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heckCompatibility="1"/>
  <mc:AlternateContent xmlns:mc="http://schemas.openxmlformats.org/markup-compatibility/2006">
    <mc:Choice Requires="x15">
      <x15ac:absPath xmlns:x15ac="http://schemas.microsoft.com/office/spreadsheetml/2010/11/ac" url="C:\Users\sveco\OneDrive\Počítač\robota\jelka\zdravotne stredisko\"/>
    </mc:Choice>
  </mc:AlternateContent>
  <xr:revisionPtr revIDLastSave="0" documentId="13_ncr:1_{EFDA70C9-846C-40B8-ACA0-EDFD3840BAEF}" xr6:coauthVersionLast="47" xr6:coauthVersionMax="47" xr10:uidLastSave="{00000000-0000-0000-0000-000000000000}"/>
  <bookViews>
    <workbookView xWindow="-108" yWindow="-108" windowWidth="23256" windowHeight="12576" firstSheet="9" activeTab="11" xr2:uid="{00000000-000D-0000-FFFF-FFFF00000000}"/>
  </bookViews>
  <sheets>
    <sheet name="Rekapitulácia stavby" sheetId="1" r:id="rId1"/>
    <sheet name="SO 01.1-OV - Búracie prác..." sheetId="2" r:id="rId2"/>
    <sheet name="SO 01.2-OV - Navrhovaný s..." sheetId="3" r:id="rId3"/>
    <sheet name="SO 01.3-OV - Zdravotechni..." sheetId="4" r:id="rId4"/>
    <sheet name="SO 01.4-OV - Vykurovanie ..." sheetId="5" r:id="rId5"/>
    <sheet name="SO 01.5-OV - Elektroinšta..." sheetId="6" r:id="rId6"/>
    <sheet name="SO 01.1-NV - Búracie prác..." sheetId="7" r:id="rId7"/>
    <sheet name="SO 01.2-NV - Navrhovaný s..." sheetId="8" r:id="rId8"/>
    <sheet name="SO 02.1-OV - Navrhovaný s..." sheetId="9" r:id="rId9"/>
    <sheet name="SO 02.2-OV - Zdravotechni..." sheetId="10" r:id="rId10"/>
    <sheet name="SO 02.3-OV - Vykurovanie ..." sheetId="11" r:id="rId11"/>
    <sheet name="SO 02.4-OV - Elektroinšta..." sheetId="12" r:id="rId12"/>
    <sheet name="SO 02.5-OV - Bleskozvod a..." sheetId="13" r:id="rId13"/>
    <sheet name="SO 02.1-NV - Búracie prác..." sheetId="14" r:id="rId14"/>
    <sheet name="SO 02.2-NV - Navrhovaný s..." sheetId="15" r:id="rId15"/>
    <sheet name="SO 03.1 - Spevnené plochy..." sheetId="16" r:id="rId16"/>
    <sheet name="SO 03.2 - Trvalé a dočasn..." sheetId="17" r:id="rId17"/>
    <sheet name="SO 04.1 - Vodovodná prípojka" sheetId="18" r:id="rId18"/>
    <sheet name="SO 04.2 - Kanalizačná prí..." sheetId="19" r:id="rId19"/>
    <sheet name="SO 04.3 - Armatúrna šacht..." sheetId="20" r:id="rId20"/>
    <sheet name="SO 04.4 - Vodomerná šacht..." sheetId="21" r:id="rId21"/>
    <sheet name="SO 05.1 - Dažďová kanaliz..." sheetId="22" r:id="rId22"/>
    <sheet name="SO 05.2 - Vsakovacie blok..." sheetId="23" r:id="rId23"/>
    <sheet name="SO 05.3 - Vsakovacie stud..." sheetId="24" r:id="rId24"/>
    <sheet name="SO 06.1 - Dažďová kanaliz..." sheetId="25" r:id="rId25"/>
    <sheet name="SO 06.2 - Vsakovacie blok..." sheetId="26" r:id="rId26"/>
    <sheet name="SO 06.3 - Odlučovač ropný..." sheetId="27" r:id="rId27"/>
    <sheet name="SO 07 - AREÁLOVÉ OSVETLENIE" sheetId="28" r:id="rId28"/>
    <sheet name="Zoznam figúr" sheetId="29" r:id="rId29"/>
  </sheets>
  <definedNames>
    <definedName name="_xlnm._FilterDatabase" localSheetId="6" hidden="1">'SO 01.1-NV - Búracie prác...'!$C$129:$K$176</definedName>
    <definedName name="_xlnm._FilterDatabase" localSheetId="1" hidden="1">'SO 01.1-OV - Búracie prác...'!$C$132:$K$221</definedName>
    <definedName name="_xlnm._FilterDatabase" localSheetId="7" hidden="1">'SO 01.2-NV - Navrhovaný s...'!$C$133:$K$287</definedName>
    <definedName name="_xlnm._FilterDatabase" localSheetId="2" hidden="1">'SO 01.2-OV - Navrhovaný s...'!$C$148:$K$719</definedName>
    <definedName name="_xlnm._FilterDatabase" localSheetId="3" hidden="1">'SO 01.3-OV - Zdravotechni...'!$C$134:$K$418</definedName>
    <definedName name="_xlnm._FilterDatabase" localSheetId="4" hidden="1">'SO 01.4-OV - Vykurovanie ...'!$C$136:$K$309</definedName>
    <definedName name="_xlnm._FilterDatabase" localSheetId="5" hidden="1">'SO 01.5-OV - Elektroinšta...'!$C$130:$K$257</definedName>
    <definedName name="_xlnm._FilterDatabase" localSheetId="13" hidden="1">'SO 02.1-NV - Búracie prác...'!$C$130:$K$211</definedName>
    <definedName name="_xlnm._FilterDatabase" localSheetId="8" hidden="1">'SO 02.1-OV - Navrhovaný s...'!$C$147:$K$651</definedName>
    <definedName name="_xlnm._FilterDatabase" localSheetId="14" hidden="1">'SO 02.2-NV - Navrhovaný s...'!$C$141:$K$478</definedName>
    <definedName name="_xlnm._FilterDatabase" localSheetId="9" hidden="1">'SO 02.2-OV - Zdravotechni...'!$C$135:$K$406</definedName>
    <definedName name="_xlnm._FilterDatabase" localSheetId="10" hidden="1">'SO 02.3-OV - Vykurovanie ...'!$C$136:$K$310</definedName>
    <definedName name="_xlnm._FilterDatabase" localSheetId="11" hidden="1">'SO 02.4-OV - Elektroinšta...'!$C$130:$K$244</definedName>
    <definedName name="_xlnm._FilterDatabase" localSheetId="12" hidden="1">'SO 02.5-OV - Bleskozvod a...'!$C$127:$K$190</definedName>
    <definedName name="_xlnm._FilterDatabase" localSheetId="15" hidden="1">'SO 03.1 - Spevnené plochy...'!$C$127:$K$243</definedName>
    <definedName name="_xlnm._FilterDatabase" localSheetId="16" hidden="1">'SO 03.2 - Trvalé a dočasn...'!$C$124:$K$192</definedName>
    <definedName name="_xlnm._FilterDatabase" localSheetId="17" hidden="1">'SO 04.1 - Vodovodná prípojka'!$C$125:$K$196</definedName>
    <definedName name="_xlnm._FilterDatabase" localSheetId="18" hidden="1">'SO 04.2 - Kanalizačná prí...'!$C$124:$K$193</definedName>
    <definedName name="_xlnm._FilterDatabase" localSheetId="19" hidden="1">'SO 04.3 - Armatúrna šacht...'!$C$127:$K$202</definedName>
    <definedName name="_xlnm._FilterDatabase" localSheetId="20" hidden="1">'SO 04.4 - Vodomerná šacht...'!$C$127:$K$200</definedName>
    <definedName name="_xlnm._FilterDatabase" localSheetId="21" hidden="1">'SO 05.1 - Dažďová kanaliz...'!$C$125:$K$209</definedName>
    <definedName name="_xlnm._FilterDatabase" localSheetId="22" hidden="1">'SO 05.2 - Vsakovacie blok...'!$C$126:$K$202</definedName>
    <definedName name="_xlnm._FilterDatabase" localSheetId="23" hidden="1">'SO 05.3 - Vsakovacie stud...'!$C$123:$K$187</definedName>
    <definedName name="_xlnm._FilterDatabase" localSheetId="24" hidden="1">'SO 06.1 - Dažďová kanaliz...'!$C$126:$K$224</definedName>
    <definedName name="_xlnm._FilterDatabase" localSheetId="25" hidden="1">'SO 06.2 - Vsakovacie blok...'!$C$126:$K$194</definedName>
    <definedName name="_xlnm._FilterDatabase" localSheetId="26" hidden="1">'SO 06.3 - Odlučovač ropný...'!$C$126:$K$187</definedName>
    <definedName name="_xlnm._FilterDatabase" localSheetId="27" hidden="1">'SO 07 - AREÁLOVÉ OSVETLENIE'!$C$121:$K$172</definedName>
    <definedName name="_xlnm.Print_Titles" localSheetId="0">'Rekapitulácia stavby'!$92:$92</definedName>
    <definedName name="_xlnm.Print_Titles" localSheetId="6">'SO 01.1-NV - Búracie prác...'!$129:$129</definedName>
    <definedName name="_xlnm.Print_Titles" localSheetId="1">'SO 01.1-OV - Búracie prác...'!$132:$132</definedName>
    <definedName name="_xlnm.Print_Titles" localSheetId="7">'SO 01.2-NV - Navrhovaný s...'!$133:$133</definedName>
    <definedName name="_xlnm.Print_Titles" localSheetId="2">'SO 01.2-OV - Navrhovaný s...'!$148:$148</definedName>
    <definedName name="_xlnm.Print_Titles" localSheetId="3">'SO 01.3-OV - Zdravotechni...'!$134:$134</definedName>
    <definedName name="_xlnm.Print_Titles" localSheetId="4">'SO 01.4-OV - Vykurovanie ...'!$136:$136</definedName>
    <definedName name="_xlnm.Print_Titles" localSheetId="5">'SO 01.5-OV - Elektroinšta...'!$130:$130</definedName>
    <definedName name="_xlnm.Print_Titles" localSheetId="13">'SO 02.1-NV - Búracie prác...'!$130:$130</definedName>
    <definedName name="_xlnm.Print_Titles" localSheetId="8">'SO 02.1-OV - Navrhovaný s...'!$147:$147</definedName>
    <definedName name="_xlnm.Print_Titles" localSheetId="14">'SO 02.2-NV - Navrhovaný s...'!$141:$141</definedName>
    <definedName name="_xlnm.Print_Titles" localSheetId="9">'SO 02.2-OV - Zdravotechni...'!$135:$135</definedName>
    <definedName name="_xlnm.Print_Titles" localSheetId="10">'SO 02.3-OV - Vykurovanie ...'!$136:$136</definedName>
    <definedName name="_xlnm.Print_Titles" localSheetId="11">'SO 02.4-OV - Elektroinšta...'!$130:$130</definedName>
    <definedName name="_xlnm.Print_Titles" localSheetId="12">'SO 02.5-OV - Bleskozvod a...'!$127:$127</definedName>
    <definedName name="_xlnm.Print_Titles" localSheetId="15">'SO 03.1 - Spevnené plochy...'!$127:$127</definedName>
    <definedName name="_xlnm.Print_Titles" localSheetId="16">'SO 03.2 - Trvalé a dočasn...'!$124:$124</definedName>
    <definedName name="_xlnm.Print_Titles" localSheetId="17">'SO 04.1 - Vodovodná prípojka'!$125:$125</definedName>
    <definedName name="_xlnm.Print_Titles" localSheetId="18">'SO 04.2 - Kanalizačná prí...'!$124:$124</definedName>
    <definedName name="_xlnm.Print_Titles" localSheetId="19">'SO 04.3 - Armatúrna šacht...'!$127:$127</definedName>
    <definedName name="_xlnm.Print_Titles" localSheetId="20">'SO 04.4 - Vodomerná šacht...'!$127:$127</definedName>
    <definedName name="_xlnm.Print_Titles" localSheetId="21">'SO 05.1 - Dažďová kanaliz...'!$125:$125</definedName>
    <definedName name="_xlnm.Print_Titles" localSheetId="22">'SO 05.2 - Vsakovacie blok...'!$126:$126</definedName>
    <definedName name="_xlnm.Print_Titles" localSheetId="23">'SO 05.3 - Vsakovacie stud...'!$123:$123</definedName>
    <definedName name="_xlnm.Print_Titles" localSheetId="24">'SO 06.1 - Dažďová kanaliz...'!$126:$126</definedName>
    <definedName name="_xlnm.Print_Titles" localSheetId="25">'SO 06.2 - Vsakovacie blok...'!$126:$126</definedName>
    <definedName name="_xlnm.Print_Titles" localSheetId="26">'SO 06.3 - Odlučovač ropný...'!$126:$126</definedName>
    <definedName name="_xlnm.Print_Titles" localSheetId="27">'SO 07 - AREÁLOVÉ OSVETLENIE'!$121:$121</definedName>
    <definedName name="_xlnm.Print_Titles" localSheetId="28">'Zoznam figúr'!$9:$9</definedName>
    <definedName name="_xlnm.Print_Area" localSheetId="0">'Rekapitulácia stavby'!$D$4:$AO$76,'Rekapitulácia stavby'!$C$82:$AQ$132</definedName>
    <definedName name="_xlnm.Print_Area" localSheetId="6">'SO 01.1-NV - Búracie prác...'!$C$4:$J$76,'SO 01.1-NV - Búracie prác...'!$C$113:$J$176</definedName>
    <definedName name="_xlnm.Print_Area" localSheetId="1">'SO 01.1-OV - Búracie prác...'!$C$4:$J$76,'SO 01.1-OV - Búracie prác...'!$C$116:$J$221</definedName>
    <definedName name="_xlnm.Print_Area" localSheetId="7">'SO 01.2-NV - Navrhovaný s...'!$C$4:$J$76,'SO 01.2-NV - Navrhovaný s...'!$C$117:$J$287</definedName>
    <definedName name="_xlnm.Print_Area" localSheetId="2">'SO 01.2-OV - Navrhovaný s...'!$C$4:$J$76,'SO 01.2-OV - Navrhovaný s...'!$C$132:$J$719</definedName>
    <definedName name="_xlnm.Print_Area" localSheetId="3">'SO 01.3-OV - Zdravotechni...'!$C$4:$J$76,'SO 01.3-OV - Zdravotechni...'!$C$118:$J$418</definedName>
    <definedName name="_xlnm.Print_Area" localSheetId="4">'SO 01.4-OV - Vykurovanie ...'!$C$4:$J$76,'SO 01.4-OV - Vykurovanie ...'!$C$120:$J$309</definedName>
    <definedName name="_xlnm.Print_Area" localSheetId="5">'SO 01.5-OV - Elektroinšta...'!$C$4:$J$76,'SO 01.5-OV - Elektroinšta...'!$C$114:$J$257</definedName>
    <definedName name="_xlnm.Print_Area" localSheetId="13">'SO 02.1-NV - Búracie prác...'!$C$4:$J$76,'SO 02.1-NV - Búracie prác...'!$C$114:$J$211</definedName>
    <definedName name="_xlnm.Print_Area" localSheetId="8">'SO 02.1-OV - Navrhovaný s...'!$C$4:$J$76,'SO 02.1-OV - Navrhovaný s...'!$C$131:$J$651</definedName>
    <definedName name="_xlnm.Print_Area" localSheetId="14">'SO 02.2-NV - Navrhovaný s...'!$C$4:$J$76,'SO 02.2-NV - Navrhovaný s...'!$C$125:$J$478</definedName>
    <definedName name="_xlnm.Print_Area" localSheetId="9">'SO 02.2-OV - Zdravotechni...'!$C$4:$J$76,'SO 02.2-OV - Zdravotechni...'!$C$119:$J$406</definedName>
    <definedName name="_xlnm.Print_Area" localSheetId="10">'SO 02.3-OV - Vykurovanie ...'!$C$4:$J$76,'SO 02.3-OV - Vykurovanie ...'!$C$120:$J$310</definedName>
    <definedName name="_xlnm.Print_Area" localSheetId="11">'SO 02.4-OV - Elektroinšta...'!$C$4:$J$76,'SO 02.4-OV - Elektroinšta...'!$C$114:$J$244</definedName>
    <definedName name="_xlnm.Print_Area" localSheetId="12">'SO 02.5-OV - Bleskozvod a...'!$C$4:$J$76,'SO 02.5-OV - Bleskozvod a...'!$C$111:$J$190</definedName>
    <definedName name="_xlnm.Print_Area" localSheetId="15">'SO 03.1 - Spevnené plochy...'!$C$4:$J$76,'SO 03.1 - Spevnené plochy...'!$C$113:$J$243</definedName>
    <definedName name="_xlnm.Print_Area" localSheetId="16">'SO 03.2 - Trvalé a dočasn...'!$C$4:$J$76,'SO 03.2 - Trvalé a dočasn...'!$C$110:$J$192</definedName>
    <definedName name="_xlnm.Print_Area" localSheetId="17">'SO 04.1 - Vodovodná prípojka'!$C$4:$J$76,'SO 04.1 - Vodovodná prípojka'!$C$111:$J$196</definedName>
    <definedName name="_xlnm.Print_Area" localSheetId="18">'SO 04.2 - Kanalizačná prí...'!$C$4:$J$76,'SO 04.2 - Kanalizačná prí...'!$C$110:$J$193</definedName>
    <definedName name="_xlnm.Print_Area" localSheetId="19">'SO 04.3 - Armatúrna šacht...'!$C$4:$J$76,'SO 04.3 - Armatúrna šacht...'!$C$113:$J$202</definedName>
    <definedName name="_xlnm.Print_Area" localSheetId="20">'SO 04.4 - Vodomerná šacht...'!$C$4:$J$76,'SO 04.4 - Vodomerná šacht...'!$C$113:$J$200</definedName>
    <definedName name="_xlnm.Print_Area" localSheetId="21">'SO 05.1 - Dažďová kanaliz...'!$C$4:$J$76,'SO 05.1 - Dažďová kanaliz...'!$C$111:$J$209</definedName>
    <definedName name="_xlnm.Print_Area" localSheetId="22">'SO 05.2 - Vsakovacie blok...'!$C$4:$J$76,'SO 05.2 - Vsakovacie blok...'!$C$112:$J$202</definedName>
    <definedName name="_xlnm.Print_Area" localSheetId="23">'SO 05.3 - Vsakovacie stud...'!$C$4:$J$76,'SO 05.3 - Vsakovacie stud...'!$C$109:$J$187</definedName>
    <definedName name="_xlnm.Print_Area" localSheetId="24">'SO 06.1 - Dažďová kanaliz...'!$C$4:$J$76,'SO 06.1 - Dažďová kanaliz...'!$C$112:$J$224</definedName>
    <definedName name="_xlnm.Print_Area" localSheetId="25">'SO 06.2 - Vsakovacie blok...'!$C$4:$J$76,'SO 06.2 - Vsakovacie blok...'!$C$112:$J$194</definedName>
    <definedName name="_xlnm.Print_Area" localSheetId="26">'SO 06.3 - Odlučovač ropný...'!$C$4:$J$76,'SO 06.3 - Odlučovač ropný...'!$C$112:$J$187</definedName>
    <definedName name="_xlnm.Print_Area" localSheetId="27">'SO 07 - AREÁLOVÉ OSVETLENIE'!$C$4:$J$76,'SO 07 - AREÁLOVÉ OSVETLENIE'!$C$109:$J$172</definedName>
    <definedName name="_xlnm.Print_Area" localSheetId="28">'Zoznam figúr'!$C$4:$G$1274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29" l="1"/>
  <c r="J37" i="28"/>
  <c r="J36" i="28"/>
  <c r="AY131" i="1" s="1"/>
  <c r="J35" i="28"/>
  <c r="AX131" i="1" s="1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BI132" i="28"/>
  <c r="BH132" i="28"/>
  <c r="BG132" i="28"/>
  <c r="BE132" i="28"/>
  <c r="T132" i="28"/>
  <c r="R132" i="28"/>
  <c r="P132" i="28"/>
  <c r="BI131" i="28"/>
  <c r="BH131" i="28"/>
  <c r="BG131" i="28"/>
  <c r="BE131" i="28"/>
  <c r="T131" i="28"/>
  <c r="R131" i="28"/>
  <c r="P131" i="28"/>
  <c r="BI130" i="28"/>
  <c r="BH130" i="28"/>
  <c r="BG130" i="28"/>
  <c r="BE130" i="28"/>
  <c r="T130" i="28"/>
  <c r="R130" i="28"/>
  <c r="P130" i="28"/>
  <c r="BI129" i="28"/>
  <c r="BH129" i="28"/>
  <c r="BG129" i="28"/>
  <c r="BE129" i="28"/>
  <c r="T129" i="28"/>
  <c r="R129" i="28"/>
  <c r="P129" i="28"/>
  <c r="BI126" i="28"/>
  <c r="BH126" i="28"/>
  <c r="BG126" i="28"/>
  <c r="BE126" i="28"/>
  <c r="T126" i="28"/>
  <c r="R126" i="28"/>
  <c r="P126" i="28"/>
  <c r="BI125" i="28"/>
  <c r="BH125" i="28"/>
  <c r="BG125" i="28"/>
  <c r="BE125" i="28"/>
  <c r="T125" i="28"/>
  <c r="R125" i="28"/>
  <c r="P125" i="28"/>
  <c r="J119" i="28"/>
  <c r="J118" i="28"/>
  <c r="F118" i="28"/>
  <c r="F116" i="28"/>
  <c r="E114" i="28"/>
  <c r="J92" i="28"/>
  <c r="J91" i="28"/>
  <c r="F91" i="28"/>
  <c r="F89" i="28"/>
  <c r="E87" i="28"/>
  <c r="J18" i="28"/>
  <c r="E18" i="28"/>
  <c r="F119" i="28" s="1"/>
  <c r="J17" i="28"/>
  <c r="J12" i="28"/>
  <c r="J116" i="28" s="1"/>
  <c r="E7" i="28"/>
  <c r="E85" i="28" s="1"/>
  <c r="J39" i="27"/>
  <c r="J38" i="27"/>
  <c r="AY130" i="1" s="1"/>
  <c r="J37" i="27"/>
  <c r="AX130" i="1"/>
  <c r="BI187" i="27"/>
  <c r="BH187" i="27"/>
  <c r="BG187" i="27"/>
  <c r="BE187" i="27"/>
  <c r="T187" i="27"/>
  <c r="T186" i="27" s="1"/>
  <c r="R187" i="27"/>
  <c r="R186" i="27" s="1"/>
  <c r="P187" i="27"/>
  <c r="P186" i="27" s="1"/>
  <c r="BI185" i="27"/>
  <c r="BH185" i="27"/>
  <c r="BG185" i="27"/>
  <c r="BE185" i="27"/>
  <c r="T185" i="27"/>
  <c r="T184" i="27" s="1"/>
  <c r="R185" i="27"/>
  <c r="R184" i="27" s="1"/>
  <c r="P185" i="27"/>
  <c r="P184" i="27" s="1"/>
  <c r="BI183" i="27"/>
  <c r="BH183" i="27"/>
  <c r="BG183" i="27"/>
  <c r="BE183" i="27"/>
  <c r="T183" i="27"/>
  <c r="R183" i="27"/>
  <c r="P183" i="27"/>
  <c r="BI182" i="27"/>
  <c r="BH182" i="27"/>
  <c r="BG182" i="27"/>
  <c r="BE182" i="27"/>
  <c r="T182" i="27"/>
  <c r="R182" i="27"/>
  <c r="P182" i="27"/>
  <c r="BI181" i="27"/>
  <c r="BH181" i="27"/>
  <c r="BG181" i="27"/>
  <c r="BE181" i="27"/>
  <c r="T181" i="27"/>
  <c r="R181" i="27"/>
  <c r="P181" i="27"/>
  <c r="BI180" i="27"/>
  <c r="BH180" i="27"/>
  <c r="BG180" i="27"/>
  <c r="BE180" i="27"/>
  <c r="T180" i="27"/>
  <c r="R180" i="27"/>
  <c r="P180" i="27"/>
  <c r="BI179" i="27"/>
  <c r="BH179" i="27"/>
  <c r="BG179" i="27"/>
  <c r="BE179" i="27"/>
  <c r="T179" i="27"/>
  <c r="R179" i="27"/>
  <c r="P179" i="27"/>
  <c r="BI178" i="27"/>
  <c r="BH178" i="27"/>
  <c r="BG178" i="27"/>
  <c r="BE178" i="27"/>
  <c r="T178" i="27"/>
  <c r="R178" i="27"/>
  <c r="P178" i="27"/>
  <c r="BI177" i="27"/>
  <c r="BH177" i="27"/>
  <c r="BG177" i="27"/>
  <c r="BE177" i="27"/>
  <c r="T177" i="27"/>
  <c r="R177" i="27"/>
  <c r="P177" i="27"/>
  <c r="BI174" i="27"/>
  <c r="BH174" i="27"/>
  <c r="BG174" i="27"/>
  <c r="BE174" i="27"/>
  <c r="T174" i="27"/>
  <c r="R174" i="27"/>
  <c r="P174" i="27"/>
  <c r="BI172" i="27"/>
  <c r="BH172" i="27"/>
  <c r="BG172" i="27"/>
  <c r="BE172" i="27"/>
  <c r="T172" i="27"/>
  <c r="R172" i="27"/>
  <c r="P172" i="27"/>
  <c r="BI170" i="27"/>
  <c r="BH170" i="27"/>
  <c r="BG170" i="27"/>
  <c r="BE170" i="27"/>
  <c r="T170" i="27"/>
  <c r="R170" i="27"/>
  <c r="P170" i="27"/>
  <c r="BI168" i="27"/>
  <c r="BH168" i="27"/>
  <c r="BG168" i="27"/>
  <c r="BE168" i="27"/>
  <c r="T168" i="27"/>
  <c r="R168" i="27"/>
  <c r="P168" i="27"/>
  <c r="BI166" i="27"/>
  <c r="BH166" i="27"/>
  <c r="BG166" i="27"/>
  <c r="BE166" i="27"/>
  <c r="T166" i="27"/>
  <c r="R166" i="27"/>
  <c r="P166" i="27"/>
  <c r="BI164" i="27"/>
  <c r="BH164" i="27"/>
  <c r="BG164" i="27"/>
  <c r="BE164" i="27"/>
  <c r="T164" i="27"/>
  <c r="R164" i="27"/>
  <c r="P164" i="27"/>
  <c r="BI163" i="27"/>
  <c r="BH163" i="27"/>
  <c r="BG163" i="27"/>
  <c r="BE163" i="27"/>
  <c r="T163" i="27"/>
  <c r="R163" i="27"/>
  <c r="P163" i="27"/>
  <c r="BI160" i="27"/>
  <c r="BH160" i="27"/>
  <c r="BG160" i="27"/>
  <c r="BE160" i="27"/>
  <c r="T160" i="27"/>
  <c r="R160" i="27"/>
  <c r="P160" i="27"/>
  <c r="BI158" i="27"/>
  <c r="BH158" i="27"/>
  <c r="BG158" i="27"/>
  <c r="BE158" i="27"/>
  <c r="T158" i="27"/>
  <c r="R158" i="27"/>
  <c r="P158" i="27"/>
  <c r="BI149" i="27"/>
  <c r="BH149" i="27"/>
  <c r="BG149" i="27"/>
  <c r="BE149" i="27"/>
  <c r="T149" i="27"/>
  <c r="R149" i="27"/>
  <c r="P149" i="27"/>
  <c r="BI147" i="27"/>
  <c r="BH147" i="27"/>
  <c r="BG147" i="27"/>
  <c r="BE147" i="27"/>
  <c r="T147" i="27"/>
  <c r="R147" i="27"/>
  <c r="P147" i="27"/>
  <c r="BI145" i="27"/>
  <c r="BH145" i="27"/>
  <c r="BG145" i="27"/>
  <c r="BE145" i="27"/>
  <c r="T145" i="27"/>
  <c r="R145" i="27"/>
  <c r="P145" i="27"/>
  <c r="BI143" i="27"/>
  <c r="BH143" i="27"/>
  <c r="BG143" i="27"/>
  <c r="BE143" i="27"/>
  <c r="T143" i="27"/>
  <c r="R143" i="27"/>
  <c r="P143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4" i="27"/>
  <c r="BH134" i="27"/>
  <c r="BG134" i="27"/>
  <c r="BE134" i="27"/>
  <c r="T134" i="27"/>
  <c r="R134" i="27"/>
  <c r="P134" i="27"/>
  <c r="BI130" i="27"/>
  <c r="BH130" i="27"/>
  <c r="BG130" i="27"/>
  <c r="BE130" i="27"/>
  <c r="T130" i="27"/>
  <c r="R130" i="27"/>
  <c r="P130" i="27"/>
  <c r="J124" i="27"/>
  <c r="J123" i="27"/>
  <c r="F123" i="27"/>
  <c r="F121" i="27"/>
  <c r="E119" i="27"/>
  <c r="J94" i="27"/>
  <c r="J93" i="27"/>
  <c r="F93" i="27"/>
  <c r="F91" i="27"/>
  <c r="E89" i="27"/>
  <c r="J20" i="27"/>
  <c r="E20" i="27"/>
  <c r="F94" i="27" s="1"/>
  <c r="J19" i="27"/>
  <c r="J14" i="27"/>
  <c r="J121" i="27" s="1"/>
  <c r="E7" i="27"/>
  <c r="E115" i="27" s="1"/>
  <c r="J39" i="26"/>
  <c r="J38" i="26"/>
  <c r="AY129" i="1" s="1"/>
  <c r="J37" i="26"/>
  <c r="AX129" i="1" s="1"/>
  <c r="BI194" i="26"/>
  <c r="BH194" i="26"/>
  <c r="BG194" i="26"/>
  <c r="BE194" i="26"/>
  <c r="T194" i="26"/>
  <c r="T193" i="26" s="1"/>
  <c r="R194" i="26"/>
  <c r="R193" i="26" s="1"/>
  <c r="P194" i="26"/>
  <c r="P193" i="26" s="1"/>
  <c r="BI192" i="26"/>
  <c r="BH192" i="26"/>
  <c r="BG192" i="26"/>
  <c r="BE192" i="26"/>
  <c r="T192" i="26"/>
  <c r="R192" i="26"/>
  <c r="P192" i="26"/>
  <c r="BI190" i="26"/>
  <c r="BH190" i="26"/>
  <c r="BG190" i="26"/>
  <c r="BE190" i="26"/>
  <c r="T190" i="26"/>
  <c r="R190" i="26"/>
  <c r="P190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1" i="26"/>
  <c r="BH181" i="26"/>
  <c r="BG181" i="26"/>
  <c r="BE181" i="26"/>
  <c r="T181" i="26"/>
  <c r="R181" i="26"/>
  <c r="P181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0" i="26"/>
  <c r="BH170" i="26"/>
  <c r="BG170" i="26"/>
  <c r="BE170" i="26"/>
  <c r="T170" i="26"/>
  <c r="R170" i="26"/>
  <c r="P170" i="26"/>
  <c r="BI168" i="26"/>
  <c r="BH168" i="26"/>
  <c r="BG168" i="26"/>
  <c r="BE168" i="26"/>
  <c r="T168" i="26"/>
  <c r="R168" i="26"/>
  <c r="P168" i="26"/>
  <c r="BI166" i="26"/>
  <c r="BH166" i="26"/>
  <c r="BG166" i="26"/>
  <c r="BE166" i="26"/>
  <c r="T166" i="26"/>
  <c r="R166" i="26"/>
  <c r="P166" i="26"/>
  <c r="BI164" i="26"/>
  <c r="BH164" i="26"/>
  <c r="BG164" i="26"/>
  <c r="BE164" i="26"/>
  <c r="T164" i="26"/>
  <c r="R164" i="26"/>
  <c r="P164" i="26"/>
  <c r="BI162" i="26"/>
  <c r="BH162" i="26"/>
  <c r="BG162" i="26"/>
  <c r="BE162" i="26"/>
  <c r="T162" i="26"/>
  <c r="R162" i="26"/>
  <c r="P162" i="26"/>
  <c r="BI158" i="26"/>
  <c r="BH158" i="26"/>
  <c r="BG158" i="26"/>
  <c r="BE158" i="26"/>
  <c r="T158" i="26"/>
  <c r="R158" i="26"/>
  <c r="P158" i="26"/>
  <c r="BI150" i="26"/>
  <c r="BH150" i="26"/>
  <c r="BG150" i="26"/>
  <c r="BE150" i="26"/>
  <c r="T150" i="26"/>
  <c r="R150" i="26"/>
  <c r="P150" i="26"/>
  <c r="BI148" i="26"/>
  <c r="BH148" i="26"/>
  <c r="BG148" i="26"/>
  <c r="BE148" i="26"/>
  <c r="T148" i="26"/>
  <c r="R148" i="26"/>
  <c r="P148" i="26"/>
  <c r="BI146" i="26"/>
  <c r="BH146" i="26"/>
  <c r="BG146" i="26"/>
  <c r="BE146" i="26"/>
  <c r="T146" i="26"/>
  <c r="R146" i="26"/>
  <c r="P146" i="26"/>
  <c r="BI144" i="26"/>
  <c r="BH144" i="26"/>
  <c r="BG144" i="26"/>
  <c r="BE144" i="26"/>
  <c r="T144" i="26"/>
  <c r="R144" i="26"/>
  <c r="P144" i="26"/>
  <c r="BI142" i="26"/>
  <c r="BH142" i="26"/>
  <c r="BG142" i="26"/>
  <c r="BE142" i="26"/>
  <c r="T142" i="26"/>
  <c r="R142" i="26"/>
  <c r="P142" i="26"/>
  <c r="BI136" i="26"/>
  <c r="BH136" i="26"/>
  <c r="BG136" i="26"/>
  <c r="BE136" i="26"/>
  <c r="T136" i="26"/>
  <c r="R136" i="26"/>
  <c r="P136" i="26"/>
  <c r="BI130" i="26"/>
  <c r="BH130" i="26"/>
  <c r="BG130" i="26"/>
  <c r="BE130" i="26"/>
  <c r="T130" i="26"/>
  <c r="R130" i="26"/>
  <c r="P130" i="26"/>
  <c r="J124" i="26"/>
  <c r="J123" i="26"/>
  <c r="F123" i="26"/>
  <c r="F121" i="26"/>
  <c r="E119" i="26"/>
  <c r="J94" i="26"/>
  <c r="J93" i="26"/>
  <c r="F93" i="26"/>
  <c r="F91" i="26"/>
  <c r="E89" i="26"/>
  <c r="J20" i="26"/>
  <c r="E20" i="26"/>
  <c r="F94" i="26" s="1"/>
  <c r="J19" i="26"/>
  <c r="J14" i="26"/>
  <c r="J121" i="26" s="1"/>
  <c r="E7" i="26"/>
  <c r="E115" i="26"/>
  <c r="J39" i="25"/>
  <c r="J38" i="25"/>
  <c r="AY128" i="1" s="1"/>
  <c r="J37" i="25"/>
  <c r="AX128" i="1" s="1"/>
  <c r="BI224" i="25"/>
  <c r="BH224" i="25"/>
  <c r="BG224" i="25"/>
  <c r="BE224" i="25"/>
  <c r="T224" i="25"/>
  <c r="T223" i="25"/>
  <c r="R224" i="25"/>
  <c r="R223" i="25" s="1"/>
  <c r="P224" i="25"/>
  <c r="P223" i="25" s="1"/>
  <c r="BI222" i="25"/>
  <c r="BH222" i="25"/>
  <c r="BG222" i="25"/>
  <c r="BE222" i="25"/>
  <c r="T222" i="25"/>
  <c r="R222" i="25"/>
  <c r="P222" i="25"/>
  <c r="BI221" i="25"/>
  <c r="BH221" i="25"/>
  <c r="BG221" i="25"/>
  <c r="BE221" i="25"/>
  <c r="T221" i="25"/>
  <c r="R221" i="25"/>
  <c r="P221" i="25"/>
  <c r="BI220" i="25"/>
  <c r="BH220" i="25"/>
  <c r="BG220" i="25"/>
  <c r="BE220" i="25"/>
  <c r="T220" i="25"/>
  <c r="R220" i="25"/>
  <c r="P220" i="25"/>
  <c r="BI219" i="25"/>
  <c r="BH219" i="25"/>
  <c r="BG219" i="25"/>
  <c r="BE219" i="25"/>
  <c r="T219" i="25"/>
  <c r="R219" i="25"/>
  <c r="P219" i="25"/>
  <c r="BI218" i="25"/>
  <c r="BH218" i="25"/>
  <c r="BG218" i="25"/>
  <c r="BE218" i="25"/>
  <c r="T218" i="25"/>
  <c r="R218" i="25"/>
  <c r="P218" i="25"/>
  <c r="BI217" i="25"/>
  <c r="BH217" i="25"/>
  <c r="BG217" i="25"/>
  <c r="BE217" i="25"/>
  <c r="T217" i="25"/>
  <c r="R217" i="25"/>
  <c r="P217" i="25"/>
  <c r="BI216" i="25"/>
  <c r="BH216" i="25"/>
  <c r="BG216" i="25"/>
  <c r="BE216" i="25"/>
  <c r="T216" i="25"/>
  <c r="R216" i="25"/>
  <c r="P216" i="25"/>
  <c r="BI215" i="25"/>
  <c r="BH215" i="25"/>
  <c r="BG215" i="25"/>
  <c r="BE215" i="25"/>
  <c r="T215" i="25"/>
  <c r="R215" i="25"/>
  <c r="P215" i="25"/>
  <c r="BI213" i="25"/>
  <c r="BH213" i="25"/>
  <c r="BG213" i="25"/>
  <c r="BE213" i="25"/>
  <c r="T213" i="25"/>
  <c r="R213" i="25"/>
  <c r="P213" i="25"/>
  <c r="BI211" i="25"/>
  <c r="BH211" i="25"/>
  <c r="BG211" i="25"/>
  <c r="BE211" i="25"/>
  <c r="T211" i="25"/>
  <c r="R211" i="25"/>
  <c r="P211" i="25"/>
  <c r="BI208" i="25"/>
  <c r="BH208" i="25"/>
  <c r="BG208" i="25"/>
  <c r="BE208" i="25"/>
  <c r="T208" i="25"/>
  <c r="R208" i="25"/>
  <c r="P208" i="25"/>
  <c r="BI207" i="25"/>
  <c r="BH207" i="25"/>
  <c r="BG207" i="25"/>
  <c r="BE207" i="25"/>
  <c r="T207" i="25"/>
  <c r="R207" i="25"/>
  <c r="P207" i="25"/>
  <c r="BI206" i="25"/>
  <c r="BH206" i="25"/>
  <c r="BG206" i="25"/>
  <c r="BE206" i="25"/>
  <c r="T206" i="25"/>
  <c r="R206" i="25"/>
  <c r="P206" i="25"/>
  <c r="BI205" i="25"/>
  <c r="BH205" i="25"/>
  <c r="BG205" i="25"/>
  <c r="BE205" i="25"/>
  <c r="T205" i="25"/>
  <c r="R205" i="25"/>
  <c r="P205" i="25"/>
  <c r="BI204" i="25"/>
  <c r="BH204" i="25"/>
  <c r="BG204" i="25"/>
  <c r="BE204" i="25"/>
  <c r="T204" i="25"/>
  <c r="R204" i="25"/>
  <c r="P204" i="25"/>
  <c r="BI203" i="25"/>
  <c r="BH203" i="25"/>
  <c r="BG203" i="25"/>
  <c r="BE203" i="25"/>
  <c r="T203" i="25"/>
  <c r="R203" i="25"/>
  <c r="P203" i="25"/>
  <c r="BI202" i="25"/>
  <c r="BH202" i="25"/>
  <c r="BG202" i="25"/>
  <c r="BE202" i="25"/>
  <c r="T202" i="25"/>
  <c r="R202" i="25"/>
  <c r="P202" i="25"/>
  <c r="BI201" i="25"/>
  <c r="BH201" i="25"/>
  <c r="BG201" i="25"/>
  <c r="BE201" i="25"/>
  <c r="T201" i="25"/>
  <c r="R201" i="25"/>
  <c r="P201" i="25"/>
  <c r="BI200" i="25"/>
  <c r="BH200" i="25"/>
  <c r="BG200" i="25"/>
  <c r="BE200" i="25"/>
  <c r="T200" i="25"/>
  <c r="R200" i="25"/>
  <c r="P200" i="25"/>
  <c r="BI199" i="25"/>
  <c r="BH199" i="25"/>
  <c r="BG199" i="25"/>
  <c r="BE199" i="25"/>
  <c r="T199" i="25"/>
  <c r="R199" i="25"/>
  <c r="P199" i="25"/>
  <c r="BI196" i="25"/>
  <c r="BH196" i="25"/>
  <c r="BG196" i="25"/>
  <c r="BE196" i="25"/>
  <c r="T196" i="25"/>
  <c r="R196" i="25"/>
  <c r="P196" i="25"/>
  <c r="BI195" i="25"/>
  <c r="BH195" i="25"/>
  <c r="BG195" i="25"/>
  <c r="BE195" i="25"/>
  <c r="T195" i="25"/>
  <c r="R195" i="25"/>
  <c r="P195" i="25"/>
  <c r="BI194" i="25"/>
  <c r="BH194" i="25"/>
  <c r="BG194" i="25"/>
  <c r="BE194" i="25"/>
  <c r="T194" i="25"/>
  <c r="R194" i="25"/>
  <c r="P194" i="25"/>
  <c r="BI193" i="25"/>
  <c r="BH193" i="25"/>
  <c r="BG193" i="25"/>
  <c r="BE193" i="25"/>
  <c r="T193" i="25"/>
  <c r="R193" i="25"/>
  <c r="P193" i="25"/>
  <c r="BI192" i="25"/>
  <c r="BH192" i="25"/>
  <c r="BG192" i="25"/>
  <c r="BE192" i="25"/>
  <c r="T192" i="25"/>
  <c r="R192" i="25"/>
  <c r="P192" i="25"/>
  <c r="BI191" i="25"/>
  <c r="BH191" i="25"/>
  <c r="BG191" i="25"/>
  <c r="BE191" i="25"/>
  <c r="T191" i="25"/>
  <c r="R191" i="25"/>
  <c r="P191" i="25"/>
  <c r="BI190" i="25"/>
  <c r="BH190" i="25"/>
  <c r="BG190" i="25"/>
  <c r="BE190" i="25"/>
  <c r="T190" i="25"/>
  <c r="R190" i="25"/>
  <c r="P190" i="25"/>
  <c r="BI189" i="25"/>
  <c r="BH189" i="25"/>
  <c r="BG189" i="25"/>
  <c r="BE189" i="25"/>
  <c r="T189" i="25"/>
  <c r="R189" i="25"/>
  <c r="P189" i="25"/>
  <c r="BI188" i="25"/>
  <c r="BH188" i="25"/>
  <c r="BG188" i="25"/>
  <c r="BE188" i="25"/>
  <c r="T188" i="25"/>
  <c r="R188" i="25"/>
  <c r="P188" i="25"/>
  <c r="BI187" i="25"/>
  <c r="BH187" i="25"/>
  <c r="BG187" i="25"/>
  <c r="BE187" i="25"/>
  <c r="T187" i="25"/>
  <c r="R187" i="25"/>
  <c r="P187" i="25"/>
  <c r="BI184" i="25"/>
  <c r="BH184" i="25"/>
  <c r="BG184" i="25"/>
  <c r="BE184" i="25"/>
  <c r="T184" i="25"/>
  <c r="R184" i="25"/>
  <c r="P184" i="25"/>
  <c r="BI183" i="25"/>
  <c r="BH183" i="25"/>
  <c r="BG183" i="25"/>
  <c r="BE183" i="25"/>
  <c r="T183" i="25"/>
  <c r="R183" i="25"/>
  <c r="P183" i="25"/>
  <c r="BI182" i="25"/>
  <c r="BH182" i="25"/>
  <c r="BG182" i="25"/>
  <c r="BE182" i="25"/>
  <c r="T182" i="25"/>
  <c r="R182" i="25"/>
  <c r="P182" i="25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8" i="25"/>
  <c r="BH178" i="25"/>
  <c r="BG178" i="25"/>
  <c r="BE178" i="25"/>
  <c r="T178" i="25"/>
  <c r="R178" i="25"/>
  <c r="P178" i="25"/>
  <c r="BI171" i="25"/>
  <c r="BH171" i="25"/>
  <c r="BG171" i="25"/>
  <c r="BE171" i="25"/>
  <c r="T171" i="25"/>
  <c r="R171" i="25"/>
  <c r="P171" i="25"/>
  <c r="BI166" i="25"/>
  <c r="BH166" i="25"/>
  <c r="BG166" i="25"/>
  <c r="BE166" i="25"/>
  <c r="T166" i="25"/>
  <c r="R166" i="25"/>
  <c r="P166" i="25"/>
  <c r="BI164" i="25"/>
  <c r="BH164" i="25"/>
  <c r="BG164" i="25"/>
  <c r="BE164" i="25"/>
  <c r="T164" i="25"/>
  <c r="R164" i="25"/>
  <c r="P164" i="25"/>
  <c r="BI161" i="25"/>
  <c r="BH161" i="25"/>
  <c r="BG161" i="25"/>
  <c r="BE161" i="25"/>
  <c r="T161" i="25"/>
  <c r="R161" i="25"/>
  <c r="P161" i="25"/>
  <c r="BI158" i="25"/>
  <c r="BH158" i="25"/>
  <c r="BG158" i="25"/>
  <c r="BE158" i="25"/>
  <c r="T158" i="25"/>
  <c r="R158" i="25"/>
  <c r="P158" i="25"/>
  <c r="BI153" i="25"/>
  <c r="BH153" i="25"/>
  <c r="BG153" i="25"/>
  <c r="BE153" i="25"/>
  <c r="T153" i="25"/>
  <c r="R153" i="25"/>
  <c r="P153" i="25"/>
  <c r="BI149" i="25"/>
  <c r="BH149" i="25"/>
  <c r="BG149" i="25"/>
  <c r="BE149" i="25"/>
  <c r="T149" i="25"/>
  <c r="R149" i="25"/>
  <c r="P149" i="25"/>
  <c r="BI147" i="25"/>
  <c r="BH147" i="25"/>
  <c r="BG147" i="25"/>
  <c r="BE147" i="25"/>
  <c r="T147" i="25"/>
  <c r="R147" i="25"/>
  <c r="P147" i="25"/>
  <c r="BI145" i="25"/>
  <c r="BH145" i="25"/>
  <c r="BG145" i="25"/>
  <c r="BE145" i="25"/>
  <c r="T145" i="25"/>
  <c r="R145" i="25"/>
  <c r="P145" i="25"/>
  <c r="BI143" i="25"/>
  <c r="BH143" i="25"/>
  <c r="BG143" i="25"/>
  <c r="BE143" i="25"/>
  <c r="T143" i="25"/>
  <c r="R143" i="25"/>
  <c r="P143" i="25"/>
  <c r="BI141" i="25"/>
  <c r="BH141" i="25"/>
  <c r="BG141" i="25"/>
  <c r="BE141" i="25"/>
  <c r="T141" i="25"/>
  <c r="R141" i="25"/>
  <c r="P141" i="25"/>
  <c r="BI136" i="25"/>
  <c r="BH136" i="25"/>
  <c r="BG136" i="25"/>
  <c r="BE136" i="25"/>
  <c r="T136" i="25"/>
  <c r="R136" i="25"/>
  <c r="P136" i="25"/>
  <c r="BI130" i="25"/>
  <c r="BH130" i="25"/>
  <c r="BG130" i="25"/>
  <c r="BE130" i="25"/>
  <c r="T130" i="25"/>
  <c r="R130" i="25"/>
  <c r="P130" i="25"/>
  <c r="J124" i="25"/>
  <c r="J123" i="25"/>
  <c r="F123" i="25"/>
  <c r="F121" i="25"/>
  <c r="E119" i="25"/>
  <c r="J94" i="25"/>
  <c r="J93" i="25"/>
  <c r="F93" i="25"/>
  <c r="F91" i="25"/>
  <c r="E89" i="25"/>
  <c r="J20" i="25"/>
  <c r="E20" i="25"/>
  <c r="F94" i="25"/>
  <c r="J19" i="25"/>
  <c r="J14" i="25"/>
  <c r="J121" i="25" s="1"/>
  <c r="E7" i="25"/>
  <c r="E115" i="25" s="1"/>
  <c r="J39" i="24"/>
  <c r="J38" i="24"/>
  <c r="AY126" i="1"/>
  <c r="J37" i="24"/>
  <c r="AX126" i="1"/>
  <c r="BI187" i="24"/>
  <c r="BH187" i="24"/>
  <c r="BG187" i="24"/>
  <c r="BE187" i="24"/>
  <c r="T187" i="24"/>
  <c r="T186" i="24" s="1"/>
  <c r="R187" i="24"/>
  <c r="R186" i="24"/>
  <c r="P187" i="24"/>
  <c r="P186" i="24"/>
  <c r="BI185" i="24"/>
  <c r="BH185" i="24"/>
  <c r="BG185" i="24"/>
  <c r="BE185" i="24"/>
  <c r="T185" i="24"/>
  <c r="R185" i="24"/>
  <c r="P185" i="24"/>
  <c r="BI184" i="24"/>
  <c r="BH184" i="24"/>
  <c r="BG184" i="24"/>
  <c r="BE184" i="24"/>
  <c r="T184" i="24"/>
  <c r="R184" i="24"/>
  <c r="P184" i="24"/>
  <c r="BI183" i="24"/>
  <c r="BH183" i="24"/>
  <c r="BG183" i="24"/>
  <c r="BE183" i="24"/>
  <c r="T183" i="24"/>
  <c r="R183" i="24"/>
  <c r="P183" i="24"/>
  <c r="BI182" i="24"/>
  <c r="BH182" i="24"/>
  <c r="BG182" i="24"/>
  <c r="BE182" i="24"/>
  <c r="T182" i="24"/>
  <c r="R182" i="24"/>
  <c r="P182" i="24"/>
  <c r="BI181" i="24"/>
  <c r="BH181" i="24"/>
  <c r="BG181" i="24"/>
  <c r="BE181" i="24"/>
  <c r="T181" i="24"/>
  <c r="R181" i="24"/>
  <c r="P181" i="24"/>
  <c r="BI180" i="24"/>
  <c r="BH180" i="24"/>
  <c r="BG180" i="24"/>
  <c r="BE180" i="24"/>
  <c r="T180" i="24"/>
  <c r="R180" i="24"/>
  <c r="P180" i="24"/>
  <c r="BI179" i="24"/>
  <c r="BH179" i="24"/>
  <c r="BG179" i="24"/>
  <c r="BE179" i="24"/>
  <c r="T179" i="24"/>
  <c r="R179" i="24"/>
  <c r="P179" i="24"/>
  <c r="BI178" i="24"/>
  <c r="BH178" i="24"/>
  <c r="BG178" i="24"/>
  <c r="BE178" i="24"/>
  <c r="T178" i="24"/>
  <c r="R178" i="24"/>
  <c r="P178" i="24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5" i="24"/>
  <c r="BH175" i="24"/>
  <c r="BG175" i="24"/>
  <c r="BE175" i="24"/>
  <c r="T175" i="24"/>
  <c r="R175" i="24"/>
  <c r="P175" i="24"/>
  <c r="BI174" i="24"/>
  <c r="BH174" i="24"/>
  <c r="BG174" i="24"/>
  <c r="BE174" i="24"/>
  <c r="T174" i="24"/>
  <c r="R174" i="24"/>
  <c r="P174" i="24"/>
  <c r="BI172" i="24"/>
  <c r="BH172" i="24"/>
  <c r="BG172" i="24"/>
  <c r="BE172" i="24"/>
  <c r="T172" i="24"/>
  <c r="R172" i="24"/>
  <c r="P172" i="24"/>
  <c r="BI163" i="24"/>
  <c r="BH163" i="24"/>
  <c r="BG163" i="24"/>
  <c r="BE163" i="24"/>
  <c r="T163" i="24"/>
  <c r="R163" i="24"/>
  <c r="P163" i="24"/>
  <c r="BI160" i="24"/>
  <c r="BH160" i="24"/>
  <c r="BG160" i="24"/>
  <c r="BE160" i="24"/>
  <c r="T160" i="24"/>
  <c r="R160" i="24"/>
  <c r="P160" i="24"/>
  <c r="BI157" i="24"/>
  <c r="BH157" i="24"/>
  <c r="BG157" i="24"/>
  <c r="BE157" i="24"/>
  <c r="T157" i="24"/>
  <c r="R157" i="24"/>
  <c r="P157" i="24"/>
  <c r="BI154" i="24"/>
  <c r="BH154" i="24"/>
  <c r="BG154" i="24"/>
  <c r="BE154" i="24"/>
  <c r="T154" i="24"/>
  <c r="R154" i="24"/>
  <c r="P154" i="24"/>
  <c r="BI148" i="24"/>
  <c r="BH148" i="24"/>
  <c r="BG148" i="24"/>
  <c r="BE148" i="24"/>
  <c r="T148" i="24"/>
  <c r="R148" i="24"/>
  <c r="P148" i="24"/>
  <c r="BI146" i="24"/>
  <c r="BH146" i="24"/>
  <c r="BG146" i="24"/>
  <c r="BE146" i="24"/>
  <c r="T146" i="24"/>
  <c r="R146" i="24"/>
  <c r="P146" i="24"/>
  <c r="BI144" i="24"/>
  <c r="BH144" i="24"/>
  <c r="BG144" i="24"/>
  <c r="BE144" i="24"/>
  <c r="T144" i="24"/>
  <c r="R144" i="24"/>
  <c r="P144" i="24"/>
  <c r="BI140" i="24"/>
  <c r="BH140" i="24"/>
  <c r="BG140" i="24"/>
  <c r="BE140" i="24"/>
  <c r="T140" i="24"/>
  <c r="R140" i="24"/>
  <c r="P140" i="24"/>
  <c r="BI138" i="24"/>
  <c r="BH138" i="24"/>
  <c r="BG138" i="24"/>
  <c r="BE138" i="24"/>
  <c r="T138" i="24"/>
  <c r="R138" i="24"/>
  <c r="P138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3" i="24"/>
  <c r="BH133" i="24"/>
  <c r="BG133" i="24"/>
  <c r="BE133" i="24"/>
  <c r="T133" i="24"/>
  <c r="R133" i="24"/>
  <c r="P133" i="24"/>
  <c r="BI131" i="24"/>
  <c r="BH131" i="24"/>
  <c r="BG131" i="24"/>
  <c r="BE131" i="24"/>
  <c r="T131" i="24"/>
  <c r="R131" i="24"/>
  <c r="P131" i="24"/>
  <c r="BI127" i="24"/>
  <c r="BH127" i="24"/>
  <c r="BG127" i="24"/>
  <c r="BE127" i="24"/>
  <c r="T127" i="24"/>
  <c r="R127" i="24"/>
  <c r="P127" i="24"/>
  <c r="J121" i="24"/>
  <c r="J120" i="24"/>
  <c r="F120" i="24"/>
  <c r="F118" i="24"/>
  <c r="E116" i="24"/>
  <c r="J94" i="24"/>
  <c r="J93" i="24"/>
  <c r="F93" i="24"/>
  <c r="F91" i="24"/>
  <c r="E89" i="24"/>
  <c r="J20" i="24"/>
  <c r="E20" i="24"/>
  <c r="F121" i="24" s="1"/>
  <c r="J19" i="24"/>
  <c r="J14" i="24"/>
  <c r="J118" i="24" s="1"/>
  <c r="E7" i="24"/>
  <c r="E112" i="24" s="1"/>
  <c r="J39" i="23"/>
  <c r="J38" i="23"/>
  <c r="AY125" i="1"/>
  <c r="J37" i="23"/>
  <c r="AX125" i="1"/>
  <c r="BI202" i="23"/>
  <c r="BH202" i="23"/>
  <c r="BG202" i="23"/>
  <c r="BE202" i="23"/>
  <c r="T202" i="23"/>
  <c r="T201" i="23"/>
  <c r="R202" i="23"/>
  <c r="R201" i="23" s="1"/>
  <c r="P202" i="23"/>
  <c r="P201" i="23" s="1"/>
  <c r="BI199" i="23"/>
  <c r="BH199" i="23"/>
  <c r="BG199" i="23"/>
  <c r="BE199" i="23"/>
  <c r="T199" i="23"/>
  <c r="R199" i="23"/>
  <c r="P199" i="23"/>
  <c r="BI197" i="23"/>
  <c r="BH197" i="23"/>
  <c r="BG197" i="23"/>
  <c r="BE197" i="23"/>
  <c r="T197" i="23"/>
  <c r="R197" i="23"/>
  <c r="P197" i="23"/>
  <c r="BI195" i="23"/>
  <c r="BH195" i="23"/>
  <c r="BG195" i="23"/>
  <c r="BE195" i="23"/>
  <c r="T195" i="23"/>
  <c r="R195" i="23"/>
  <c r="P195" i="23"/>
  <c r="BI194" i="23"/>
  <c r="BH194" i="23"/>
  <c r="BG194" i="23"/>
  <c r="BE194" i="23"/>
  <c r="T194" i="23"/>
  <c r="R194" i="23"/>
  <c r="P194" i="23"/>
  <c r="BI193" i="23"/>
  <c r="BH193" i="23"/>
  <c r="BG193" i="23"/>
  <c r="BE193" i="23"/>
  <c r="T193" i="23"/>
  <c r="R193" i="23"/>
  <c r="P193" i="23"/>
  <c r="BI192" i="23"/>
  <c r="BH192" i="23"/>
  <c r="BG192" i="23"/>
  <c r="BE192" i="23"/>
  <c r="T192" i="23"/>
  <c r="R192" i="23"/>
  <c r="P192" i="23"/>
  <c r="BI191" i="23"/>
  <c r="BH191" i="23"/>
  <c r="BG191" i="23"/>
  <c r="BE191" i="23"/>
  <c r="T191" i="23"/>
  <c r="R191" i="23"/>
  <c r="P191" i="23"/>
  <c r="BI190" i="23"/>
  <c r="BH190" i="23"/>
  <c r="BG190" i="23"/>
  <c r="BE190" i="23"/>
  <c r="T190" i="23"/>
  <c r="R190" i="23"/>
  <c r="P190" i="23"/>
  <c r="BI189" i="23"/>
  <c r="BH189" i="23"/>
  <c r="BG189" i="23"/>
  <c r="BE189" i="23"/>
  <c r="T189" i="23"/>
  <c r="R189" i="23"/>
  <c r="P189" i="23"/>
  <c r="BI188" i="23"/>
  <c r="BH188" i="23"/>
  <c r="BG188" i="23"/>
  <c r="BE188" i="23"/>
  <c r="T188" i="23"/>
  <c r="R188" i="23"/>
  <c r="P188" i="23"/>
  <c r="BI187" i="23"/>
  <c r="BH187" i="23"/>
  <c r="BG187" i="23"/>
  <c r="BE187" i="23"/>
  <c r="T187" i="23"/>
  <c r="R187" i="23"/>
  <c r="P187" i="23"/>
  <c r="BI186" i="23"/>
  <c r="BH186" i="23"/>
  <c r="BG186" i="23"/>
  <c r="BE186" i="23"/>
  <c r="T186" i="23"/>
  <c r="R186" i="23"/>
  <c r="P186" i="23"/>
  <c r="BI185" i="23"/>
  <c r="BH185" i="23"/>
  <c r="BG185" i="23"/>
  <c r="BE185" i="23"/>
  <c r="T185" i="23"/>
  <c r="R185" i="23"/>
  <c r="P185" i="23"/>
  <c r="BI184" i="23"/>
  <c r="BH184" i="23"/>
  <c r="BG184" i="23"/>
  <c r="BE184" i="23"/>
  <c r="T184" i="23"/>
  <c r="R184" i="23"/>
  <c r="P184" i="23"/>
  <c r="BI183" i="23"/>
  <c r="BH183" i="23"/>
  <c r="BG183" i="23"/>
  <c r="BE183" i="23"/>
  <c r="T183" i="23"/>
  <c r="R183" i="23"/>
  <c r="P183" i="23"/>
  <c r="BI181" i="23"/>
  <c r="BH181" i="23"/>
  <c r="BG181" i="23"/>
  <c r="BE181" i="23"/>
  <c r="T181" i="23"/>
  <c r="R181" i="23"/>
  <c r="P181" i="23"/>
  <c r="BI180" i="23"/>
  <c r="BH180" i="23"/>
  <c r="BG180" i="23"/>
  <c r="BE180" i="23"/>
  <c r="T180" i="23"/>
  <c r="R180" i="23"/>
  <c r="P180" i="23"/>
  <c r="BI179" i="23"/>
  <c r="BH179" i="23"/>
  <c r="BG179" i="23"/>
  <c r="BE179" i="23"/>
  <c r="T179" i="23"/>
  <c r="R179" i="23"/>
  <c r="P179" i="23"/>
  <c r="BI178" i="23"/>
  <c r="BH178" i="23"/>
  <c r="BG178" i="23"/>
  <c r="BE178" i="23"/>
  <c r="T178" i="23"/>
  <c r="R178" i="23"/>
  <c r="P178" i="23"/>
  <c r="BI177" i="23"/>
  <c r="BH177" i="23"/>
  <c r="BG177" i="23"/>
  <c r="BE177" i="23"/>
  <c r="T177" i="23"/>
  <c r="R177" i="23"/>
  <c r="P177" i="23"/>
  <c r="BI175" i="23"/>
  <c r="BH175" i="23"/>
  <c r="BG175" i="23"/>
  <c r="BE175" i="23"/>
  <c r="T175" i="23"/>
  <c r="R175" i="23"/>
  <c r="P175" i="23"/>
  <c r="BI172" i="23"/>
  <c r="BH172" i="23"/>
  <c r="BG172" i="23"/>
  <c r="BE172" i="23"/>
  <c r="T172" i="23"/>
  <c r="R172" i="23"/>
  <c r="P172" i="23"/>
  <c r="BI170" i="23"/>
  <c r="BH170" i="23"/>
  <c r="BG170" i="23"/>
  <c r="BE170" i="23"/>
  <c r="T170" i="23"/>
  <c r="R170" i="23"/>
  <c r="P170" i="23"/>
  <c r="BI168" i="23"/>
  <c r="BH168" i="23"/>
  <c r="BG168" i="23"/>
  <c r="BE168" i="23"/>
  <c r="T168" i="23"/>
  <c r="R168" i="23"/>
  <c r="P168" i="23"/>
  <c r="BI166" i="23"/>
  <c r="BH166" i="23"/>
  <c r="BG166" i="23"/>
  <c r="BE166" i="23"/>
  <c r="T166" i="23"/>
  <c r="R166" i="23"/>
  <c r="P166" i="23"/>
  <c r="BI162" i="23"/>
  <c r="BH162" i="23"/>
  <c r="BG162" i="23"/>
  <c r="BE162" i="23"/>
  <c r="T162" i="23"/>
  <c r="R162" i="23"/>
  <c r="P162" i="23"/>
  <c r="BI154" i="23"/>
  <c r="BH154" i="23"/>
  <c r="BG154" i="23"/>
  <c r="BE154" i="23"/>
  <c r="T154" i="23"/>
  <c r="R154" i="23"/>
  <c r="P154" i="23"/>
  <c r="BI152" i="23"/>
  <c r="BH152" i="23"/>
  <c r="BG152" i="23"/>
  <c r="BE152" i="23"/>
  <c r="T152" i="23"/>
  <c r="R152" i="23"/>
  <c r="P152" i="23"/>
  <c r="BI150" i="23"/>
  <c r="BH150" i="23"/>
  <c r="BG150" i="23"/>
  <c r="BE150" i="23"/>
  <c r="T150" i="23"/>
  <c r="R150" i="23"/>
  <c r="P150" i="23"/>
  <c r="BI148" i="23"/>
  <c r="BH148" i="23"/>
  <c r="BG148" i="23"/>
  <c r="BE148" i="23"/>
  <c r="T148" i="23"/>
  <c r="R148" i="23"/>
  <c r="P148" i="23"/>
  <c r="BI146" i="23"/>
  <c r="BH146" i="23"/>
  <c r="BG146" i="23"/>
  <c r="BE146" i="23"/>
  <c r="T146" i="23"/>
  <c r="R146" i="23"/>
  <c r="P146" i="23"/>
  <c r="BI144" i="23"/>
  <c r="BH144" i="23"/>
  <c r="BG144" i="23"/>
  <c r="BE144" i="23"/>
  <c r="T144" i="23"/>
  <c r="R144" i="23"/>
  <c r="P144" i="23"/>
  <c r="BI138" i="23"/>
  <c r="BH138" i="23"/>
  <c r="BG138" i="23"/>
  <c r="BE138" i="23"/>
  <c r="T138" i="23"/>
  <c r="R138" i="23"/>
  <c r="P138" i="23"/>
  <c r="BI136" i="23"/>
  <c r="BH136" i="23"/>
  <c r="BG136" i="23"/>
  <c r="BE136" i="23"/>
  <c r="T136" i="23"/>
  <c r="R136" i="23"/>
  <c r="P136" i="23"/>
  <c r="BI130" i="23"/>
  <c r="BH130" i="23"/>
  <c r="BG130" i="23"/>
  <c r="BE130" i="23"/>
  <c r="T130" i="23"/>
  <c r="R130" i="23"/>
  <c r="P130" i="23"/>
  <c r="J124" i="23"/>
  <c r="J123" i="23"/>
  <c r="F123" i="23"/>
  <c r="F121" i="23"/>
  <c r="E119" i="23"/>
  <c r="J94" i="23"/>
  <c r="J93" i="23"/>
  <c r="F93" i="23"/>
  <c r="F91" i="23"/>
  <c r="E89" i="23"/>
  <c r="J20" i="23"/>
  <c r="E20" i="23"/>
  <c r="F124" i="23" s="1"/>
  <c r="J19" i="23"/>
  <c r="J14" i="23"/>
  <c r="J121" i="23" s="1"/>
  <c r="E7" i="23"/>
  <c r="E115" i="23" s="1"/>
  <c r="J39" i="22"/>
  <c r="J38" i="22"/>
  <c r="AY124" i="1" s="1"/>
  <c r="J37" i="22"/>
  <c r="AX124" i="1" s="1"/>
  <c r="BI209" i="22"/>
  <c r="BH209" i="22"/>
  <c r="BG209" i="22"/>
  <c r="BE209" i="22"/>
  <c r="T209" i="22"/>
  <c r="T208" i="22"/>
  <c r="R209" i="22"/>
  <c r="R208" i="22" s="1"/>
  <c r="P209" i="22"/>
  <c r="P208" i="22" s="1"/>
  <c r="BI207" i="22"/>
  <c r="BH207" i="22"/>
  <c r="BG207" i="22"/>
  <c r="BE207" i="22"/>
  <c r="T207" i="22"/>
  <c r="R207" i="22"/>
  <c r="P207" i="22"/>
  <c r="BI206" i="22"/>
  <c r="BH206" i="22"/>
  <c r="BG206" i="22"/>
  <c r="BE206" i="22"/>
  <c r="T206" i="22"/>
  <c r="R206" i="22"/>
  <c r="P206" i="22"/>
  <c r="BI205" i="22"/>
  <c r="BH205" i="22"/>
  <c r="BG205" i="22"/>
  <c r="BE205" i="22"/>
  <c r="T205" i="22"/>
  <c r="R205" i="22"/>
  <c r="P205" i="22"/>
  <c r="BI204" i="22"/>
  <c r="BH204" i="22"/>
  <c r="BG204" i="22"/>
  <c r="BE204" i="22"/>
  <c r="T204" i="22"/>
  <c r="R204" i="22"/>
  <c r="P204" i="22"/>
  <c r="BI202" i="22"/>
  <c r="BH202" i="22"/>
  <c r="BG202" i="22"/>
  <c r="BE202" i="22"/>
  <c r="T202" i="22"/>
  <c r="R202" i="22"/>
  <c r="P202" i="22"/>
  <c r="BI201" i="22"/>
  <c r="BH201" i="22"/>
  <c r="BG201" i="22"/>
  <c r="BE201" i="22"/>
  <c r="T201" i="22"/>
  <c r="R201" i="22"/>
  <c r="P201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3" i="22"/>
  <c r="BH193" i="22"/>
  <c r="BG193" i="22"/>
  <c r="BE193" i="22"/>
  <c r="T193" i="22"/>
  <c r="R193" i="22"/>
  <c r="P193" i="22"/>
  <c r="BI192" i="22"/>
  <c r="BH192" i="22"/>
  <c r="BG192" i="22"/>
  <c r="BE192" i="22"/>
  <c r="T192" i="22"/>
  <c r="R192" i="22"/>
  <c r="P192" i="22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68" i="22"/>
  <c r="BH168" i="22"/>
  <c r="BG168" i="22"/>
  <c r="BE168" i="22"/>
  <c r="T168" i="22"/>
  <c r="R168" i="22"/>
  <c r="P168" i="22"/>
  <c r="BI163" i="22"/>
  <c r="BH163" i="22"/>
  <c r="BG163" i="22"/>
  <c r="BE163" i="22"/>
  <c r="T163" i="22"/>
  <c r="T162" i="22"/>
  <c r="R163" i="22"/>
  <c r="R162" i="22"/>
  <c r="P163" i="22"/>
  <c r="P162" i="22" s="1"/>
  <c r="BI160" i="22"/>
  <c r="BH160" i="22"/>
  <c r="BG160" i="22"/>
  <c r="BE160" i="22"/>
  <c r="T160" i="22"/>
  <c r="R160" i="22"/>
  <c r="P160" i="22"/>
  <c r="BI155" i="22"/>
  <c r="BH155" i="22"/>
  <c r="BG155" i="22"/>
  <c r="BE155" i="22"/>
  <c r="T155" i="22"/>
  <c r="R155" i="22"/>
  <c r="P155" i="22"/>
  <c r="BI150" i="22"/>
  <c r="BH150" i="22"/>
  <c r="BG150" i="22"/>
  <c r="BE150" i="22"/>
  <c r="T150" i="22"/>
  <c r="R150" i="22"/>
  <c r="P150" i="22"/>
  <c r="BI148" i="22"/>
  <c r="BH148" i="22"/>
  <c r="BG148" i="22"/>
  <c r="BE148" i="22"/>
  <c r="T148" i="22"/>
  <c r="R148" i="22"/>
  <c r="P148" i="22"/>
  <c r="BI146" i="22"/>
  <c r="BH146" i="22"/>
  <c r="BG146" i="22"/>
  <c r="BE146" i="22"/>
  <c r="T146" i="22"/>
  <c r="R146" i="22"/>
  <c r="P146" i="22"/>
  <c r="BI144" i="22"/>
  <c r="BH144" i="22"/>
  <c r="BG144" i="22"/>
  <c r="BE144" i="22"/>
  <c r="T144" i="22"/>
  <c r="R144" i="22"/>
  <c r="P144" i="22"/>
  <c r="BI142" i="22"/>
  <c r="BH142" i="22"/>
  <c r="BG142" i="22"/>
  <c r="BE142" i="22"/>
  <c r="T142" i="22"/>
  <c r="R142" i="22"/>
  <c r="P142" i="22"/>
  <c r="BI137" i="22"/>
  <c r="BH137" i="22"/>
  <c r="BG137" i="22"/>
  <c r="BE137" i="22"/>
  <c r="T137" i="22"/>
  <c r="R137" i="22"/>
  <c r="P137" i="22"/>
  <c r="BI135" i="22"/>
  <c r="BH135" i="22"/>
  <c r="BG135" i="22"/>
  <c r="BE135" i="22"/>
  <c r="T135" i="22"/>
  <c r="R135" i="22"/>
  <c r="P135" i="22"/>
  <c r="BI129" i="22"/>
  <c r="BH129" i="22"/>
  <c r="BG129" i="22"/>
  <c r="BE129" i="22"/>
  <c r="T129" i="22"/>
  <c r="R129" i="22"/>
  <c r="P129" i="22"/>
  <c r="J123" i="22"/>
  <c r="J122" i="22"/>
  <c r="F122" i="22"/>
  <c r="F120" i="22"/>
  <c r="E118" i="22"/>
  <c r="J94" i="22"/>
  <c r="J93" i="22"/>
  <c r="F93" i="22"/>
  <c r="F91" i="22"/>
  <c r="E89" i="22"/>
  <c r="J20" i="22"/>
  <c r="E20" i="22"/>
  <c r="F94" i="22" s="1"/>
  <c r="J19" i="22"/>
  <c r="J14" i="22"/>
  <c r="J120" i="22" s="1"/>
  <c r="E7" i="22"/>
  <c r="E114" i="22" s="1"/>
  <c r="J39" i="21"/>
  <c r="J38" i="21"/>
  <c r="AY122" i="1" s="1"/>
  <c r="J37" i="21"/>
  <c r="AX122" i="1" s="1"/>
  <c r="BI200" i="21"/>
  <c r="BH200" i="21"/>
  <c r="BG200" i="21"/>
  <c r="BE200" i="21"/>
  <c r="T200" i="21"/>
  <c r="R200" i="21"/>
  <c r="P200" i="21"/>
  <c r="BI198" i="21"/>
  <c r="BH198" i="21"/>
  <c r="BG198" i="21"/>
  <c r="BE198" i="21"/>
  <c r="T198" i="21"/>
  <c r="R198" i="21"/>
  <c r="P198" i="21"/>
  <c r="BI193" i="21"/>
  <c r="BH193" i="21"/>
  <c r="BG193" i="21"/>
  <c r="BE193" i="21"/>
  <c r="T193" i="21"/>
  <c r="R193" i="21"/>
  <c r="P193" i="21"/>
  <c r="BI191" i="21"/>
  <c r="BH191" i="21"/>
  <c r="BG191" i="21"/>
  <c r="BE191" i="21"/>
  <c r="T191" i="21"/>
  <c r="R191" i="21"/>
  <c r="P191" i="21"/>
  <c r="BI186" i="21"/>
  <c r="BH186" i="21"/>
  <c r="BG186" i="21"/>
  <c r="BE186" i="21"/>
  <c r="T186" i="21"/>
  <c r="R186" i="21"/>
  <c r="P186" i="21"/>
  <c r="BI183" i="21"/>
  <c r="BH183" i="21"/>
  <c r="BG183" i="21"/>
  <c r="BE183" i="21"/>
  <c r="T183" i="21"/>
  <c r="T182" i="21" s="1"/>
  <c r="R183" i="21"/>
  <c r="R182" i="21" s="1"/>
  <c r="P183" i="21"/>
  <c r="P182" i="21" s="1"/>
  <c r="BI181" i="21"/>
  <c r="BH181" i="21"/>
  <c r="BG181" i="21"/>
  <c r="BE181" i="21"/>
  <c r="T181" i="21"/>
  <c r="R181" i="21"/>
  <c r="P181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3" i="21"/>
  <c r="BH173" i="21"/>
  <c r="BG173" i="21"/>
  <c r="BE173" i="21"/>
  <c r="T173" i="21"/>
  <c r="R173" i="21"/>
  <c r="P173" i="21"/>
  <c r="BI171" i="21"/>
  <c r="BH171" i="21"/>
  <c r="BG171" i="21"/>
  <c r="BE171" i="21"/>
  <c r="T171" i="21"/>
  <c r="R171" i="21"/>
  <c r="P171" i="21"/>
  <c r="BI169" i="21"/>
  <c r="BH169" i="21"/>
  <c r="BG169" i="21"/>
  <c r="BE169" i="21"/>
  <c r="T169" i="21"/>
  <c r="R169" i="21"/>
  <c r="P169" i="21"/>
  <c r="BI167" i="21"/>
  <c r="BH167" i="21"/>
  <c r="BG167" i="21"/>
  <c r="BE167" i="21"/>
  <c r="T167" i="21"/>
  <c r="R167" i="21"/>
  <c r="P167" i="21"/>
  <c r="BI165" i="21"/>
  <c r="BH165" i="21"/>
  <c r="BG165" i="21"/>
  <c r="BE165" i="21"/>
  <c r="T165" i="21"/>
  <c r="R165" i="21"/>
  <c r="P165" i="21"/>
  <c r="BI162" i="21"/>
  <c r="BH162" i="21"/>
  <c r="BG162" i="21"/>
  <c r="BE162" i="21"/>
  <c r="T162" i="21"/>
  <c r="T161" i="21"/>
  <c r="R162" i="21"/>
  <c r="R161" i="21"/>
  <c r="P162" i="21"/>
  <c r="P161" i="21"/>
  <c r="BI153" i="21"/>
  <c r="BH153" i="21"/>
  <c r="BG153" i="21"/>
  <c r="BE153" i="21"/>
  <c r="T153" i="21"/>
  <c r="R153" i="21"/>
  <c r="P153" i="21"/>
  <c r="BI151" i="21"/>
  <c r="BH151" i="21"/>
  <c r="BG151" i="21"/>
  <c r="BE151" i="21"/>
  <c r="T151" i="21"/>
  <c r="R151" i="21"/>
  <c r="P151" i="21"/>
  <c r="BI149" i="21"/>
  <c r="BH149" i="21"/>
  <c r="BG149" i="21"/>
  <c r="BE149" i="21"/>
  <c r="T149" i="21"/>
  <c r="R149" i="21"/>
  <c r="P149" i="21"/>
  <c r="BI147" i="21"/>
  <c r="BH147" i="21"/>
  <c r="BG147" i="21"/>
  <c r="BE147" i="21"/>
  <c r="T147" i="21"/>
  <c r="R147" i="21"/>
  <c r="P147" i="21"/>
  <c r="BI144" i="21"/>
  <c r="BH144" i="21"/>
  <c r="BG144" i="21"/>
  <c r="BE144" i="21"/>
  <c r="T144" i="21"/>
  <c r="R144" i="21"/>
  <c r="P144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7" i="21"/>
  <c r="BH137" i="21"/>
  <c r="BG137" i="21"/>
  <c r="BE137" i="21"/>
  <c r="T137" i="21"/>
  <c r="R137" i="21"/>
  <c r="P137" i="21"/>
  <c r="BI135" i="21"/>
  <c r="BH135" i="21"/>
  <c r="BG135" i="21"/>
  <c r="BE135" i="21"/>
  <c r="T135" i="21"/>
  <c r="R135" i="21"/>
  <c r="P135" i="21"/>
  <c r="BI131" i="21"/>
  <c r="BH131" i="21"/>
  <c r="BG131" i="21"/>
  <c r="BE131" i="21"/>
  <c r="T131" i="21"/>
  <c r="R131" i="21"/>
  <c r="P131" i="21"/>
  <c r="J125" i="21"/>
  <c r="J124" i="21"/>
  <c r="F124" i="21"/>
  <c r="F122" i="21"/>
  <c r="E120" i="21"/>
  <c r="J94" i="21"/>
  <c r="J93" i="21"/>
  <c r="F93" i="21"/>
  <c r="F91" i="21"/>
  <c r="E89" i="21"/>
  <c r="J20" i="21"/>
  <c r="E20" i="21"/>
  <c r="F125" i="21"/>
  <c r="J19" i="21"/>
  <c r="J14" i="21"/>
  <c r="J122" i="21" s="1"/>
  <c r="E7" i="21"/>
  <c r="E116" i="21" s="1"/>
  <c r="J39" i="20"/>
  <c r="J38" i="20"/>
  <c r="AY121" i="1"/>
  <c r="J37" i="20"/>
  <c r="AX121" i="1" s="1"/>
  <c r="BI202" i="20"/>
  <c r="BH202" i="20"/>
  <c r="BG202" i="20"/>
  <c r="BE202" i="20"/>
  <c r="T202" i="20"/>
  <c r="R202" i="20"/>
  <c r="P202" i="20"/>
  <c r="BI200" i="20"/>
  <c r="BH200" i="20"/>
  <c r="BG200" i="20"/>
  <c r="BE200" i="20"/>
  <c r="T200" i="20"/>
  <c r="R200" i="20"/>
  <c r="P200" i="20"/>
  <c r="BI195" i="20"/>
  <c r="BH195" i="20"/>
  <c r="BG195" i="20"/>
  <c r="BE195" i="20"/>
  <c r="T195" i="20"/>
  <c r="R195" i="20"/>
  <c r="P195" i="20"/>
  <c r="BI193" i="20"/>
  <c r="BH193" i="20"/>
  <c r="BG193" i="20"/>
  <c r="BE193" i="20"/>
  <c r="T193" i="20"/>
  <c r="R193" i="20"/>
  <c r="P193" i="20"/>
  <c r="BI188" i="20"/>
  <c r="BH188" i="20"/>
  <c r="BG188" i="20"/>
  <c r="BE188" i="20"/>
  <c r="T188" i="20"/>
  <c r="R188" i="20"/>
  <c r="P188" i="20"/>
  <c r="BI185" i="20"/>
  <c r="BH185" i="20"/>
  <c r="BG185" i="20"/>
  <c r="BE185" i="20"/>
  <c r="T185" i="20"/>
  <c r="T184" i="20" s="1"/>
  <c r="R185" i="20"/>
  <c r="R184" i="20" s="1"/>
  <c r="P185" i="20"/>
  <c r="P184" i="20" s="1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4" i="20"/>
  <c r="BH174" i="20"/>
  <c r="BG174" i="20"/>
  <c r="BE174" i="20"/>
  <c r="T174" i="20"/>
  <c r="R174" i="20"/>
  <c r="P174" i="20"/>
  <c r="BI172" i="20"/>
  <c r="BH172" i="20"/>
  <c r="BG172" i="20"/>
  <c r="BE172" i="20"/>
  <c r="T172" i="20"/>
  <c r="R172" i="20"/>
  <c r="P172" i="20"/>
  <c r="BI170" i="20"/>
  <c r="BH170" i="20"/>
  <c r="BG170" i="20"/>
  <c r="BE170" i="20"/>
  <c r="T170" i="20"/>
  <c r="R170" i="20"/>
  <c r="P170" i="20"/>
  <c r="BI168" i="20"/>
  <c r="BH168" i="20"/>
  <c r="BG168" i="20"/>
  <c r="BE168" i="20"/>
  <c r="T168" i="20"/>
  <c r="R168" i="20"/>
  <c r="P168" i="20"/>
  <c r="BI166" i="20"/>
  <c r="BH166" i="20"/>
  <c r="BG166" i="20"/>
  <c r="BE166" i="20"/>
  <c r="T166" i="20"/>
  <c r="R166" i="20"/>
  <c r="P166" i="20"/>
  <c r="BI163" i="20"/>
  <c r="BH163" i="20"/>
  <c r="BG163" i="20"/>
  <c r="BE163" i="20"/>
  <c r="T163" i="20"/>
  <c r="T162" i="20"/>
  <c r="R163" i="20"/>
  <c r="R162" i="20" s="1"/>
  <c r="P163" i="20"/>
  <c r="P162" i="20"/>
  <c r="BI155" i="20"/>
  <c r="BH155" i="20"/>
  <c r="BG155" i="20"/>
  <c r="BE155" i="20"/>
  <c r="T155" i="20"/>
  <c r="R155" i="20"/>
  <c r="P155" i="20"/>
  <c r="BI153" i="20"/>
  <c r="BH153" i="20"/>
  <c r="BG153" i="20"/>
  <c r="BE153" i="20"/>
  <c r="T153" i="20"/>
  <c r="R153" i="20"/>
  <c r="P153" i="20"/>
  <c r="BI151" i="20"/>
  <c r="BH151" i="20"/>
  <c r="BG151" i="20"/>
  <c r="BE151" i="20"/>
  <c r="T151" i="20"/>
  <c r="R151" i="20"/>
  <c r="P151" i="20"/>
  <c r="BI149" i="20"/>
  <c r="BH149" i="20"/>
  <c r="BG149" i="20"/>
  <c r="BE149" i="20"/>
  <c r="T149" i="20"/>
  <c r="R149" i="20"/>
  <c r="P149" i="20"/>
  <c r="BI146" i="20"/>
  <c r="BH146" i="20"/>
  <c r="BG146" i="20"/>
  <c r="BE146" i="20"/>
  <c r="T146" i="20"/>
  <c r="R146" i="20"/>
  <c r="P146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39" i="20"/>
  <c r="BH139" i="20"/>
  <c r="BG139" i="20"/>
  <c r="BE139" i="20"/>
  <c r="T139" i="20"/>
  <c r="R139" i="20"/>
  <c r="P139" i="20"/>
  <c r="BI137" i="20"/>
  <c r="BH137" i="20"/>
  <c r="BG137" i="20"/>
  <c r="BE137" i="20"/>
  <c r="T137" i="20"/>
  <c r="R137" i="20"/>
  <c r="P137" i="20"/>
  <c r="BI131" i="20"/>
  <c r="BH131" i="20"/>
  <c r="BG131" i="20"/>
  <c r="BE131" i="20"/>
  <c r="T131" i="20"/>
  <c r="R131" i="20"/>
  <c r="P131" i="20"/>
  <c r="J125" i="20"/>
  <c r="J124" i="20"/>
  <c r="F124" i="20"/>
  <c r="F122" i="20"/>
  <c r="E120" i="20"/>
  <c r="J94" i="20"/>
  <c r="J93" i="20"/>
  <c r="F93" i="20"/>
  <c r="F91" i="20"/>
  <c r="E89" i="20"/>
  <c r="J20" i="20"/>
  <c r="E20" i="20"/>
  <c r="F125" i="20" s="1"/>
  <c r="J19" i="20"/>
  <c r="J14" i="20"/>
  <c r="J91" i="20" s="1"/>
  <c r="E7" i="20"/>
  <c r="E85" i="20"/>
  <c r="J39" i="19"/>
  <c r="J38" i="19"/>
  <c r="AY120" i="1"/>
  <c r="J37" i="19"/>
  <c r="AX120" i="1"/>
  <c r="BI193" i="19"/>
  <c r="BH193" i="19"/>
  <c r="BG193" i="19"/>
  <c r="BE193" i="19"/>
  <c r="T193" i="19"/>
  <c r="T192" i="19" s="1"/>
  <c r="R193" i="19"/>
  <c r="R192" i="19" s="1"/>
  <c r="P193" i="19"/>
  <c r="P192" i="19" s="1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9" i="19"/>
  <c r="BH189" i="19"/>
  <c r="BG189" i="19"/>
  <c r="BE189" i="19"/>
  <c r="T189" i="19"/>
  <c r="R189" i="19"/>
  <c r="P189" i="19"/>
  <c r="BI187" i="19"/>
  <c r="BH187" i="19"/>
  <c r="BG187" i="19"/>
  <c r="BE187" i="19"/>
  <c r="T187" i="19"/>
  <c r="R187" i="19"/>
  <c r="P187" i="19"/>
  <c r="BI186" i="19"/>
  <c r="BH186" i="19"/>
  <c r="BG186" i="19"/>
  <c r="BE186" i="19"/>
  <c r="T186" i="19"/>
  <c r="R186" i="19"/>
  <c r="P186" i="19"/>
  <c r="BI185" i="19"/>
  <c r="BH185" i="19"/>
  <c r="BG185" i="19"/>
  <c r="BE185" i="19"/>
  <c r="T185" i="19"/>
  <c r="R185" i="19"/>
  <c r="P185" i="19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1" i="19"/>
  <c r="BH181" i="19"/>
  <c r="BG181" i="19"/>
  <c r="BE181" i="19"/>
  <c r="T181" i="19"/>
  <c r="R181" i="19"/>
  <c r="P181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2" i="19"/>
  <c r="BH172" i="19"/>
  <c r="BG172" i="19"/>
  <c r="BE172" i="19"/>
  <c r="T172" i="19"/>
  <c r="R172" i="19"/>
  <c r="P172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58" i="19"/>
  <c r="BH158" i="19"/>
  <c r="BG158" i="19"/>
  <c r="BE158" i="19"/>
  <c r="T158" i="19"/>
  <c r="T157" i="19"/>
  <c r="R158" i="19"/>
  <c r="R157" i="19" s="1"/>
  <c r="P158" i="19"/>
  <c r="P157" i="19" s="1"/>
  <c r="BI155" i="19"/>
  <c r="BH155" i="19"/>
  <c r="BG155" i="19"/>
  <c r="BE155" i="19"/>
  <c r="T155" i="19"/>
  <c r="R155" i="19"/>
  <c r="P155" i="19"/>
  <c r="BI153" i="19"/>
  <c r="BH153" i="19"/>
  <c r="BG153" i="19"/>
  <c r="BE153" i="19"/>
  <c r="T153" i="19"/>
  <c r="R153" i="19"/>
  <c r="P153" i="19"/>
  <c r="BI148" i="19"/>
  <c r="BH148" i="19"/>
  <c r="BG148" i="19"/>
  <c r="BE148" i="19"/>
  <c r="T148" i="19"/>
  <c r="R148" i="19"/>
  <c r="P148" i="19"/>
  <c r="BI146" i="19"/>
  <c r="BH146" i="19"/>
  <c r="BG146" i="19"/>
  <c r="BE146" i="19"/>
  <c r="T146" i="19"/>
  <c r="R146" i="19"/>
  <c r="P146" i="19"/>
  <c r="BI144" i="19"/>
  <c r="BH144" i="19"/>
  <c r="BG144" i="19"/>
  <c r="BE144" i="19"/>
  <c r="T144" i="19"/>
  <c r="R144" i="19"/>
  <c r="P144" i="19"/>
  <c r="BI142" i="19"/>
  <c r="BH142" i="19"/>
  <c r="BG142" i="19"/>
  <c r="BE142" i="19"/>
  <c r="T142" i="19"/>
  <c r="R142" i="19"/>
  <c r="P142" i="19"/>
  <c r="BI140" i="19"/>
  <c r="BH140" i="19"/>
  <c r="BG140" i="19"/>
  <c r="BE140" i="19"/>
  <c r="T140" i="19"/>
  <c r="R140" i="19"/>
  <c r="P140" i="19"/>
  <c r="BI135" i="19"/>
  <c r="BH135" i="19"/>
  <c r="BG135" i="19"/>
  <c r="BE135" i="19"/>
  <c r="T135" i="19"/>
  <c r="R135" i="19"/>
  <c r="P135" i="19"/>
  <c r="BI133" i="19"/>
  <c r="BH133" i="19"/>
  <c r="BG133" i="19"/>
  <c r="BE133" i="19"/>
  <c r="T133" i="19"/>
  <c r="R133" i="19"/>
  <c r="P133" i="19"/>
  <c r="BI128" i="19"/>
  <c r="BH128" i="19"/>
  <c r="BG128" i="19"/>
  <c r="BE128" i="19"/>
  <c r="T128" i="19"/>
  <c r="R128" i="19"/>
  <c r="P128" i="19"/>
  <c r="J122" i="19"/>
  <c r="J121" i="19"/>
  <c r="F121" i="19"/>
  <c r="F119" i="19"/>
  <c r="E117" i="19"/>
  <c r="J94" i="19"/>
  <c r="J93" i="19"/>
  <c r="F93" i="19"/>
  <c r="F91" i="19"/>
  <c r="E89" i="19"/>
  <c r="J20" i="19"/>
  <c r="E20" i="19"/>
  <c r="F122" i="19" s="1"/>
  <c r="J19" i="19"/>
  <c r="J14" i="19"/>
  <c r="J91" i="19" s="1"/>
  <c r="E7" i="19"/>
  <c r="E113" i="19"/>
  <c r="J39" i="18"/>
  <c r="J38" i="18"/>
  <c r="AY119" i="1" s="1"/>
  <c r="J37" i="18"/>
  <c r="AX119" i="1" s="1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4" i="18"/>
  <c r="BH194" i="18"/>
  <c r="BG194" i="18"/>
  <c r="BE194" i="18"/>
  <c r="T194" i="18"/>
  <c r="R194" i="18"/>
  <c r="P194" i="18"/>
  <c r="BI193" i="18"/>
  <c r="BH193" i="18"/>
  <c r="BG193" i="18"/>
  <c r="BE193" i="18"/>
  <c r="T193" i="18"/>
  <c r="R193" i="18"/>
  <c r="P193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90" i="18"/>
  <c r="BH190" i="18"/>
  <c r="BG190" i="18"/>
  <c r="BE190" i="18"/>
  <c r="T190" i="18"/>
  <c r="R190" i="18"/>
  <c r="P190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1" i="18"/>
  <c r="BH181" i="18"/>
  <c r="BG181" i="18"/>
  <c r="BE181" i="18"/>
  <c r="T181" i="18"/>
  <c r="R181" i="18"/>
  <c r="P181" i="18"/>
  <c r="BI179" i="18"/>
  <c r="BH179" i="18"/>
  <c r="BG179" i="18"/>
  <c r="BE179" i="18"/>
  <c r="T179" i="18"/>
  <c r="R179" i="18"/>
  <c r="P179" i="18"/>
  <c r="BI176" i="18"/>
  <c r="BH176" i="18"/>
  <c r="BG176" i="18"/>
  <c r="BE176" i="18"/>
  <c r="T176" i="18"/>
  <c r="T175" i="18"/>
  <c r="R176" i="18"/>
  <c r="R175" i="18" s="1"/>
  <c r="P176" i="18"/>
  <c r="P175" i="18" s="1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69" i="18"/>
  <c r="BH169" i="18"/>
  <c r="BG169" i="18"/>
  <c r="BE169" i="18"/>
  <c r="T169" i="18"/>
  <c r="R169" i="18"/>
  <c r="P169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6" i="18"/>
  <c r="BH156" i="18"/>
  <c r="BG156" i="18"/>
  <c r="BE156" i="18"/>
  <c r="T156" i="18"/>
  <c r="R156" i="18"/>
  <c r="P156" i="18"/>
  <c r="BI154" i="18"/>
  <c r="BH154" i="18"/>
  <c r="BG154" i="18"/>
  <c r="BE154" i="18"/>
  <c r="T154" i="18"/>
  <c r="R154" i="18"/>
  <c r="P154" i="18"/>
  <c r="BI152" i="18"/>
  <c r="BH152" i="18"/>
  <c r="BG152" i="18"/>
  <c r="BE152" i="18"/>
  <c r="T152" i="18"/>
  <c r="R152" i="18"/>
  <c r="P152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2" i="18"/>
  <c r="BH142" i="18"/>
  <c r="BG142" i="18"/>
  <c r="BE142" i="18"/>
  <c r="T142" i="18"/>
  <c r="R142" i="18"/>
  <c r="P142" i="18"/>
  <c r="BI139" i="18"/>
  <c r="BH139" i="18"/>
  <c r="BG139" i="18"/>
  <c r="BE139" i="18"/>
  <c r="T139" i="18"/>
  <c r="R139" i="18"/>
  <c r="P139" i="18"/>
  <c r="BI134" i="18"/>
  <c r="BH134" i="18"/>
  <c r="BG134" i="18"/>
  <c r="BE134" i="18"/>
  <c r="T134" i="18"/>
  <c r="R134" i="18"/>
  <c r="P134" i="18"/>
  <c r="BI129" i="18"/>
  <c r="BH129" i="18"/>
  <c r="BG129" i="18"/>
  <c r="BE129" i="18"/>
  <c r="T129" i="18"/>
  <c r="R129" i="18"/>
  <c r="P129" i="18"/>
  <c r="J123" i="18"/>
  <c r="J122" i="18"/>
  <c r="F122" i="18"/>
  <c r="F120" i="18"/>
  <c r="E118" i="18"/>
  <c r="J94" i="18"/>
  <c r="J93" i="18"/>
  <c r="F93" i="18"/>
  <c r="F91" i="18"/>
  <c r="E89" i="18"/>
  <c r="J20" i="18"/>
  <c r="E20" i="18"/>
  <c r="F123" i="18" s="1"/>
  <c r="J19" i="18"/>
  <c r="J14" i="18"/>
  <c r="J120" i="18" s="1"/>
  <c r="E7" i="18"/>
  <c r="E85" i="18" s="1"/>
  <c r="J39" i="17"/>
  <c r="J38" i="17"/>
  <c r="AY117" i="1" s="1"/>
  <c r="J37" i="17"/>
  <c r="AX117" i="1" s="1"/>
  <c r="BI192" i="17"/>
  <c r="BH192" i="17"/>
  <c r="BG192" i="17"/>
  <c r="BE192" i="17"/>
  <c r="T192" i="17"/>
  <c r="T191" i="17" s="1"/>
  <c r="R192" i="17"/>
  <c r="R191" i="17" s="1"/>
  <c r="P192" i="17"/>
  <c r="P191" i="17" s="1"/>
  <c r="BI190" i="17"/>
  <c r="BH190" i="17"/>
  <c r="BG190" i="17"/>
  <c r="BE190" i="17"/>
  <c r="T190" i="17"/>
  <c r="R190" i="17"/>
  <c r="P190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5" i="17"/>
  <c r="BH135" i="17"/>
  <c r="BG135" i="17"/>
  <c r="BE135" i="17"/>
  <c r="T135" i="17"/>
  <c r="T134" i="17" s="1"/>
  <c r="R135" i="17"/>
  <c r="R134" i="17" s="1"/>
  <c r="P135" i="17"/>
  <c r="P134" i="17"/>
  <c r="BI131" i="17"/>
  <c r="BH131" i="17"/>
  <c r="BG131" i="17"/>
  <c r="BE131" i="17"/>
  <c r="T131" i="17"/>
  <c r="R131" i="17"/>
  <c r="P131" i="17"/>
  <c r="BI128" i="17"/>
  <c r="BH128" i="17"/>
  <c r="BG128" i="17"/>
  <c r="BE128" i="17"/>
  <c r="T128" i="17"/>
  <c r="R128" i="17"/>
  <c r="P128" i="17"/>
  <c r="J122" i="17"/>
  <c r="J121" i="17"/>
  <c r="F121" i="17"/>
  <c r="F119" i="17"/>
  <c r="E117" i="17"/>
  <c r="J94" i="17"/>
  <c r="J93" i="17"/>
  <c r="F93" i="17"/>
  <c r="F91" i="17"/>
  <c r="E89" i="17"/>
  <c r="J20" i="17"/>
  <c r="E20" i="17"/>
  <c r="F94" i="17" s="1"/>
  <c r="J19" i="17"/>
  <c r="J14" i="17"/>
  <c r="J119" i="17" s="1"/>
  <c r="E7" i="17"/>
  <c r="E85" i="17" s="1"/>
  <c r="J39" i="16"/>
  <c r="J38" i="16"/>
  <c r="AY116" i="1" s="1"/>
  <c r="J37" i="16"/>
  <c r="AX116" i="1" s="1"/>
  <c r="BI240" i="16"/>
  <c r="BH240" i="16"/>
  <c r="BG240" i="16"/>
  <c r="BE240" i="16"/>
  <c r="T240" i="16"/>
  <c r="R240" i="16"/>
  <c r="P240" i="16"/>
  <c r="BI236" i="16"/>
  <c r="BH236" i="16"/>
  <c r="BG236" i="16"/>
  <c r="BE236" i="16"/>
  <c r="T236" i="16"/>
  <c r="R236" i="16"/>
  <c r="P236" i="16"/>
  <c r="BI233" i="16"/>
  <c r="BH233" i="16"/>
  <c r="BG233" i="16"/>
  <c r="BE233" i="16"/>
  <c r="T233" i="16"/>
  <c r="T232" i="16" s="1"/>
  <c r="R233" i="16"/>
  <c r="R232" i="16" s="1"/>
  <c r="P233" i="16"/>
  <c r="P232" i="16" s="1"/>
  <c r="BI231" i="16"/>
  <c r="BH231" i="16"/>
  <c r="BG231" i="16"/>
  <c r="BE231" i="16"/>
  <c r="T231" i="16"/>
  <c r="R231" i="16"/>
  <c r="P231" i="16"/>
  <c r="BI230" i="16"/>
  <c r="BH230" i="16"/>
  <c r="BG230" i="16"/>
  <c r="BE230" i="16"/>
  <c r="T230" i="16"/>
  <c r="R230" i="16"/>
  <c r="P230" i="16"/>
  <c r="BI229" i="16"/>
  <c r="BH229" i="16"/>
  <c r="BG229" i="16"/>
  <c r="BE229" i="16"/>
  <c r="T229" i="16"/>
  <c r="R229" i="16"/>
  <c r="P229" i="16"/>
  <c r="BI228" i="16"/>
  <c r="BH228" i="16"/>
  <c r="BG228" i="16"/>
  <c r="BE228" i="16"/>
  <c r="T228" i="16"/>
  <c r="R228" i="16"/>
  <c r="P228" i="16"/>
  <c r="BI227" i="16"/>
  <c r="BH227" i="16"/>
  <c r="BG227" i="16"/>
  <c r="BE227" i="16"/>
  <c r="T227" i="16"/>
  <c r="R227" i="16"/>
  <c r="P227" i="16"/>
  <c r="BI226" i="16"/>
  <c r="BH226" i="16"/>
  <c r="BG226" i="16"/>
  <c r="BE226" i="16"/>
  <c r="T226" i="16"/>
  <c r="R226" i="16"/>
  <c r="P226" i="16"/>
  <c r="BI224" i="16"/>
  <c r="BH224" i="16"/>
  <c r="BG224" i="16"/>
  <c r="BE224" i="16"/>
  <c r="T224" i="16"/>
  <c r="R224" i="16"/>
  <c r="P224" i="16"/>
  <c r="BI223" i="16"/>
  <c r="BH223" i="16"/>
  <c r="BG223" i="16"/>
  <c r="BE223" i="16"/>
  <c r="T223" i="16"/>
  <c r="R223" i="16"/>
  <c r="P223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14" i="16"/>
  <c r="BH214" i="16"/>
  <c r="BG214" i="16"/>
  <c r="BE214" i="16"/>
  <c r="T214" i="16"/>
  <c r="R214" i="16"/>
  <c r="P214" i="16"/>
  <c r="BI210" i="16"/>
  <c r="BH210" i="16"/>
  <c r="BG210" i="16"/>
  <c r="BE210" i="16"/>
  <c r="T210" i="16"/>
  <c r="R210" i="16"/>
  <c r="P210" i="16"/>
  <c r="BI208" i="16"/>
  <c r="BH208" i="16"/>
  <c r="BG208" i="16"/>
  <c r="BE208" i="16"/>
  <c r="T208" i="16"/>
  <c r="R208" i="16"/>
  <c r="P208" i="16"/>
  <c r="BI206" i="16"/>
  <c r="BH206" i="16"/>
  <c r="BG206" i="16"/>
  <c r="BE206" i="16"/>
  <c r="T206" i="16"/>
  <c r="R206" i="16"/>
  <c r="P206" i="16"/>
  <c r="BI202" i="16"/>
  <c r="BH202" i="16"/>
  <c r="BG202" i="16"/>
  <c r="BE202" i="16"/>
  <c r="T202" i="16"/>
  <c r="R202" i="16"/>
  <c r="P202" i="16"/>
  <c r="BI199" i="16"/>
  <c r="BH199" i="16"/>
  <c r="BG199" i="16"/>
  <c r="BE199" i="16"/>
  <c r="T199" i="16"/>
  <c r="R199" i="16"/>
  <c r="P199" i="16"/>
  <c r="BI197" i="16"/>
  <c r="BH197" i="16"/>
  <c r="BG197" i="16"/>
  <c r="BE197" i="16"/>
  <c r="T197" i="16"/>
  <c r="R197" i="16"/>
  <c r="P197" i="16"/>
  <c r="BI195" i="16"/>
  <c r="BH195" i="16"/>
  <c r="BG195" i="16"/>
  <c r="BE195" i="16"/>
  <c r="T195" i="16"/>
  <c r="R195" i="16"/>
  <c r="P195" i="16"/>
  <c r="BI192" i="16"/>
  <c r="BH192" i="16"/>
  <c r="BG192" i="16"/>
  <c r="BE192" i="16"/>
  <c r="T192" i="16"/>
  <c r="R192" i="16"/>
  <c r="P192" i="16"/>
  <c r="BI188" i="16"/>
  <c r="BH188" i="16"/>
  <c r="BG188" i="16"/>
  <c r="BE188" i="16"/>
  <c r="T188" i="16"/>
  <c r="R188" i="16"/>
  <c r="P188" i="16"/>
  <c r="BI186" i="16"/>
  <c r="BH186" i="16"/>
  <c r="BG186" i="16"/>
  <c r="BE186" i="16"/>
  <c r="T186" i="16"/>
  <c r="R186" i="16"/>
  <c r="P186" i="16"/>
  <c r="BI184" i="16"/>
  <c r="BH184" i="16"/>
  <c r="BG184" i="16"/>
  <c r="BE184" i="16"/>
  <c r="T184" i="16"/>
  <c r="R184" i="16"/>
  <c r="P184" i="16"/>
  <c r="BI182" i="16"/>
  <c r="BH182" i="16"/>
  <c r="BG182" i="16"/>
  <c r="BE182" i="16"/>
  <c r="T182" i="16"/>
  <c r="R182" i="16"/>
  <c r="P182" i="16"/>
  <c r="BI180" i="16"/>
  <c r="BH180" i="16"/>
  <c r="BG180" i="16"/>
  <c r="BE180" i="16"/>
  <c r="T180" i="16"/>
  <c r="R180" i="16"/>
  <c r="P180" i="16"/>
  <c r="BI178" i="16"/>
  <c r="BH178" i="16"/>
  <c r="BG178" i="16"/>
  <c r="BE178" i="16"/>
  <c r="T178" i="16"/>
  <c r="R178" i="16"/>
  <c r="P178" i="16"/>
  <c r="BI176" i="16"/>
  <c r="BH176" i="16"/>
  <c r="BG176" i="16"/>
  <c r="BE176" i="16"/>
  <c r="T176" i="16"/>
  <c r="R176" i="16"/>
  <c r="P176" i="16"/>
  <c r="BI174" i="16"/>
  <c r="BH174" i="16"/>
  <c r="BG174" i="16"/>
  <c r="BE174" i="16"/>
  <c r="T174" i="16"/>
  <c r="R174" i="16"/>
  <c r="P174" i="16"/>
  <c r="BI169" i="16"/>
  <c r="BH169" i="16"/>
  <c r="BG169" i="16"/>
  <c r="BE169" i="16"/>
  <c r="T169" i="16"/>
  <c r="R169" i="16"/>
  <c r="P169" i="16"/>
  <c r="BI167" i="16"/>
  <c r="BH167" i="16"/>
  <c r="BG167" i="16"/>
  <c r="BE167" i="16"/>
  <c r="T167" i="16"/>
  <c r="R167" i="16"/>
  <c r="P167" i="16"/>
  <c r="BI164" i="16"/>
  <c r="BH164" i="16"/>
  <c r="BG164" i="16"/>
  <c r="BE164" i="16"/>
  <c r="T164" i="16"/>
  <c r="R164" i="16"/>
  <c r="P164" i="16"/>
  <c r="BI159" i="16"/>
  <c r="BH159" i="16"/>
  <c r="BG159" i="16"/>
  <c r="BE159" i="16"/>
  <c r="T159" i="16"/>
  <c r="R159" i="16"/>
  <c r="P159" i="16"/>
  <c r="BI154" i="16"/>
  <c r="BH154" i="16"/>
  <c r="BG154" i="16"/>
  <c r="BE154" i="16"/>
  <c r="T154" i="16"/>
  <c r="R154" i="16"/>
  <c r="P154" i="16"/>
  <c r="BI150" i="16"/>
  <c r="BH150" i="16"/>
  <c r="BG150" i="16"/>
  <c r="BE150" i="16"/>
  <c r="T150" i="16"/>
  <c r="R150" i="16"/>
  <c r="P150" i="16"/>
  <c r="BI144" i="16"/>
  <c r="BH144" i="16"/>
  <c r="BG144" i="16"/>
  <c r="BE144" i="16"/>
  <c r="T144" i="16"/>
  <c r="R144" i="16"/>
  <c r="P144" i="16"/>
  <c r="BI142" i="16"/>
  <c r="BH142" i="16"/>
  <c r="BG142" i="16"/>
  <c r="BE142" i="16"/>
  <c r="T142" i="16"/>
  <c r="R142" i="16"/>
  <c r="P142" i="16"/>
  <c r="BI140" i="16"/>
  <c r="BH140" i="16"/>
  <c r="BG140" i="16"/>
  <c r="BE140" i="16"/>
  <c r="T140" i="16"/>
  <c r="R140" i="16"/>
  <c r="P140" i="16"/>
  <c r="BI137" i="16"/>
  <c r="BH137" i="16"/>
  <c r="BG137" i="16"/>
  <c r="BE137" i="16"/>
  <c r="T137" i="16"/>
  <c r="R137" i="16"/>
  <c r="P137" i="16"/>
  <c r="BI135" i="16"/>
  <c r="BH135" i="16"/>
  <c r="BG135" i="16"/>
  <c r="BE135" i="16"/>
  <c r="T135" i="16"/>
  <c r="R135" i="16"/>
  <c r="P135" i="16"/>
  <c r="BI133" i="16"/>
  <c r="BH133" i="16"/>
  <c r="BG133" i="16"/>
  <c r="BE133" i="16"/>
  <c r="T133" i="16"/>
  <c r="R133" i="16"/>
  <c r="P133" i="16"/>
  <c r="BI131" i="16"/>
  <c r="BH131" i="16"/>
  <c r="BG131" i="16"/>
  <c r="BE131" i="16"/>
  <c r="T131" i="16"/>
  <c r="R131" i="16"/>
  <c r="P131" i="16"/>
  <c r="J125" i="16"/>
  <c r="J124" i="16"/>
  <c r="F124" i="16"/>
  <c r="F122" i="16"/>
  <c r="E120" i="16"/>
  <c r="J94" i="16"/>
  <c r="J93" i="16"/>
  <c r="F93" i="16"/>
  <c r="F91" i="16"/>
  <c r="E89" i="16"/>
  <c r="J20" i="16"/>
  <c r="E20" i="16"/>
  <c r="F94" i="16" s="1"/>
  <c r="J19" i="16"/>
  <c r="J14" i="16"/>
  <c r="J122" i="16" s="1"/>
  <c r="E7" i="16"/>
  <c r="E85" i="16" s="1"/>
  <c r="J41" i="15"/>
  <c r="J40" i="15"/>
  <c r="AY114" i="1"/>
  <c r="J39" i="15"/>
  <c r="AX114" i="1"/>
  <c r="BI473" i="15"/>
  <c r="BH473" i="15"/>
  <c r="BG473" i="15"/>
  <c r="BE473" i="15"/>
  <c r="T473" i="15"/>
  <c r="T472" i="15" s="1"/>
  <c r="R473" i="15"/>
  <c r="R472" i="15" s="1"/>
  <c r="P473" i="15"/>
  <c r="P472" i="15" s="1"/>
  <c r="BI471" i="15"/>
  <c r="BH471" i="15"/>
  <c r="BG471" i="15"/>
  <c r="BE471" i="15"/>
  <c r="T471" i="15"/>
  <c r="R471" i="15"/>
  <c r="P471" i="15"/>
  <c r="BI469" i="15"/>
  <c r="BH469" i="15"/>
  <c r="BG469" i="15"/>
  <c r="BE469" i="15"/>
  <c r="T469" i="15"/>
  <c r="R469" i="15"/>
  <c r="P469" i="15"/>
  <c r="BI466" i="15"/>
  <c r="BH466" i="15"/>
  <c r="BG466" i="15"/>
  <c r="BE466" i="15"/>
  <c r="T466" i="15"/>
  <c r="R466" i="15"/>
  <c r="P466" i="15"/>
  <c r="BI465" i="15"/>
  <c r="BH465" i="15"/>
  <c r="BG465" i="15"/>
  <c r="BE465" i="15"/>
  <c r="T465" i="15"/>
  <c r="R465" i="15"/>
  <c r="P465" i="15"/>
  <c r="BI460" i="15"/>
  <c r="BH460" i="15"/>
  <c r="BG460" i="15"/>
  <c r="BE460" i="15"/>
  <c r="T460" i="15"/>
  <c r="R460" i="15"/>
  <c r="P460" i="15"/>
  <c r="BI458" i="15"/>
  <c r="BH458" i="15"/>
  <c r="BG458" i="15"/>
  <c r="BE458" i="15"/>
  <c r="T458" i="15"/>
  <c r="R458" i="15"/>
  <c r="P458" i="15"/>
  <c r="BI447" i="15"/>
  <c r="BH447" i="15"/>
  <c r="BG447" i="15"/>
  <c r="BE447" i="15"/>
  <c r="T447" i="15"/>
  <c r="R447" i="15"/>
  <c r="P447" i="15"/>
  <c r="BI445" i="15"/>
  <c r="BH445" i="15"/>
  <c r="BG445" i="15"/>
  <c r="BE445" i="15"/>
  <c r="T445" i="15"/>
  <c r="R445" i="15"/>
  <c r="P445" i="15"/>
  <c r="BI443" i="15"/>
  <c r="BH443" i="15"/>
  <c r="BG443" i="15"/>
  <c r="BE443" i="15"/>
  <c r="T443" i="15"/>
  <c r="R443" i="15"/>
  <c r="P443" i="15"/>
  <c r="BI441" i="15"/>
  <c r="BH441" i="15"/>
  <c r="BG441" i="15"/>
  <c r="BE441" i="15"/>
  <c r="T441" i="15"/>
  <c r="R441" i="15"/>
  <c r="P441" i="15"/>
  <c r="BI439" i="15"/>
  <c r="BH439" i="15"/>
  <c r="BG439" i="15"/>
  <c r="BE439" i="15"/>
  <c r="T439" i="15"/>
  <c r="R439" i="15"/>
  <c r="P439" i="15"/>
  <c r="BI437" i="15"/>
  <c r="BH437" i="15"/>
  <c r="BG437" i="15"/>
  <c r="BE437" i="15"/>
  <c r="T437" i="15"/>
  <c r="R437" i="15"/>
  <c r="P437" i="15"/>
  <c r="BI435" i="15"/>
  <c r="BH435" i="15"/>
  <c r="BG435" i="15"/>
  <c r="BE435" i="15"/>
  <c r="T435" i="15"/>
  <c r="R435" i="15"/>
  <c r="P435" i="15"/>
  <c r="BI434" i="15"/>
  <c r="BH434" i="15"/>
  <c r="BG434" i="15"/>
  <c r="BE434" i="15"/>
  <c r="T434" i="15"/>
  <c r="R434" i="15"/>
  <c r="P434" i="15"/>
  <c r="BI432" i="15"/>
  <c r="BH432" i="15"/>
  <c r="BG432" i="15"/>
  <c r="BE432" i="15"/>
  <c r="T432" i="15"/>
  <c r="R432" i="15"/>
  <c r="P432" i="15"/>
  <c r="BI430" i="15"/>
  <c r="BH430" i="15"/>
  <c r="BG430" i="15"/>
  <c r="BE430" i="15"/>
  <c r="T430" i="15"/>
  <c r="R430" i="15"/>
  <c r="P430" i="15"/>
  <c r="BI426" i="15"/>
  <c r="BH426" i="15"/>
  <c r="BG426" i="15"/>
  <c r="BE426" i="15"/>
  <c r="T426" i="15"/>
  <c r="R426" i="15"/>
  <c r="P426" i="15"/>
  <c r="BI424" i="15"/>
  <c r="BH424" i="15"/>
  <c r="BG424" i="15"/>
  <c r="BE424" i="15"/>
  <c r="T424" i="15"/>
  <c r="R424" i="15"/>
  <c r="P424" i="15"/>
  <c r="BI416" i="15"/>
  <c r="BH416" i="15"/>
  <c r="BG416" i="15"/>
  <c r="BE416" i="15"/>
  <c r="T416" i="15"/>
  <c r="R416" i="15"/>
  <c r="P416" i="15"/>
  <c r="BI414" i="15"/>
  <c r="BH414" i="15"/>
  <c r="BG414" i="15"/>
  <c r="BE414" i="15"/>
  <c r="T414" i="15"/>
  <c r="T413" i="15" s="1"/>
  <c r="R414" i="15"/>
  <c r="R413" i="15" s="1"/>
  <c r="P414" i="15"/>
  <c r="P413" i="15" s="1"/>
  <c r="BI412" i="15"/>
  <c r="BH412" i="15"/>
  <c r="BG412" i="15"/>
  <c r="BE412" i="15"/>
  <c r="T412" i="15"/>
  <c r="R412" i="15"/>
  <c r="P412" i="15"/>
  <c r="BI411" i="15"/>
  <c r="BH411" i="15"/>
  <c r="BG411" i="15"/>
  <c r="BE411" i="15"/>
  <c r="T411" i="15"/>
  <c r="R411" i="15"/>
  <c r="P411" i="15"/>
  <c r="BI410" i="15"/>
  <c r="BH410" i="15"/>
  <c r="BG410" i="15"/>
  <c r="BE410" i="15"/>
  <c r="T410" i="15"/>
  <c r="R410" i="15"/>
  <c r="P410" i="15"/>
  <c r="BI405" i="15"/>
  <c r="BH405" i="15"/>
  <c r="BG405" i="15"/>
  <c r="BE405" i="15"/>
  <c r="T405" i="15"/>
  <c r="R405" i="15"/>
  <c r="P405" i="15"/>
  <c r="BI404" i="15"/>
  <c r="BH404" i="15"/>
  <c r="BG404" i="15"/>
  <c r="BE404" i="15"/>
  <c r="T404" i="15"/>
  <c r="R404" i="15"/>
  <c r="P404" i="15"/>
  <c r="BI402" i="15"/>
  <c r="BH402" i="15"/>
  <c r="BG402" i="15"/>
  <c r="BE402" i="15"/>
  <c r="T402" i="15"/>
  <c r="R402" i="15"/>
  <c r="P402" i="15"/>
  <c r="BI401" i="15"/>
  <c r="BH401" i="15"/>
  <c r="BG401" i="15"/>
  <c r="BE401" i="15"/>
  <c r="T401" i="15"/>
  <c r="R401" i="15"/>
  <c r="P401" i="15"/>
  <c r="BI400" i="15"/>
  <c r="BH400" i="15"/>
  <c r="BG400" i="15"/>
  <c r="BE400" i="15"/>
  <c r="T400" i="15"/>
  <c r="R400" i="15"/>
  <c r="P400" i="15"/>
  <c r="BI395" i="15"/>
  <c r="BH395" i="15"/>
  <c r="BG395" i="15"/>
  <c r="BE395" i="15"/>
  <c r="T395" i="15"/>
  <c r="R395" i="15"/>
  <c r="P395" i="15"/>
  <c r="BI391" i="15"/>
  <c r="BH391" i="15"/>
  <c r="BG391" i="15"/>
  <c r="BE391" i="15"/>
  <c r="T391" i="15"/>
  <c r="R391" i="15"/>
  <c r="P391" i="15"/>
  <c r="BI390" i="15"/>
  <c r="BH390" i="15"/>
  <c r="BG390" i="15"/>
  <c r="BE390" i="15"/>
  <c r="T390" i="15"/>
  <c r="R390" i="15"/>
  <c r="P390" i="15"/>
  <c r="BI389" i="15"/>
  <c r="BH389" i="15"/>
  <c r="BG389" i="15"/>
  <c r="BE389" i="15"/>
  <c r="T389" i="15"/>
  <c r="R389" i="15"/>
  <c r="P389" i="15"/>
  <c r="BI388" i="15"/>
  <c r="BH388" i="15"/>
  <c r="BG388" i="15"/>
  <c r="BE388" i="15"/>
  <c r="T388" i="15"/>
  <c r="R388" i="15"/>
  <c r="P388" i="15"/>
  <c r="BI387" i="15"/>
  <c r="BH387" i="15"/>
  <c r="BG387" i="15"/>
  <c r="BE387" i="15"/>
  <c r="T387" i="15"/>
  <c r="R387" i="15"/>
  <c r="P387" i="15"/>
  <c r="BI379" i="15"/>
  <c r="BH379" i="15"/>
  <c r="BG379" i="15"/>
  <c r="BE379" i="15"/>
  <c r="T379" i="15"/>
  <c r="R379" i="15"/>
  <c r="P379" i="15"/>
  <c r="BI377" i="15"/>
  <c r="BH377" i="15"/>
  <c r="BG377" i="15"/>
  <c r="BE377" i="15"/>
  <c r="T377" i="15"/>
  <c r="R377" i="15"/>
  <c r="P377" i="15"/>
  <c r="BI375" i="15"/>
  <c r="BH375" i="15"/>
  <c r="BG375" i="15"/>
  <c r="BE375" i="15"/>
  <c r="T375" i="15"/>
  <c r="R375" i="15"/>
  <c r="P375" i="15"/>
  <c r="BI373" i="15"/>
  <c r="BH373" i="15"/>
  <c r="BG373" i="15"/>
  <c r="BE373" i="15"/>
  <c r="T373" i="15"/>
  <c r="R373" i="15"/>
  <c r="P373" i="15"/>
  <c r="BI368" i="15"/>
  <c r="BH368" i="15"/>
  <c r="BG368" i="15"/>
  <c r="BE368" i="15"/>
  <c r="T368" i="15"/>
  <c r="R368" i="15"/>
  <c r="P368" i="15"/>
  <c r="BI366" i="15"/>
  <c r="BH366" i="15"/>
  <c r="BG366" i="15"/>
  <c r="BE366" i="15"/>
  <c r="T366" i="15"/>
  <c r="R366" i="15"/>
  <c r="P366" i="15"/>
  <c r="BI362" i="15"/>
  <c r="BH362" i="15"/>
  <c r="BG362" i="15"/>
  <c r="BE362" i="15"/>
  <c r="T362" i="15"/>
  <c r="R362" i="15"/>
  <c r="P362" i="15"/>
  <c r="BI360" i="15"/>
  <c r="BH360" i="15"/>
  <c r="BG360" i="15"/>
  <c r="BE360" i="15"/>
  <c r="T360" i="15"/>
  <c r="R360" i="15"/>
  <c r="P360" i="15"/>
  <c r="BI356" i="15"/>
  <c r="BH356" i="15"/>
  <c r="BG356" i="15"/>
  <c r="BE356" i="15"/>
  <c r="T356" i="15"/>
  <c r="R356" i="15"/>
  <c r="P356" i="15"/>
  <c r="BI352" i="15"/>
  <c r="BH352" i="15"/>
  <c r="BG352" i="15"/>
  <c r="BE352" i="15"/>
  <c r="T352" i="15"/>
  <c r="R352" i="15"/>
  <c r="P352" i="15"/>
  <c r="BI350" i="15"/>
  <c r="BH350" i="15"/>
  <c r="BG350" i="15"/>
  <c r="BE350" i="15"/>
  <c r="T350" i="15"/>
  <c r="R350" i="15"/>
  <c r="P350" i="15"/>
  <c r="BI348" i="15"/>
  <c r="BH348" i="15"/>
  <c r="BG348" i="15"/>
  <c r="BE348" i="15"/>
  <c r="T348" i="15"/>
  <c r="R348" i="15"/>
  <c r="P348" i="15"/>
  <c r="BI345" i="15"/>
  <c r="BH345" i="15"/>
  <c r="BG345" i="15"/>
  <c r="BE345" i="15"/>
  <c r="T345" i="15"/>
  <c r="R345" i="15"/>
  <c r="P345" i="15"/>
  <c r="BI343" i="15"/>
  <c r="BH343" i="15"/>
  <c r="BG343" i="15"/>
  <c r="BE343" i="15"/>
  <c r="T343" i="15"/>
  <c r="R343" i="15"/>
  <c r="P343" i="15"/>
  <c r="BI340" i="15"/>
  <c r="BH340" i="15"/>
  <c r="BG340" i="15"/>
  <c r="BE340" i="15"/>
  <c r="T340" i="15"/>
  <c r="T339" i="15" s="1"/>
  <c r="R340" i="15"/>
  <c r="R339" i="15" s="1"/>
  <c r="P340" i="15"/>
  <c r="P339" i="15" s="1"/>
  <c r="BI333" i="15"/>
  <c r="BH333" i="15"/>
  <c r="BG333" i="15"/>
  <c r="BE333" i="15"/>
  <c r="T333" i="15"/>
  <c r="R333" i="15"/>
  <c r="P333" i="15"/>
  <c r="BI331" i="15"/>
  <c r="BH331" i="15"/>
  <c r="BG331" i="15"/>
  <c r="BE331" i="15"/>
  <c r="T331" i="15"/>
  <c r="R331" i="15"/>
  <c r="P331" i="15"/>
  <c r="BI329" i="15"/>
  <c r="BH329" i="15"/>
  <c r="BG329" i="15"/>
  <c r="BE329" i="15"/>
  <c r="T329" i="15"/>
  <c r="R329" i="15"/>
  <c r="P329" i="15"/>
  <c r="BI325" i="15"/>
  <c r="BH325" i="15"/>
  <c r="BG325" i="15"/>
  <c r="BE325" i="15"/>
  <c r="T325" i="15"/>
  <c r="R325" i="15"/>
  <c r="P325" i="15"/>
  <c r="BI321" i="15"/>
  <c r="BH321" i="15"/>
  <c r="BG321" i="15"/>
  <c r="BE321" i="15"/>
  <c r="T321" i="15"/>
  <c r="R321" i="15"/>
  <c r="P321" i="15"/>
  <c r="BI319" i="15"/>
  <c r="BH319" i="15"/>
  <c r="BG319" i="15"/>
  <c r="BE319" i="15"/>
  <c r="T319" i="15"/>
  <c r="R319" i="15"/>
  <c r="P319" i="15"/>
  <c r="BI317" i="15"/>
  <c r="BH317" i="15"/>
  <c r="BG317" i="15"/>
  <c r="BE317" i="15"/>
  <c r="T317" i="15"/>
  <c r="R317" i="15"/>
  <c r="P317" i="15"/>
  <c r="BI314" i="15"/>
  <c r="BH314" i="15"/>
  <c r="BG314" i="15"/>
  <c r="BE314" i="15"/>
  <c r="T314" i="15"/>
  <c r="R314" i="15"/>
  <c r="P314" i="15"/>
  <c r="BI311" i="15"/>
  <c r="BH311" i="15"/>
  <c r="BG311" i="15"/>
  <c r="BE311" i="15"/>
  <c r="T311" i="15"/>
  <c r="R311" i="15"/>
  <c r="P311" i="15"/>
  <c r="BI301" i="15"/>
  <c r="BH301" i="15"/>
  <c r="BG301" i="15"/>
  <c r="BE301" i="15"/>
  <c r="T301" i="15"/>
  <c r="R301" i="15"/>
  <c r="P301" i="15"/>
  <c r="BI292" i="15"/>
  <c r="BH292" i="15"/>
  <c r="BG292" i="15"/>
  <c r="BE292" i="15"/>
  <c r="T292" i="15"/>
  <c r="R292" i="15"/>
  <c r="P292" i="15"/>
  <c r="BI285" i="15"/>
  <c r="BH285" i="15"/>
  <c r="BG285" i="15"/>
  <c r="BE285" i="15"/>
  <c r="T285" i="15"/>
  <c r="R285" i="15"/>
  <c r="P285" i="15"/>
  <c r="BI277" i="15"/>
  <c r="BH277" i="15"/>
  <c r="BG277" i="15"/>
  <c r="BE277" i="15"/>
  <c r="T277" i="15"/>
  <c r="R277" i="15"/>
  <c r="P277" i="15"/>
  <c r="BI271" i="15"/>
  <c r="BH271" i="15"/>
  <c r="BG271" i="15"/>
  <c r="BE271" i="15"/>
  <c r="T271" i="15"/>
  <c r="R271" i="15"/>
  <c r="P271" i="15"/>
  <c r="BI265" i="15"/>
  <c r="BH265" i="15"/>
  <c r="BG265" i="15"/>
  <c r="BE265" i="15"/>
  <c r="T265" i="15"/>
  <c r="R265" i="15"/>
  <c r="P265" i="15"/>
  <c r="BI259" i="15"/>
  <c r="BH259" i="15"/>
  <c r="BG259" i="15"/>
  <c r="BE259" i="15"/>
  <c r="T259" i="15"/>
  <c r="R259" i="15"/>
  <c r="P259" i="15"/>
  <c r="BI243" i="15"/>
  <c r="BH243" i="15"/>
  <c r="BG243" i="15"/>
  <c r="BE243" i="15"/>
  <c r="T243" i="15"/>
  <c r="R243" i="15"/>
  <c r="P243" i="15"/>
  <c r="BI228" i="15"/>
  <c r="BH228" i="15"/>
  <c r="BG228" i="15"/>
  <c r="BE228" i="15"/>
  <c r="T228" i="15"/>
  <c r="R228" i="15"/>
  <c r="P228" i="15"/>
  <c r="BI226" i="15"/>
  <c r="BH226" i="15"/>
  <c r="BG226" i="15"/>
  <c r="BE226" i="15"/>
  <c r="T226" i="15"/>
  <c r="R226" i="15"/>
  <c r="P226" i="15"/>
  <c r="BI224" i="15"/>
  <c r="BH224" i="15"/>
  <c r="BG224" i="15"/>
  <c r="BE224" i="15"/>
  <c r="T224" i="15"/>
  <c r="R224" i="15"/>
  <c r="P224" i="15"/>
  <c r="BI220" i="15"/>
  <c r="BH220" i="15"/>
  <c r="BG220" i="15"/>
  <c r="BE220" i="15"/>
  <c r="T220" i="15"/>
  <c r="R220" i="15"/>
  <c r="P220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7" i="15"/>
  <c r="BH187" i="15"/>
  <c r="BG187" i="15"/>
  <c r="BE187" i="15"/>
  <c r="T187" i="15"/>
  <c r="R187" i="15"/>
  <c r="P187" i="15"/>
  <c r="BI180" i="15"/>
  <c r="BH180" i="15"/>
  <c r="BG180" i="15"/>
  <c r="BE180" i="15"/>
  <c r="T180" i="15"/>
  <c r="R180" i="15"/>
  <c r="P180" i="15"/>
  <c r="BI177" i="15"/>
  <c r="BH177" i="15"/>
  <c r="BG177" i="15"/>
  <c r="BE177" i="15"/>
  <c r="T177" i="15"/>
  <c r="R177" i="15"/>
  <c r="P177" i="15"/>
  <c r="BI174" i="15"/>
  <c r="BH174" i="15"/>
  <c r="BG174" i="15"/>
  <c r="BE174" i="15"/>
  <c r="T174" i="15"/>
  <c r="R174" i="15"/>
  <c r="P174" i="15"/>
  <c r="BI167" i="15"/>
  <c r="BH167" i="15"/>
  <c r="BG167" i="15"/>
  <c r="BE167" i="15"/>
  <c r="T167" i="15"/>
  <c r="R167" i="15"/>
  <c r="P167" i="15"/>
  <c r="BI161" i="15"/>
  <c r="BH161" i="15"/>
  <c r="BG161" i="15"/>
  <c r="BE161" i="15"/>
  <c r="T161" i="15"/>
  <c r="R161" i="15"/>
  <c r="P161" i="15"/>
  <c r="BI159" i="15"/>
  <c r="BH159" i="15"/>
  <c r="BG159" i="15"/>
  <c r="BE159" i="15"/>
  <c r="T159" i="15"/>
  <c r="R159" i="15"/>
  <c r="P159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5" i="15"/>
  <c r="BH145" i="15"/>
  <c r="BG145" i="15"/>
  <c r="BE145" i="15"/>
  <c r="T145" i="15"/>
  <c r="R145" i="15"/>
  <c r="P145" i="15"/>
  <c r="J139" i="15"/>
  <c r="J138" i="15"/>
  <c r="F138" i="15"/>
  <c r="F136" i="15"/>
  <c r="E134" i="15"/>
  <c r="J96" i="15"/>
  <c r="J95" i="15"/>
  <c r="F95" i="15"/>
  <c r="F93" i="15"/>
  <c r="E91" i="15"/>
  <c r="J22" i="15"/>
  <c r="E22" i="15"/>
  <c r="F139" i="15" s="1"/>
  <c r="J21" i="15"/>
  <c r="J16" i="15"/>
  <c r="J93" i="15" s="1"/>
  <c r="E7" i="15"/>
  <c r="E128" i="15"/>
  <c r="J41" i="14"/>
  <c r="J40" i="14"/>
  <c r="AY113" i="1"/>
  <c r="J39" i="14"/>
  <c r="AX113" i="1" s="1"/>
  <c r="BI210" i="14"/>
  <c r="BH210" i="14"/>
  <c r="BG210" i="14"/>
  <c r="BE210" i="14"/>
  <c r="T210" i="14"/>
  <c r="R210" i="14"/>
  <c r="P210" i="14"/>
  <c r="BI208" i="14"/>
  <c r="BH208" i="14"/>
  <c r="BG208" i="14"/>
  <c r="BE208" i="14"/>
  <c r="T208" i="14"/>
  <c r="R208" i="14"/>
  <c r="P208" i="14"/>
  <c r="BI206" i="14"/>
  <c r="BH206" i="14"/>
  <c r="BG206" i="14"/>
  <c r="BE206" i="14"/>
  <c r="T206" i="14"/>
  <c r="R206" i="14"/>
  <c r="P206" i="14"/>
  <c r="BI203" i="14"/>
  <c r="BH203" i="14"/>
  <c r="BG203" i="14"/>
  <c r="BE203" i="14"/>
  <c r="T203" i="14"/>
  <c r="T202" i="14" s="1"/>
  <c r="R203" i="14"/>
  <c r="R202" i="14" s="1"/>
  <c r="P203" i="14"/>
  <c r="P202" i="14" s="1"/>
  <c r="BI200" i="14"/>
  <c r="BH200" i="14"/>
  <c r="BG200" i="14"/>
  <c r="BE200" i="14"/>
  <c r="T200" i="14"/>
  <c r="T199" i="14" s="1"/>
  <c r="T190" i="14" s="1"/>
  <c r="R200" i="14"/>
  <c r="R199" i="14" s="1"/>
  <c r="P200" i="14"/>
  <c r="P199" i="14"/>
  <c r="P190" i="14" s="1"/>
  <c r="BI197" i="14"/>
  <c r="BH197" i="14"/>
  <c r="BG197" i="14"/>
  <c r="BE197" i="14"/>
  <c r="T197" i="14"/>
  <c r="R197" i="14"/>
  <c r="P197" i="14"/>
  <c r="BI194" i="14"/>
  <c r="BH194" i="14"/>
  <c r="BG194" i="14"/>
  <c r="BE194" i="14"/>
  <c r="T194" i="14"/>
  <c r="R194" i="14"/>
  <c r="P194" i="14"/>
  <c r="BI191" i="14"/>
  <c r="BH191" i="14"/>
  <c r="BG191" i="14"/>
  <c r="BE191" i="14"/>
  <c r="T191" i="14"/>
  <c r="R191" i="14"/>
  <c r="P191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1" i="14"/>
  <c r="BH171" i="14"/>
  <c r="BG171" i="14"/>
  <c r="BE171" i="14"/>
  <c r="T171" i="14"/>
  <c r="R171" i="14"/>
  <c r="P171" i="14"/>
  <c r="BI164" i="14"/>
  <c r="BH164" i="14"/>
  <c r="BG164" i="14"/>
  <c r="BE164" i="14"/>
  <c r="T164" i="14"/>
  <c r="R164" i="14"/>
  <c r="P164" i="14"/>
  <c r="BI162" i="14"/>
  <c r="BH162" i="14"/>
  <c r="BG162" i="14"/>
  <c r="BE162" i="14"/>
  <c r="T162" i="14"/>
  <c r="R162" i="14"/>
  <c r="P162" i="14"/>
  <c r="BI157" i="14"/>
  <c r="BH157" i="14"/>
  <c r="BG157" i="14"/>
  <c r="BE157" i="14"/>
  <c r="T157" i="14"/>
  <c r="R157" i="14"/>
  <c r="P157" i="14"/>
  <c r="BI154" i="14"/>
  <c r="BH154" i="14"/>
  <c r="BG154" i="14"/>
  <c r="BE154" i="14"/>
  <c r="T154" i="14"/>
  <c r="R154" i="14"/>
  <c r="P154" i="14"/>
  <c r="BI146" i="14"/>
  <c r="BH146" i="14"/>
  <c r="BG146" i="14"/>
  <c r="BE146" i="14"/>
  <c r="T146" i="14"/>
  <c r="R146" i="14"/>
  <c r="P146" i="14"/>
  <c r="BI144" i="14"/>
  <c r="BH144" i="14"/>
  <c r="BG144" i="14"/>
  <c r="BE144" i="14"/>
  <c r="T144" i="14"/>
  <c r="R144" i="14"/>
  <c r="P144" i="14"/>
  <c r="BI142" i="14"/>
  <c r="BH142" i="14"/>
  <c r="BG142" i="14"/>
  <c r="BE142" i="14"/>
  <c r="T142" i="14"/>
  <c r="R142" i="14"/>
  <c r="P142" i="14"/>
  <c r="BI140" i="14"/>
  <c r="BH140" i="14"/>
  <c r="BG140" i="14"/>
  <c r="BE140" i="14"/>
  <c r="T140" i="14"/>
  <c r="R140" i="14"/>
  <c r="P140" i="14"/>
  <c r="BI138" i="14"/>
  <c r="BH138" i="14"/>
  <c r="BG138" i="14"/>
  <c r="BE138" i="14"/>
  <c r="T138" i="14"/>
  <c r="R138" i="14"/>
  <c r="P138" i="14"/>
  <c r="BI136" i="14"/>
  <c r="BH136" i="14"/>
  <c r="BG136" i="14"/>
  <c r="BE136" i="14"/>
  <c r="T136" i="14"/>
  <c r="R136" i="14"/>
  <c r="P136" i="14"/>
  <c r="BI134" i="14"/>
  <c r="BH134" i="14"/>
  <c r="BG134" i="14"/>
  <c r="BE134" i="14"/>
  <c r="T134" i="14"/>
  <c r="R134" i="14"/>
  <c r="P134" i="14"/>
  <c r="J128" i="14"/>
  <c r="J127" i="14"/>
  <c r="F127" i="14"/>
  <c r="F125" i="14"/>
  <c r="E123" i="14"/>
  <c r="J96" i="14"/>
  <c r="J95" i="14"/>
  <c r="F95" i="14"/>
  <c r="F93" i="14"/>
  <c r="E91" i="14"/>
  <c r="J22" i="14"/>
  <c r="E22" i="14"/>
  <c r="F128" i="14"/>
  <c r="J21" i="14"/>
  <c r="J16" i="14"/>
  <c r="J93" i="14" s="1"/>
  <c r="E7" i="14"/>
  <c r="E117" i="14" s="1"/>
  <c r="J41" i="13"/>
  <c r="J40" i="13"/>
  <c r="AY111" i="1" s="1"/>
  <c r="J39" i="13"/>
  <c r="AX111" i="1" s="1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J125" i="13"/>
  <c r="J124" i="13"/>
  <c r="F124" i="13"/>
  <c r="F122" i="13"/>
  <c r="E120" i="13"/>
  <c r="J96" i="13"/>
  <c r="J95" i="13"/>
  <c r="F95" i="13"/>
  <c r="F93" i="13"/>
  <c r="E91" i="13"/>
  <c r="J22" i="13"/>
  <c r="E22" i="13"/>
  <c r="F96" i="13"/>
  <c r="J21" i="13"/>
  <c r="J16" i="13"/>
  <c r="J122" i="13" s="1"/>
  <c r="E7" i="13"/>
  <c r="E85" i="13" s="1"/>
  <c r="J41" i="12"/>
  <c r="J40" i="12"/>
  <c r="AY110" i="1"/>
  <c r="J39" i="12"/>
  <c r="AX110" i="1"/>
  <c r="BI244" i="12"/>
  <c r="BH244" i="12"/>
  <c r="BG244" i="12"/>
  <c r="BE244" i="12"/>
  <c r="T244" i="12"/>
  <c r="R244" i="12"/>
  <c r="P244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J128" i="12"/>
  <c r="J127" i="12"/>
  <c r="F127" i="12"/>
  <c r="F125" i="12"/>
  <c r="E123" i="12"/>
  <c r="J96" i="12"/>
  <c r="J95" i="12"/>
  <c r="F95" i="12"/>
  <c r="F93" i="12"/>
  <c r="E91" i="12"/>
  <c r="J22" i="12"/>
  <c r="E22" i="12"/>
  <c r="F96" i="12" s="1"/>
  <c r="J21" i="12"/>
  <c r="J16" i="12"/>
  <c r="J93" i="12" s="1"/>
  <c r="E7" i="12"/>
  <c r="E85" i="12" s="1"/>
  <c r="J41" i="11"/>
  <c r="J40" i="11"/>
  <c r="AY109" i="1"/>
  <c r="J39" i="11"/>
  <c r="AX109" i="1"/>
  <c r="BI310" i="11"/>
  <c r="BH310" i="11"/>
  <c r="BG310" i="11"/>
  <c r="BE310" i="11"/>
  <c r="T310" i="11"/>
  <c r="R310" i="11"/>
  <c r="P310" i="11"/>
  <c r="BI309" i="11"/>
  <c r="BH309" i="11"/>
  <c r="BG309" i="11"/>
  <c r="BE309" i="11"/>
  <c r="T309" i="11"/>
  <c r="R309" i="11"/>
  <c r="P309" i="11"/>
  <c r="BI308" i="11"/>
  <c r="BH308" i="11"/>
  <c r="BG308" i="11"/>
  <c r="BE308" i="11"/>
  <c r="T308" i="11"/>
  <c r="R308" i="11"/>
  <c r="P308" i="11"/>
  <c r="BI307" i="11"/>
  <c r="BH307" i="11"/>
  <c r="BG307" i="11"/>
  <c r="BE307" i="11"/>
  <c r="T307" i="11"/>
  <c r="R307" i="11"/>
  <c r="P307" i="11"/>
  <c r="BI306" i="11"/>
  <c r="BH306" i="11"/>
  <c r="BG306" i="11"/>
  <c r="BE306" i="11"/>
  <c r="T306" i="11"/>
  <c r="R306" i="11"/>
  <c r="P306" i="11"/>
  <c r="BI305" i="11"/>
  <c r="BH305" i="11"/>
  <c r="BG305" i="11"/>
  <c r="BE305" i="11"/>
  <c r="T305" i="11"/>
  <c r="R305" i="11"/>
  <c r="P305" i="11"/>
  <c r="BI304" i="11"/>
  <c r="BH304" i="11"/>
  <c r="BG304" i="11"/>
  <c r="BE304" i="11"/>
  <c r="T304" i="11"/>
  <c r="R304" i="11"/>
  <c r="P304" i="11"/>
  <c r="BI303" i="11"/>
  <c r="BH303" i="11"/>
  <c r="BG303" i="11"/>
  <c r="BE303" i="11"/>
  <c r="T303" i="11"/>
  <c r="R303" i="11"/>
  <c r="P303" i="11"/>
  <c r="BI302" i="11"/>
  <c r="BH302" i="11"/>
  <c r="BG302" i="11"/>
  <c r="BE302" i="11"/>
  <c r="T302" i="11"/>
  <c r="R302" i="11"/>
  <c r="P302" i="11"/>
  <c r="BI300" i="11"/>
  <c r="BH300" i="11"/>
  <c r="BG300" i="11"/>
  <c r="BE300" i="11"/>
  <c r="T300" i="11"/>
  <c r="R300" i="11"/>
  <c r="P300" i="11"/>
  <c r="BI299" i="11"/>
  <c r="BH299" i="11"/>
  <c r="BG299" i="11"/>
  <c r="BE299" i="11"/>
  <c r="T299" i="11"/>
  <c r="R299" i="11"/>
  <c r="P299" i="11"/>
  <c r="BI298" i="11"/>
  <c r="BH298" i="11"/>
  <c r="BG298" i="11"/>
  <c r="BE298" i="11"/>
  <c r="T298" i="11"/>
  <c r="R298" i="11"/>
  <c r="P298" i="11"/>
  <c r="BI297" i="11"/>
  <c r="BH297" i="11"/>
  <c r="BG297" i="11"/>
  <c r="BE297" i="11"/>
  <c r="T297" i="11"/>
  <c r="R297" i="11"/>
  <c r="P297" i="11"/>
  <c r="BI296" i="11"/>
  <c r="BH296" i="11"/>
  <c r="BG296" i="11"/>
  <c r="BE296" i="11"/>
  <c r="T296" i="11"/>
  <c r="R296" i="11"/>
  <c r="P296" i="11"/>
  <c r="BI295" i="11"/>
  <c r="BH295" i="11"/>
  <c r="BG295" i="11"/>
  <c r="BE295" i="11"/>
  <c r="T295" i="11"/>
  <c r="R295" i="11"/>
  <c r="P295" i="11"/>
  <c r="BI292" i="11"/>
  <c r="BH292" i="11"/>
  <c r="BG292" i="11"/>
  <c r="BE292" i="11"/>
  <c r="T292" i="11"/>
  <c r="R292" i="11"/>
  <c r="P292" i="11"/>
  <c r="BI290" i="11"/>
  <c r="BH290" i="11"/>
  <c r="BG290" i="11"/>
  <c r="BE290" i="11"/>
  <c r="T290" i="11"/>
  <c r="R290" i="11"/>
  <c r="P290" i="11"/>
  <c r="BI289" i="11"/>
  <c r="BH289" i="11"/>
  <c r="BG289" i="11"/>
  <c r="BE289" i="11"/>
  <c r="T289" i="11"/>
  <c r="R289" i="11"/>
  <c r="P289" i="11"/>
  <c r="BI287" i="11"/>
  <c r="BH287" i="11"/>
  <c r="BG287" i="11"/>
  <c r="BE287" i="11"/>
  <c r="T287" i="11"/>
  <c r="R287" i="11"/>
  <c r="P287" i="11"/>
  <c r="BI286" i="11"/>
  <c r="BH286" i="11"/>
  <c r="BG286" i="11"/>
  <c r="BE286" i="11"/>
  <c r="T286" i="11"/>
  <c r="R286" i="11"/>
  <c r="P286" i="11"/>
  <c r="BI284" i="11"/>
  <c r="BH284" i="11"/>
  <c r="BG284" i="11"/>
  <c r="BE284" i="11"/>
  <c r="T284" i="11"/>
  <c r="R284" i="11"/>
  <c r="P284" i="11"/>
  <c r="BI283" i="11"/>
  <c r="BH283" i="11"/>
  <c r="BG283" i="11"/>
  <c r="BE283" i="11"/>
  <c r="T283" i="11"/>
  <c r="R283" i="11"/>
  <c r="P283" i="11"/>
  <c r="BI281" i="11"/>
  <c r="BH281" i="11"/>
  <c r="BG281" i="11"/>
  <c r="BE281" i="11"/>
  <c r="T281" i="11"/>
  <c r="R281" i="11"/>
  <c r="P281" i="11"/>
  <c r="BI279" i="11"/>
  <c r="BH279" i="11"/>
  <c r="BG279" i="11"/>
  <c r="BE279" i="11"/>
  <c r="T279" i="11"/>
  <c r="R279" i="11"/>
  <c r="P279" i="11"/>
  <c r="BI278" i="11"/>
  <c r="BH278" i="11"/>
  <c r="BG278" i="11"/>
  <c r="BE278" i="11"/>
  <c r="T278" i="11"/>
  <c r="R278" i="11"/>
  <c r="P278" i="11"/>
  <c r="BI276" i="11"/>
  <c r="BH276" i="11"/>
  <c r="BG276" i="11"/>
  <c r="BE276" i="11"/>
  <c r="T276" i="11"/>
  <c r="R276" i="11"/>
  <c r="P276" i="11"/>
  <c r="BI275" i="11"/>
  <c r="BH275" i="11"/>
  <c r="BG275" i="11"/>
  <c r="BE275" i="11"/>
  <c r="T275" i="11"/>
  <c r="R275" i="11"/>
  <c r="P275" i="11"/>
  <c r="BI273" i="11"/>
  <c r="BH273" i="11"/>
  <c r="BG273" i="11"/>
  <c r="BE273" i="11"/>
  <c r="T273" i="11"/>
  <c r="R273" i="11"/>
  <c r="P273" i="11"/>
  <c r="BI271" i="11"/>
  <c r="BH271" i="11"/>
  <c r="BG271" i="11"/>
  <c r="BE271" i="11"/>
  <c r="T271" i="11"/>
  <c r="R271" i="11"/>
  <c r="P271" i="11"/>
  <c r="BI269" i="11"/>
  <c r="BH269" i="11"/>
  <c r="BG269" i="11"/>
  <c r="BE269" i="11"/>
  <c r="T269" i="11"/>
  <c r="R269" i="11"/>
  <c r="P269" i="11"/>
  <c r="BI265" i="11"/>
  <c r="BH265" i="11"/>
  <c r="BG265" i="11"/>
  <c r="BE265" i="11"/>
  <c r="T265" i="11"/>
  <c r="R265" i="11"/>
  <c r="P265" i="11"/>
  <c r="BI263" i="11"/>
  <c r="BH263" i="11"/>
  <c r="BG263" i="11"/>
  <c r="BE263" i="11"/>
  <c r="T263" i="11"/>
  <c r="R263" i="11"/>
  <c r="P263" i="11"/>
  <c r="BI261" i="11"/>
  <c r="BH261" i="11"/>
  <c r="BG261" i="11"/>
  <c r="BE261" i="11"/>
  <c r="T261" i="11"/>
  <c r="R261" i="11"/>
  <c r="P261" i="11"/>
  <c r="BI257" i="11"/>
  <c r="BH257" i="11"/>
  <c r="BG257" i="11"/>
  <c r="BE257" i="11"/>
  <c r="T257" i="11"/>
  <c r="R257" i="11"/>
  <c r="P257" i="11"/>
  <c r="BI253" i="11"/>
  <c r="BH253" i="11"/>
  <c r="BG253" i="11"/>
  <c r="BE253" i="11"/>
  <c r="T253" i="11"/>
  <c r="R253" i="11"/>
  <c r="P253" i="11"/>
  <c r="BI251" i="11"/>
  <c r="BH251" i="11"/>
  <c r="BG251" i="11"/>
  <c r="BE251" i="11"/>
  <c r="T251" i="11"/>
  <c r="R251" i="11"/>
  <c r="P251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8" i="11"/>
  <c r="BH228" i="11"/>
  <c r="BG228" i="11"/>
  <c r="BE228" i="11"/>
  <c r="T228" i="11"/>
  <c r="R228" i="11"/>
  <c r="P228" i="11"/>
  <c r="BI226" i="11"/>
  <c r="BH226" i="11"/>
  <c r="BG226" i="11"/>
  <c r="BE226" i="11"/>
  <c r="T226" i="11"/>
  <c r="R226" i="11"/>
  <c r="P226" i="11"/>
  <c r="BI219" i="11"/>
  <c r="BH219" i="11"/>
  <c r="BG219" i="11"/>
  <c r="BE219" i="11"/>
  <c r="T219" i="11"/>
  <c r="R219" i="11"/>
  <c r="P219" i="11"/>
  <c r="BI210" i="11"/>
  <c r="BH210" i="11"/>
  <c r="BG210" i="11"/>
  <c r="BE210" i="11"/>
  <c r="T210" i="11"/>
  <c r="R210" i="11"/>
  <c r="P210" i="11"/>
  <c r="BI201" i="11"/>
  <c r="BH201" i="11"/>
  <c r="BG201" i="11"/>
  <c r="BE201" i="11"/>
  <c r="T201" i="11"/>
  <c r="R201" i="11"/>
  <c r="P201" i="11"/>
  <c r="BI192" i="11"/>
  <c r="BH192" i="11"/>
  <c r="BG192" i="11"/>
  <c r="BE192" i="11"/>
  <c r="T192" i="11"/>
  <c r="R192" i="11"/>
  <c r="P192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2" i="11"/>
  <c r="BH152" i="11"/>
  <c r="BG152" i="11"/>
  <c r="BE152" i="11"/>
  <c r="T152" i="11"/>
  <c r="R152" i="11"/>
  <c r="P152" i="11"/>
  <c r="BI148" i="11"/>
  <c r="BH148" i="11"/>
  <c r="BG148" i="11"/>
  <c r="BE148" i="11"/>
  <c r="T148" i="11"/>
  <c r="R148" i="11"/>
  <c r="P148" i="11"/>
  <c r="BI144" i="11"/>
  <c r="BH144" i="11"/>
  <c r="BG144" i="11"/>
  <c r="BE144" i="11"/>
  <c r="T144" i="11"/>
  <c r="R144" i="11"/>
  <c r="P144" i="11"/>
  <c r="BI142" i="11"/>
  <c r="BH142" i="11"/>
  <c r="BG142" i="11"/>
  <c r="BE142" i="11"/>
  <c r="T142" i="11"/>
  <c r="R142" i="11"/>
  <c r="P142" i="11"/>
  <c r="BI140" i="11"/>
  <c r="BH140" i="11"/>
  <c r="BG140" i="11"/>
  <c r="BE140" i="11"/>
  <c r="T140" i="11"/>
  <c r="R140" i="11"/>
  <c r="P140" i="11"/>
  <c r="J134" i="11"/>
  <c r="J133" i="11"/>
  <c r="F133" i="11"/>
  <c r="F131" i="11"/>
  <c r="E129" i="11"/>
  <c r="J96" i="11"/>
  <c r="J95" i="11"/>
  <c r="F95" i="11"/>
  <c r="F93" i="11"/>
  <c r="E91" i="11"/>
  <c r="J22" i="11"/>
  <c r="E22" i="11"/>
  <c r="F134" i="11" s="1"/>
  <c r="J21" i="11"/>
  <c r="J16" i="11"/>
  <c r="J131" i="11" s="1"/>
  <c r="E7" i="11"/>
  <c r="E85" i="11" s="1"/>
  <c r="J41" i="10"/>
  <c r="J40" i="10"/>
  <c r="AY108" i="1"/>
  <c r="J39" i="10"/>
  <c r="AX108" i="1" s="1"/>
  <c r="BI406" i="10"/>
  <c r="BH406" i="10"/>
  <c r="BG406" i="10"/>
  <c r="BE406" i="10"/>
  <c r="T406" i="10"/>
  <c r="R406" i="10"/>
  <c r="P406" i="10"/>
  <c r="BI404" i="10"/>
  <c r="BH404" i="10"/>
  <c r="BG404" i="10"/>
  <c r="BE404" i="10"/>
  <c r="T404" i="10"/>
  <c r="R404" i="10"/>
  <c r="P404" i="10"/>
  <c r="BI402" i="10"/>
  <c r="BH402" i="10"/>
  <c r="BG402" i="10"/>
  <c r="BE402" i="10"/>
  <c r="T402" i="10"/>
  <c r="R402" i="10"/>
  <c r="P402" i="10"/>
  <c r="BI401" i="10"/>
  <c r="BH401" i="10"/>
  <c r="BG401" i="10"/>
  <c r="BE401" i="10"/>
  <c r="T401" i="10"/>
  <c r="R401" i="10"/>
  <c r="P401" i="10"/>
  <c r="BI400" i="10"/>
  <c r="BH400" i="10"/>
  <c r="BG400" i="10"/>
  <c r="BE400" i="10"/>
  <c r="T400" i="10"/>
  <c r="R400" i="10"/>
  <c r="P400" i="10"/>
  <c r="BI399" i="10"/>
  <c r="BH399" i="10"/>
  <c r="BG399" i="10"/>
  <c r="BE399" i="10"/>
  <c r="T399" i="10"/>
  <c r="R399" i="10"/>
  <c r="P399" i="10"/>
  <c r="BI398" i="10"/>
  <c r="BH398" i="10"/>
  <c r="BG398" i="10"/>
  <c r="BE398" i="10"/>
  <c r="T398" i="10"/>
  <c r="R398" i="10"/>
  <c r="P398" i="10"/>
  <c r="BI397" i="10"/>
  <c r="BH397" i="10"/>
  <c r="BG397" i="10"/>
  <c r="BE397" i="10"/>
  <c r="T397" i="10"/>
  <c r="R397" i="10"/>
  <c r="P397" i="10"/>
  <c r="BI393" i="10"/>
  <c r="BH393" i="10"/>
  <c r="BG393" i="10"/>
  <c r="BE393" i="10"/>
  <c r="T393" i="10"/>
  <c r="R393" i="10"/>
  <c r="P393" i="10"/>
  <c r="BI392" i="10"/>
  <c r="BH392" i="10"/>
  <c r="BG392" i="10"/>
  <c r="BE392" i="10"/>
  <c r="T392" i="10"/>
  <c r="R392" i="10"/>
  <c r="P392" i="10"/>
  <c r="BI391" i="10"/>
  <c r="BH391" i="10"/>
  <c r="BG391" i="10"/>
  <c r="BE391" i="10"/>
  <c r="T391" i="10"/>
  <c r="R391" i="10"/>
  <c r="P391" i="10"/>
  <c r="BI390" i="10"/>
  <c r="BH390" i="10"/>
  <c r="BG390" i="10"/>
  <c r="BE390" i="10"/>
  <c r="T390" i="10"/>
  <c r="R390" i="10"/>
  <c r="P390" i="10"/>
  <c r="BI389" i="10"/>
  <c r="BH389" i="10"/>
  <c r="BG389" i="10"/>
  <c r="BE389" i="10"/>
  <c r="T389" i="10"/>
  <c r="R389" i="10"/>
  <c r="P389" i="10"/>
  <c r="BI388" i="10"/>
  <c r="BH388" i="10"/>
  <c r="BG388" i="10"/>
  <c r="BE388" i="10"/>
  <c r="T388" i="10"/>
  <c r="R388" i="10"/>
  <c r="P388" i="10"/>
  <c r="BI387" i="10"/>
  <c r="BH387" i="10"/>
  <c r="BG387" i="10"/>
  <c r="BE387" i="10"/>
  <c r="T387" i="10"/>
  <c r="R387" i="10"/>
  <c r="P387" i="10"/>
  <c r="BI386" i="10"/>
  <c r="BH386" i="10"/>
  <c r="BG386" i="10"/>
  <c r="BE386" i="10"/>
  <c r="T386" i="10"/>
  <c r="R386" i="10"/>
  <c r="P386" i="10"/>
  <c r="BI385" i="10"/>
  <c r="BH385" i="10"/>
  <c r="BG385" i="10"/>
  <c r="BE385" i="10"/>
  <c r="T385" i="10"/>
  <c r="R385" i="10"/>
  <c r="P385" i="10"/>
  <c r="BI384" i="10"/>
  <c r="BH384" i="10"/>
  <c r="BG384" i="10"/>
  <c r="BE384" i="10"/>
  <c r="T384" i="10"/>
  <c r="R384" i="10"/>
  <c r="P384" i="10"/>
  <c r="BI383" i="10"/>
  <c r="BH383" i="10"/>
  <c r="BG383" i="10"/>
  <c r="BE383" i="10"/>
  <c r="T383" i="10"/>
  <c r="R383" i="10"/>
  <c r="P383" i="10"/>
  <c r="BI379" i="10"/>
  <c r="BH379" i="10"/>
  <c r="BG379" i="10"/>
  <c r="BE379" i="10"/>
  <c r="T379" i="10"/>
  <c r="R379" i="10"/>
  <c r="P379" i="10"/>
  <c r="BI378" i="10"/>
  <c r="BH378" i="10"/>
  <c r="BG378" i="10"/>
  <c r="BE378" i="10"/>
  <c r="T378" i="10"/>
  <c r="R378" i="10"/>
  <c r="P378" i="10"/>
  <c r="BI376" i="10"/>
  <c r="BH376" i="10"/>
  <c r="BG376" i="10"/>
  <c r="BE376" i="10"/>
  <c r="T376" i="10"/>
  <c r="R376" i="10"/>
  <c r="P376" i="10"/>
  <c r="BI375" i="10"/>
  <c r="BH375" i="10"/>
  <c r="BG375" i="10"/>
  <c r="BE375" i="10"/>
  <c r="T375" i="10"/>
  <c r="R375" i="10"/>
  <c r="P375" i="10"/>
  <c r="BI371" i="10"/>
  <c r="BH371" i="10"/>
  <c r="BG371" i="10"/>
  <c r="BE371" i="10"/>
  <c r="T371" i="10"/>
  <c r="R371" i="10"/>
  <c r="P371" i="10"/>
  <c r="BI370" i="10"/>
  <c r="BH370" i="10"/>
  <c r="BG370" i="10"/>
  <c r="BE370" i="10"/>
  <c r="T370" i="10"/>
  <c r="R370" i="10"/>
  <c r="P370" i="10"/>
  <c r="BI369" i="10"/>
  <c r="BH369" i="10"/>
  <c r="BG369" i="10"/>
  <c r="BE369" i="10"/>
  <c r="T369" i="10"/>
  <c r="R369" i="10"/>
  <c r="P369" i="10"/>
  <c r="BI368" i="10"/>
  <c r="BH368" i="10"/>
  <c r="BG368" i="10"/>
  <c r="BE368" i="10"/>
  <c r="T368" i="10"/>
  <c r="R368" i="10"/>
  <c r="P368" i="10"/>
  <c r="BI367" i="10"/>
  <c r="BH367" i="10"/>
  <c r="BG367" i="10"/>
  <c r="BE367" i="10"/>
  <c r="T367" i="10"/>
  <c r="R367" i="10"/>
  <c r="P367" i="10"/>
  <c r="BI366" i="10"/>
  <c r="BH366" i="10"/>
  <c r="BG366" i="10"/>
  <c r="BE366" i="10"/>
  <c r="T366" i="10"/>
  <c r="R366" i="10"/>
  <c r="P366" i="10"/>
  <c r="BI365" i="10"/>
  <c r="BH365" i="10"/>
  <c r="BG365" i="10"/>
  <c r="BE365" i="10"/>
  <c r="T365" i="10"/>
  <c r="R365" i="10"/>
  <c r="P365" i="10"/>
  <c r="BI364" i="10"/>
  <c r="BH364" i="10"/>
  <c r="BG364" i="10"/>
  <c r="BE364" i="10"/>
  <c r="T364" i="10"/>
  <c r="R364" i="10"/>
  <c r="P364" i="10"/>
  <c r="BI363" i="10"/>
  <c r="BH363" i="10"/>
  <c r="BG363" i="10"/>
  <c r="BE363" i="10"/>
  <c r="T363" i="10"/>
  <c r="R363" i="10"/>
  <c r="P363" i="10"/>
  <c r="BI362" i="10"/>
  <c r="BH362" i="10"/>
  <c r="BG362" i="10"/>
  <c r="BE362" i="10"/>
  <c r="T362" i="10"/>
  <c r="R362" i="10"/>
  <c r="P362" i="10"/>
  <c r="BI361" i="10"/>
  <c r="BH361" i="10"/>
  <c r="BG361" i="10"/>
  <c r="BE361" i="10"/>
  <c r="T361" i="10"/>
  <c r="R361" i="10"/>
  <c r="P361" i="10"/>
  <c r="BI360" i="10"/>
  <c r="BH360" i="10"/>
  <c r="BG360" i="10"/>
  <c r="BE360" i="10"/>
  <c r="T360" i="10"/>
  <c r="R360" i="10"/>
  <c r="P360" i="10"/>
  <c r="BI359" i="10"/>
  <c r="BH359" i="10"/>
  <c r="BG359" i="10"/>
  <c r="BE359" i="10"/>
  <c r="T359" i="10"/>
  <c r="R359" i="10"/>
  <c r="P359" i="10"/>
  <c r="BI358" i="10"/>
  <c r="BH358" i="10"/>
  <c r="BG358" i="10"/>
  <c r="BE358" i="10"/>
  <c r="T358" i="10"/>
  <c r="R358" i="10"/>
  <c r="P358" i="10"/>
  <c r="BI357" i="10"/>
  <c r="BH357" i="10"/>
  <c r="BG357" i="10"/>
  <c r="BE357" i="10"/>
  <c r="T357" i="10"/>
  <c r="R357" i="10"/>
  <c r="P357" i="10"/>
  <c r="BI356" i="10"/>
  <c r="BH356" i="10"/>
  <c r="BG356" i="10"/>
  <c r="BE356" i="10"/>
  <c r="T356" i="10"/>
  <c r="R356" i="10"/>
  <c r="P356" i="10"/>
  <c r="BI355" i="10"/>
  <c r="BH355" i="10"/>
  <c r="BG355" i="10"/>
  <c r="BE355" i="10"/>
  <c r="T355" i="10"/>
  <c r="R355" i="10"/>
  <c r="P355" i="10"/>
  <c r="BI354" i="10"/>
  <c r="BH354" i="10"/>
  <c r="BG354" i="10"/>
  <c r="BE354" i="10"/>
  <c r="T354" i="10"/>
  <c r="R354" i="10"/>
  <c r="P354" i="10"/>
  <c r="BI353" i="10"/>
  <c r="BH353" i="10"/>
  <c r="BG353" i="10"/>
  <c r="BE353" i="10"/>
  <c r="T353" i="10"/>
  <c r="R353" i="10"/>
  <c r="P353" i="10"/>
  <c r="BI352" i="10"/>
  <c r="BH352" i="10"/>
  <c r="BG352" i="10"/>
  <c r="BE352" i="10"/>
  <c r="T352" i="10"/>
  <c r="R352" i="10"/>
  <c r="P352" i="10"/>
  <c r="BI351" i="10"/>
  <c r="BH351" i="10"/>
  <c r="BG351" i="10"/>
  <c r="BE351" i="10"/>
  <c r="T351" i="10"/>
  <c r="R351" i="10"/>
  <c r="P351" i="10"/>
  <c r="BI350" i="10"/>
  <c r="BH350" i="10"/>
  <c r="BG350" i="10"/>
  <c r="BE350" i="10"/>
  <c r="T350" i="10"/>
  <c r="R350" i="10"/>
  <c r="P350" i="10"/>
  <c r="BI348" i="10"/>
  <c r="BH348" i="10"/>
  <c r="BG348" i="10"/>
  <c r="BE348" i="10"/>
  <c r="T348" i="10"/>
  <c r="R348" i="10"/>
  <c r="P348" i="10"/>
  <c r="BI346" i="10"/>
  <c r="BH346" i="10"/>
  <c r="BG346" i="10"/>
  <c r="BE346" i="10"/>
  <c r="T346" i="10"/>
  <c r="R346" i="10"/>
  <c r="P346" i="10"/>
  <c r="BI345" i="10"/>
  <c r="BH345" i="10"/>
  <c r="BG345" i="10"/>
  <c r="BE345" i="10"/>
  <c r="T345" i="10"/>
  <c r="R345" i="10"/>
  <c r="P345" i="10"/>
  <c r="BI343" i="10"/>
  <c r="BH343" i="10"/>
  <c r="BG343" i="10"/>
  <c r="BE343" i="10"/>
  <c r="T343" i="10"/>
  <c r="R343" i="10"/>
  <c r="P343" i="10"/>
  <c r="BI342" i="10"/>
  <c r="BH342" i="10"/>
  <c r="BG342" i="10"/>
  <c r="BE342" i="10"/>
  <c r="T342" i="10"/>
  <c r="R342" i="10"/>
  <c r="P342" i="10"/>
  <c r="BI341" i="10"/>
  <c r="BH341" i="10"/>
  <c r="BG341" i="10"/>
  <c r="BE341" i="10"/>
  <c r="T341" i="10"/>
  <c r="R341" i="10"/>
  <c r="P341" i="10"/>
  <c r="BI340" i="10"/>
  <c r="BH340" i="10"/>
  <c r="BG340" i="10"/>
  <c r="BE340" i="10"/>
  <c r="T340" i="10"/>
  <c r="R340" i="10"/>
  <c r="P340" i="10"/>
  <c r="BI338" i="10"/>
  <c r="BH338" i="10"/>
  <c r="BG338" i="10"/>
  <c r="BE338" i="10"/>
  <c r="T338" i="10"/>
  <c r="R338" i="10"/>
  <c r="P338" i="10"/>
  <c r="BI337" i="10"/>
  <c r="BH337" i="10"/>
  <c r="BG337" i="10"/>
  <c r="BE337" i="10"/>
  <c r="T337" i="10"/>
  <c r="R337" i="10"/>
  <c r="P337" i="10"/>
  <c r="BI336" i="10"/>
  <c r="BH336" i="10"/>
  <c r="BG336" i="10"/>
  <c r="BE336" i="10"/>
  <c r="T336" i="10"/>
  <c r="R336" i="10"/>
  <c r="P336" i="10"/>
  <c r="BI335" i="10"/>
  <c r="BH335" i="10"/>
  <c r="BG335" i="10"/>
  <c r="BE335" i="10"/>
  <c r="T335" i="10"/>
  <c r="R335" i="10"/>
  <c r="P335" i="10"/>
  <c r="BI334" i="10"/>
  <c r="BH334" i="10"/>
  <c r="BG334" i="10"/>
  <c r="BE334" i="10"/>
  <c r="T334" i="10"/>
  <c r="R334" i="10"/>
  <c r="P334" i="10"/>
  <c r="BI333" i="10"/>
  <c r="BH333" i="10"/>
  <c r="BG333" i="10"/>
  <c r="BE333" i="10"/>
  <c r="T333" i="10"/>
  <c r="R333" i="10"/>
  <c r="P333" i="10"/>
  <c r="BI332" i="10"/>
  <c r="BH332" i="10"/>
  <c r="BG332" i="10"/>
  <c r="BE332" i="10"/>
  <c r="T332" i="10"/>
  <c r="R332" i="10"/>
  <c r="P332" i="10"/>
  <c r="BI331" i="10"/>
  <c r="BH331" i="10"/>
  <c r="BG331" i="10"/>
  <c r="BE331" i="10"/>
  <c r="T331" i="10"/>
  <c r="R331" i="10"/>
  <c r="P331" i="10"/>
  <c r="BI330" i="10"/>
  <c r="BH330" i="10"/>
  <c r="BG330" i="10"/>
  <c r="BE330" i="10"/>
  <c r="T330" i="10"/>
  <c r="R330" i="10"/>
  <c r="P330" i="10"/>
  <c r="BI329" i="10"/>
  <c r="BH329" i="10"/>
  <c r="BG329" i="10"/>
  <c r="BE329" i="10"/>
  <c r="T329" i="10"/>
  <c r="R329" i="10"/>
  <c r="P329" i="10"/>
  <c r="BI327" i="10"/>
  <c r="BH327" i="10"/>
  <c r="BG327" i="10"/>
  <c r="BE327" i="10"/>
  <c r="T327" i="10"/>
  <c r="R327" i="10"/>
  <c r="P327" i="10"/>
  <c r="BI326" i="10"/>
  <c r="BH326" i="10"/>
  <c r="BG326" i="10"/>
  <c r="BE326" i="10"/>
  <c r="T326" i="10"/>
  <c r="R326" i="10"/>
  <c r="P326" i="10"/>
  <c r="BI324" i="10"/>
  <c r="BH324" i="10"/>
  <c r="BG324" i="10"/>
  <c r="BE324" i="10"/>
  <c r="T324" i="10"/>
  <c r="R324" i="10"/>
  <c r="P324" i="10"/>
  <c r="BI318" i="10"/>
  <c r="BH318" i="10"/>
  <c r="BG318" i="10"/>
  <c r="BE318" i="10"/>
  <c r="T318" i="10"/>
  <c r="R318" i="10"/>
  <c r="P318" i="10"/>
  <c r="BI312" i="10"/>
  <c r="BH312" i="10"/>
  <c r="BG312" i="10"/>
  <c r="BE312" i="10"/>
  <c r="T312" i="10"/>
  <c r="R312" i="10"/>
  <c r="P312" i="10"/>
  <c r="BI311" i="10"/>
  <c r="BH311" i="10"/>
  <c r="BG311" i="10"/>
  <c r="BE311" i="10"/>
  <c r="T311" i="10"/>
  <c r="R311" i="10"/>
  <c r="P311" i="10"/>
  <c r="BI309" i="10"/>
  <c r="BH309" i="10"/>
  <c r="BG309" i="10"/>
  <c r="BE309" i="10"/>
  <c r="T309" i="10"/>
  <c r="R309" i="10"/>
  <c r="P309" i="10"/>
  <c r="BI307" i="10"/>
  <c r="BH307" i="10"/>
  <c r="BG307" i="10"/>
  <c r="BE307" i="10"/>
  <c r="T307" i="10"/>
  <c r="R307" i="10"/>
  <c r="P307" i="10"/>
  <c r="BI303" i="10"/>
  <c r="BH303" i="10"/>
  <c r="BG303" i="10"/>
  <c r="BE303" i="10"/>
  <c r="T303" i="10"/>
  <c r="R303" i="10"/>
  <c r="P303" i="10"/>
  <c r="BI302" i="10"/>
  <c r="BH302" i="10"/>
  <c r="BG302" i="10"/>
  <c r="BE302" i="10"/>
  <c r="T302" i="10"/>
  <c r="R302" i="10"/>
  <c r="P302" i="10"/>
  <c r="BI301" i="10"/>
  <c r="BH301" i="10"/>
  <c r="BG301" i="10"/>
  <c r="BE301" i="10"/>
  <c r="T301" i="10"/>
  <c r="R301" i="10"/>
  <c r="P301" i="10"/>
  <c r="BI300" i="10"/>
  <c r="BH300" i="10"/>
  <c r="BG300" i="10"/>
  <c r="BE300" i="10"/>
  <c r="T300" i="10"/>
  <c r="R300" i="10"/>
  <c r="P300" i="10"/>
  <c r="BI299" i="10"/>
  <c r="BH299" i="10"/>
  <c r="BG299" i="10"/>
  <c r="BE299" i="10"/>
  <c r="T299" i="10"/>
  <c r="R299" i="10"/>
  <c r="P299" i="10"/>
  <c r="BI295" i="10"/>
  <c r="BH295" i="10"/>
  <c r="BG295" i="10"/>
  <c r="BE295" i="10"/>
  <c r="T295" i="10"/>
  <c r="R295" i="10"/>
  <c r="P295" i="10"/>
  <c r="BI291" i="10"/>
  <c r="BH291" i="10"/>
  <c r="BG291" i="10"/>
  <c r="BE291" i="10"/>
  <c r="T291" i="10"/>
  <c r="R291" i="10"/>
  <c r="P291" i="10"/>
  <c r="BI289" i="10"/>
  <c r="BH289" i="10"/>
  <c r="BG289" i="10"/>
  <c r="BE289" i="10"/>
  <c r="T289" i="10"/>
  <c r="R289" i="10"/>
  <c r="P289" i="10"/>
  <c r="BI285" i="10"/>
  <c r="BH285" i="10"/>
  <c r="BG285" i="10"/>
  <c r="BE285" i="10"/>
  <c r="T285" i="10"/>
  <c r="R285" i="10"/>
  <c r="P285" i="10"/>
  <c r="BI279" i="10"/>
  <c r="BH279" i="10"/>
  <c r="BG279" i="10"/>
  <c r="BE279" i="10"/>
  <c r="T279" i="10"/>
  <c r="R279" i="10"/>
  <c r="P279" i="10"/>
  <c r="BI276" i="10"/>
  <c r="BH276" i="10"/>
  <c r="BG276" i="10"/>
  <c r="BE276" i="10"/>
  <c r="T276" i="10"/>
  <c r="R276" i="10"/>
  <c r="P276" i="10"/>
  <c r="BI275" i="10"/>
  <c r="BH275" i="10"/>
  <c r="BG275" i="10"/>
  <c r="BE275" i="10"/>
  <c r="T275" i="10"/>
  <c r="R275" i="10"/>
  <c r="P275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69" i="10"/>
  <c r="BH269" i="10"/>
  <c r="BG269" i="10"/>
  <c r="BE269" i="10"/>
  <c r="T269" i="10"/>
  <c r="R269" i="10"/>
  <c r="P269" i="10"/>
  <c r="BI265" i="10"/>
  <c r="BH265" i="10"/>
  <c r="BG265" i="10"/>
  <c r="BE265" i="10"/>
  <c r="T265" i="10"/>
  <c r="R265" i="10"/>
  <c r="P265" i="10"/>
  <c r="BI263" i="10"/>
  <c r="BH263" i="10"/>
  <c r="BG263" i="10"/>
  <c r="BE263" i="10"/>
  <c r="T263" i="10"/>
  <c r="R263" i="10"/>
  <c r="P263" i="10"/>
  <c r="BI256" i="10"/>
  <c r="BH256" i="10"/>
  <c r="BG256" i="10"/>
  <c r="BE256" i="10"/>
  <c r="T256" i="10"/>
  <c r="R256" i="10"/>
  <c r="P256" i="10"/>
  <c r="BI254" i="10"/>
  <c r="BH254" i="10"/>
  <c r="BG254" i="10"/>
  <c r="BE254" i="10"/>
  <c r="T254" i="10"/>
  <c r="R254" i="10"/>
  <c r="P254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49" i="10"/>
  <c r="BH249" i="10"/>
  <c r="BG249" i="10"/>
  <c r="BE249" i="10"/>
  <c r="T249" i="10"/>
  <c r="R249" i="10"/>
  <c r="P249" i="10"/>
  <c r="BI247" i="10"/>
  <c r="BH247" i="10"/>
  <c r="BG247" i="10"/>
  <c r="BE247" i="10"/>
  <c r="T247" i="10"/>
  <c r="R247" i="10"/>
  <c r="P247" i="10"/>
  <c r="BI245" i="10"/>
  <c r="BH245" i="10"/>
  <c r="BG245" i="10"/>
  <c r="BE245" i="10"/>
  <c r="T245" i="10"/>
  <c r="R245" i="10"/>
  <c r="P245" i="10"/>
  <c r="BI243" i="10"/>
  <c r="BH243" i="10"/>
  <c r="BG243" i="10"/>
  <c r="BE243" i="10"/>
  <c r="T243" i="10"/>
  <c r="R243" i="10"/>
  <c r="P243" i="10"/>
  <c r="BI240" i="10"/>
  <c r="BH240" i="10"/>
  <c r="BG240" i="10"/>
  <c r="BE240" i="10"/>
  <c r="T240" i="10"/>
  <c r="T239" i="10" s="1"/>
  <c r="R240" i="10"/>
  <c r="R239" i="10" s="1"/>
  <c r="P240" i="10"/>
  <c r="P239" i="10" s="1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27" i="10"/>
  <c r="BH227" i="10"/>
  <c r="BG227" i="10"/>
  <c r="BE227" i="10"/>
  <c r="T227" i="10"/>
  <c r="R227" i="10"/>
  <c r="P227" i="10"/>
  <c r="BI219" i="10"/>
  <c r="BH219" i="10"/>
  <c r="BG219" i="10"/>
  <c r="BE219" i="10"/>
  <c r="T219" i="10"/>
  <c r="R219" i="10"/>
  <c r="P219" i="10"/>
  <c r="BI212" i="10"/>
  <c r="BH212" i="10"/>
  <c r="BG212" i="10"/>
  <c r="BE212" i="10"/>
  <c r="T212" i="10"/>
  <c r="R212" i="10"/>
  <c r="P212" i="10"/>
  <c r="BI210" i="10"/>
  <c r="BH210" i="10"/>
  <c r="BG210" i="10"/>
  <c r="BE210" i="10"/>
  <c r="T210" i="10"/>
  <c r="R210" i="10"/>
  <c r="P210" i="10"/>
  <c r="BI208" i="10"/>
  <c r="BH208" i="10"/>
  <c r="BG208" i="10"/>
  <c r="BE208" i="10"/>
  <c r="T208" i="10"/>
  <c r="R208" i="10"/>
  <c r="P208" i="10"/>
  <c r="BI206" i="10"/>
  <c r="BH206" i="10"/>
  <c r="BG206" i="10"/>
  <c r="BE206" i="10"/>
  <c r="T206" i="10"/>
  <c r="R206" i="10"/>
  <c r="P206" i="10"/>
  <c r="BI194" i="10"/>
  <c r="BH194" i="10"/>
  <c r="BG194" i="10"/>
  <c r="BE194" i="10"/>
  <c r="T194" i="10"/>
  <c r="R194" i="10"/>
  <c r="P194" i="10"/>
  <c r="BI192" i="10"/>
  <c r="BH192" i="10"/>
  <c r="BG192" i="10"/>
  <c r="BE192" i="10"/>
  <c r="T192" i="10"/>
  <c r="R192" i="10"/>
  <c r="P192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79" i="10"/>
  <c r="BH179" i="10"/>
  <c r="BG179" i="10"/>
  <c r="BE179" i="10"/>
  <c r="T179" i="10"/>
  <c r="T178" i="10" s="1"/>
  <c r="R179" i="10"/>
  <c r="R178" i="10" s="1"/>
  <c r="P179" i="10"/>
  <c r="P178" i="10" s="1"/>
  <c r="BI169" i="10"/>
  <c r="BH169" i="10"/>
  <c r="BG169" i="10"/>
  <c r="BE169" i="10"/>
  <c r="T169" i="10"/>
  <c r="R169" i="10"/>
  <c r="P169" i="10"/>
  <c r="BI167" i="10"/>
  <c r="BH167" i="10"/>
  <c r="BG167" i="10"/>
  <c r="BE167" i="10"/>
  <c r="T167" i="10"/>
  <c r="R167" i="10"/>
  <c r="P167" i="10"/>
  <c r="BI158" i="10"/>
  <c r="BH158" i="10"/>
  <c r="BG158" i="10"/>
  <c r="BE158" i="10"/>
  <c r="T158" i="10"/>
  <c r="R158" i="10"/>
  <c r="P158" i="10"/>
  <c r="BI154" i="10"/>
  <c r="BH154" i="10"/>
  <c r="BG154" i="10"/>
  <c r="BE154" i="10"/>
  <c r="T154" i="10"/>
  <c r="R154" i="10"/>
  <c r="P154" i="10"/>
  <c r="BI150" i="10"/>
  <c r="BH150" i="10"/>
  <c r="BG150" i="10"/>
  <c r="BE150" i="10"/>
  <c r="T150" i="10"/>
  <c r="R150" i="10"/>
  <c r="P150" i="10"/>
  <c r="BI148" i="10"/>
  <c r="BH148" i="10"/>
  <c r="BG148" i="10"/>
  <c r="BE148" i="10"/>
  <c r="T148" i="10"/>
  <c r="R148" i="10"/>
  <c r="P148" i="10"/>
  <c r="BI139" i="10"/>
  <c r="BH139" i="10"/>
  <c r="BG139" i="10"/>
  <c r="BE139" i="10"/>
  <c r="T139" i="10"/>
  <c r="R139" i="10"/>
  <c r="P139" i="10"/>
  <c r="J133" i="10"/>
  <c r="J132" i="10"/>
  <c r="F132" i="10"/>
  <c r="F130" i="10"/>
  <c r="E128" i="10"/>
  <c r="J96" i="10"/>
  <c r="J95" i="10"/>
  <c r="F95" i="10"/>
  <c r="F93" i="10"/>
  <c r="E91" i="10"/>
  <c r="J22" i="10"/>
  <c r="E22" i="10"/>
  <c r="F96" i="10" s="1"/>
  <c r="J21" i="10"/>
  <c r="J16" i="10"/>
  <c r="J93" i="10" s="1"/>
  <c r="E7" i="10"/>
  <c r="E122" i="10" s="1"/>
  <c r="J41" i="9"/>
  <c r="J40" i="9"/>
  <c r="AY107" i="1" s="1"/>
  <c r="J39" i="9"/>
  <c r="AX107" i="1" s="1"/>
  <c r="BI646" i="9"/>
  <c r="BH646" i="9"/>
  <c r="BG646" i="9"/>
  <c r="BE646" i="9"/>
  <c r="T646" i="9"/>
  <c r="T645" i="9" s="1"/>
  <c r="R646" i="9"/>
  <c r="R645" i="9" s="1"/>
  <c r="P646" i="9"/>
  <c r="P645" i="9" s="1"/>
  <c r="BI644" i="9"/>
  <c r="BH644" i="9"/>
  <c r="BG644" i="9"/>
  <c r="BE644" i="9"/>
  <c r="T644" i="9"/>
  <c r="R644" i="9"/>
  <c r="P644" i="9"/>
  <c r="BI642" i="9"/>
  <c r="BH642" i="9"/>
  <c r="BG642" i="9"/>
  <c r="BE642" i="9"/>
  <c r="T642" i="9"/>
  <c r="R642" i="9"/>
  <c r="P642" i="9"/>
  <c r="BI639" i="9"/>
  <c r="BH639" i="9"/>
  <c r="BG639" i="9"/>
  <c r="BE639" i="9"/>
  <c r="T639" i="9"/>
  <c r="R639" i="9"/>
  <c r="P639" i="9"/>
  <c r="BI638" i="9"/>
  <c r="BH638" i="9"/>
  <c r="BG638" i="9"/>
  <c r="BE638" i="9"/>
  <c r="T638" i="9"/>
  <c r="R638" i="9"/>
  <c r="P638" i="9"/>
  <c r="BI634" i="9"/>
  <c r="BH634" i="9"/>
  <c r="BG634" i="9"/>
  <c r="BE634" i="9"/>
  <c r="T634" i="9"/>
  <c r="R634" i="9"/>
  <c r="P634" i="9"/>
  <c r="BI632" i="9"/>
  <c r="BH632" i="9"/>
  <c r="BG632" i="9"/>
  <c r="BE632" i="9"/>
  <c r="T632" i="9"/>
  <c r="R632" i="9"/>
  <c r="P632" i="9"/>
  <c r="BI626" i="9"/>
  <c r="BH626" i="9"/>
  <c r="BG626" i="9"/>
  <c r="BE626" i="9"/>
  <c r="T626" i="9"/>
  <c r="R626" i="9"/>
  <c r="P626" i="9"/>
  <c r="BI624" i="9"/>
  <c r="BH624" i="9"/>
  <c r="BG624" i="9"/>
  <c r="BE624" i="9"/>
  <c r="T624" i="9"/>
  <c r="R624" i="9"/>
  <c r="P624" i="9"/>
  <c r="BI622" i="9"/>
  <c r="BH622" i="9"/>
  <c r="BG622" i="9"/>
  <c r="BE622" i="9"/>
  <c r="T622" i="9"/>
  <c r="R622" i="9"/>
  <c r="P622" i="9"/>
  <c r="BI620" i="9"/>
  <c r="BH620" i="9"/>
  <c r="BG620" i="9"/>
  <c r="BE620" i="9"/>
  <c r="T620" i="9"/>
  <c r="R620" i="9"/>
  <c r="P620" i="9"/>
  <c r="BI618" i="9"/>
  <c r="BH618" i="9"/>
  <c r="BG618" i="9"/>
  <c r="BE618" i="9"/>
  <c r="T618" i="9"/>
  <c r="R618" i="9"/>
  <c r="P618" i="9"/>
  <c r="BI616" i="9"/>
  <c r="BH616" i="9"/>
  <c r="BG616" i="9"/>
  <c r="BE616" i="9"/>
  <c r="T616" i="9"/>
  <c r="R616" i="9"/>
  <c r="P616" i="9"/>
  <c r="BI610" i="9"/>
  <c r="BH610" i="9"/>
  <c r="BG610" i="9"/>
  <c r="BE610" i="9"/>
  <c r="T610" i="9"/>
  <c r="R610" i="9"/>
  <c r="P610" i="9"/>
  <c r="BI609" i="9"/>
  <c r="BH609" i="9"/>
  <c r="BG609" i="9"/>
  <c r="BE609" i="9"/>
  <c r="T609" i="9"/>
  <c r="R609" i="9"/>
  <c r="P609" i="9"/>
  <c r="BI606" i="9"/>
  <c r="BH606" i="9"/>
  <c r="BG606" i="9"/>
  <c r="BE606" i="9"/>
  <c r="T606" i="9"/>
  <c r="R606" i="9"/>
  <c r="P606" i="9"/>
  <c r="BI604" i="9"/>
  <c r="BH604" i="9"/>
  <c r="BG604" i="9"/>
  <c r="BE604" i="9"/>
  <c r="T604" i="9"/>
  <c r="R604" i="9"/>
  <c r="P604" i="9"/>
  <c r="BI598" i="9"/>
  <c r="BH598" i="9"/>
  <c r="BG598" i="9"/>
  <c r="BE598" i="9"/>
  <c r="T598" i="9"/>
  <c r="R598" i="9"/>
  <c r="P598" i="9"/>
  <c r="BI596" i="9"/>
  <c r="BH596" i="9"/>
  <c r="BG596" i="9"/>
  <c r="BE596" i="9"/>
  <c r="T596" i="9"/>
  <c r="R596" i="9"/>
  <c r="P596" i="9"/>
  <c r="BI594" i="9"/>
  <c r="BH594" i="9"/>
  <c r="BG594" i="9"/>
  <c r="BE594" i="9"/>
  <c r="T594" i="9"/>
  <c r="R594" i="9"/>
  <c r="P594" i="9"/>
  <c r="BI588" i="9"/>
  <c r="BH588" i="9"/>
  <c r="BG588" i="9"/>
  <c r="BE588" i="9"/>
  <c r="T588" i="9"/>
  <c r="R588" i="9"/>
  <c r="P588" i="9"/>
  <c r="BI582" i="9"/>
  <c r="BH582" i="9"/>
  <c r="BG582" i="9"/>
  <c r="BE582" i="9"/>
  <c r="T582" i="9"/>
  <c r="R582" i="9"/>
  <c r="P582" i="9"/>
  <c r="BI580" i="9"/>
  <c r="BH580" i="9"/>
  <c r="BG580" i="9"/>
  <c r="BE580" i="9"/>
  <c r="T580" i="9"/>
  <c r="R580" i="9"/>
  <c r="P580" i="9"/>
  <c r="BI574" i="9"/>
  <c r="BH574" i="9"/>
  <c r="BG574" i="9"/>
  <c r="BE574" i="9"/>
  <c r="T574" i="9"/>
  <c r="R574" i="9"/>
  <c r="P574" i="9"/>
  <c r="BI570" i="9"/>
  <c r="BH570" i="9"/>
  <c r="BG570" i="9"/>
  <c r="BE570" i="9"/>
  <c r="T570" i="9"/>
  <c r="R570" i="9"/>
  <c r="P570" i="9"/>
  <c r="BI567" i="9"/>
  <c r="BH567" i="9"/>
  <c r="BG567" i="9"/>
  <c r="BE567" i="9"/>
  <c r="T567" i="9"/>
  <c r="R567" i="9"/>
  <c r="P567" i="9"/>
  <c r="BI564" i="9"/>
  <c r="BH564" i="9"/>
  <c r="BG564" i="9"/>
  <c r="BE564" i="9"/>
  <c r="T564" i="9"/>
  <c r="R564" i="9"/>
  <c r="P564" i="9"/>
  <c r="BI563" i="9"/>
  <c r="BH563" i="9"/>
  <c r="BG563" i="9"/>
  <c r="BE563" i="9"/>
  <c r="T563" i="9"/>
  <c r="R563" i="9"/>
  <c r="P563" i="9"/>
  <c r="BI558" i="9"/>
  <c r="BH558" i="9"/>
  <c r="BG558" i="9"/>
  <c r="BE558" i="9"/>
  <c r="T558" i="9"/>
  <c r="R558" i="9"/>
  <c r="P558" i="9"/>
  <c r="BI556" i="9"/>
  <c r="BH556" i="9"/>
  <c r="BG556" i="9"/>
  <c r="BE556" i="9"/>
  <c r="T556" i="9"/>
  <c r="R556" i="9"/>
  <c r="P556" i="9"/>
  <c r="BI554" i="9"/>
  <c r="BH554" i="9"/>
  <c r="BG554" i="9"/>
  <c r="BE554" i="9"/>
  <c r="T554" i="9"/>
  <c r="R554" i="9"/>
  <c r="P554" i="9"/>
  <c r="BI553" i="9"/>
  <c r="BH553" i="9"/>
  <c r="BG553" i="9"/>
  <c r="BE553" i="9"/>
  <c r="T553" i="9"/>
  <c r="R553" i="9"/>
  <c r="P553" i="9"/>
  <c r="BI551" i="9"/>
  <c r="BH551" i="9"/>
  <c r="BG551" i="9"/>
  <c r="BE551" i="9"/>
  <c r="T551" i="9"/>
  <c r="R551" i="9"/>
  <c r="P551" i="9"/>
  <c r="BI550" i="9"/>
  <c r="BH550" i="9"/>
  <c r="BG550" i="9"/>
  <c r="BE550" i="9"/>
  <c r="T550" i="9"/>
  <c r="R550" i="9"/>
  <c r="P550" i="9"/>
  <c r="BI548" i="9"/>
  <c r="BH548" i="9"/>
  <c r="BG548" i="9"/>
  <c r="BE548" i="9"/>
  <c r="T548" i="9"/>
  <c r="R548" i="9"/>
  <c r="P548" i="9"/>
  <c r="BI547" i="9"/>
  <c r="BH547" i="9"/>
  <c r="BG547" i="9"/>
  <c r="BE547" i="9"/>
  <c r="T547" i="9"/>
  <c r="R547" i="9"/>
  <c r="P547" i="9"/>
  <c r="BI546" i="9"/>
  <c r="BH546" i="9"/>
  <c r="BG546" i="9"/>
  <c r="BE546" i="9"/>
  <c r="T546" i="9"/>
  <c r="R546" i="9"/>
  <c r="P546" i="9"/>
  <c r="BI545" i="9"/>
  <c r="BH545" i="9"/>
  <c r="BG545" i="9"/>
  <c r="BE545" i="9"/>
  <c r="T545" i="9"/>
  <c r="R545" i="9"/>
  <c r="P545" i="9"/>
  <c r="BI541" i="9"/>
  <c r="BH541" i="9"/>
  <c r="BG541" i="9"/>
  <c r="BE541" i="9"/>
  <c r="T541" i="9"/>
  <c r="R541" i="9"/>
  <c r="P541" i="9"/>
  <c r="BI540" i="9"/>
  <c r="BH540" i="9"/>
  <c r="BG540" i="9"/>
  <c r="BE540" i="9"/>
  <c r="T540" i="9"/>
  <c r="R540" i="9"/>
  <c r="P540" i="9"/>
  <c r="BI538" i="9"/>
  <c r="BH538" i="9"/>
  <c r="BG538" i="9"/>
  <c r="BE538" i="9"/>
  <c r="T538" i="9"/>
  <c r="R538" i="9"/>
  <c r="P538" i="9"/>
  <c r="BI537" i="9"/>
  <c r="BH537" i="9"/>
  <c r="BG537" i="9"/>
  <c r="BE537" i="9"/>
  <c r="T537" i="9"/>
  <c r="R537" i="9"/>
  <c r="P537" i="9"/>
  <c r="BI536" i="9"/>
  <c r="BH536" i="9"/>
  <c r="BG536" i="9"/>
  <c r="BE536" i="9"/>
  <c r="T536" i="9"/>
  <c r="R536" i="9"/>
  <c r="P536" i="9"/>
  <c r="BI532" i="9"/>
  <c r="BH532" i="9"/>
  <c r="BG532" i="9"/>
  <c r="BE532" i="9"/>
  <c r="T532" i="9"/>
  <c r="R532" i="9"/>
  <c r="P532" i="9"/>
  <c r="BI531" i="9"/>
  <c r="BH531" i="9"/>
  <c r="BG531" i="9"/>
  <c r="BE531" i="9"/>
  <c r="T531" i="9"/>
  <c r="R531" i="9"/>
  <c r="P531" i="9"/>
  <c r="BI530" i="9"/>
  <c r="BH530" i="9"/>
  <c r="BG530" i="9"/>
  <c r="BE530" i="9"/>
  <c r="T530" i="9"/>
  <c r="R530" i="9"/>
  <c r="P530" i="9"/>
  <c r="BI529" i="9"/>
  <c r="BH529" i="9"/>
  <c r="BG529" i="9"/>
  <c r="BE529" i="9"/>
  <c r="T529" i="9"/>
  <c r="R529" i="9"/>
  <c r="P529" i="9"/>
  <c r="BI528" i="9"/>
  <c r="BH528" i="9"/>
  <c r="BG528" i="9"/>
  <c r="BE528" i="9"/>
  <c r="T528" i="9"/>
  <c r="R528" i="9"/>
  <c r="P528" i="9"/>
  <c r="BI527" i="9"/>
  <c r="BH527" i="9"/>
  <c r="BG527" i="9"/>
  <c r="BE527" i="9"/>
  <c r="T527" i="9"/>
  <c r="R527" i="9"/>
  <c r="P527" i="9"/>
  <c r="BI517" i="9"/>
  <c r="BH517" i="9"/>
  <c r="BG517" i="9"/>
  <c r="BE517" i="9"/>
  <c r="T517" i="9"/>
  <c r="R517" i="9"/>
  <c r="P517" i="9"/>
  <c r="BI515" i="9"/>
  <c r="BH515" i="9"/>
  <c r="BG515" i="9"/>
  <c r="BE515" i="9"/>
  <c r="T515" i="9"/>
  <c r="R515" i="9"/>
  <c r="P515" i="9"/>
  <c r="BI512" i="9"/>
  <c r="BH512" i="9"/>
  <c r="BG512" i="9"/>
  <c r="BE512" i="9"/>
  <c r="T512" i="9"/>
  <c r="R512" i="9"/>
  <c r="P512" i="9"/>
  <c r="BI510" i="9"/>
  <c r="BH510" i="9"/>
  <c r="BG510" i="9"/>
  <c r="BE510" i="9"/>
  <c r="T510" i="9"/>
  <c r="R510" i="9"/>
  <c r="P510" i="9"/>
  <c r="BI508" i="9"/>
  <c r="BH508" i="9"/>
  <c r="BG508" i="9"/>
  <c r="BE508" i="9"/>
  <c r="T508" i="9"/>
  <c r="R508" i="9"/>
  <c r="P508" i="9"/>
  <c r="BI506" i="9"/>
  <c r="BH506" i="9"/>
  <c r="BG506" i="9"/>
  <c r="BE506" i="9"/>
  <c r="T506" i="9"/>
  <c r="R506" i="9"/>
  <c r="P506" i="9"/>
  <c r="BI502" i="9"/>
  <c r="BH502" i="9"/>
  <c r="BG502" i="9"/>
  <c r="BE502" i="9"/>
  <c r="T502" i="9"/>
  <c r="R502" i="9"/>
  <c r="P502" i="9"/>
  <c r="BI496" i="9"/>
  <c r="BH496" i="9"/>
  <c r="BG496" i="9"/>
  <c r="BE496" i="9"/>
  <c r="T496" i="9"/>
  <c r="R496" i="9"/>
  <c r="P496" i="9"/>
  <c r="BI494" i="9"/>
  <c r="BH494" i="9"/>
  <c r="BG494" i="9"/>
  <c r="BE494" i="9"/>
  <c r="T494" i="9"/>
  <c r="R494" i="9"/>
  <c r="P494" i="9"/>
  <c r="BI490" i="9"/>
  <c r="BH490" i="9"/>
  <c r="BG490" i="9"/>
  <c r="BE490" i="9"/>
  <c r="T490" i="9"/>
  <c r="R490" i="9"/>
  <c r="P490" i="9"/>
  <c r="BI488" i="9"/>
  <c r="BH488" i="9"/>
  <c r="BG488" i="9"/>
  <c r="BE488" i="9"/>
  <c r="T488" i="9"/>
  <c r="R488" i="9"/>
  <c r="P488" i="9"/>
  <c r="BI486" i="9"/>
  <c r="BH486" i="9"/>
  <c r="BG486" i="9"/>
  <c r="BE486" i="9"/>
  <c r="T486" i="9"/>
  <c r="R486" i="9"/>
  <c r="P486" i="9"/>
  <c r="BI484" i="9"/>
  <c r="BH484" i="9"/>
  <c r="BG484" i="9"/>
  <c r="BE484" i="9"/>
  <c r="T484" i="9"/>
  <c r="R484" i="9"/>
  <c r="P484" i="9"/>
  <c r="BI478" i="9"/>
  <c r="BH478" i="9"/>
  <c r="BG478" i="9"/>
  <c r="BE478" i="9"/>
  <c r="T478" i="9"/>
  <c r="R478" i="9"/>
  <c r="P478" i="9"/>
  <c r="BI476" i="9"/>
  <c r="BH476" i="9"/>
  <c r="BG476" i="9"/>
  <c r="BE476" i="9"/>
  <c r="T476" i="9"/>
  <c r="R476" i="9"/>
  <c r="P476" i="9"/>
  <c r="BI473" i="9"/>
  <c r="BH473" i="9"/>
  <c r="BG473" i="9"/>
  <c r="BE473" i="9"/>
  <c r="T473" i="9"/>
  <c r="R473" i="9"/>
  <c r="P473" i="9"/>
  <c r="BI470" i="9"/>
  <c r="BH470" i="9"/>
  <c r="BG470" i="9"/>
  <c r="BE470" i="9"/>
  <c r="T470" i="9"/>
  <c r="R470" i="9"/>
  <c r="P470" i="9"/>
  <c r="BI469" i="9"/>
  <c r="BH469" i="9"/>
  <c r="BG469" i="9"/>
  <c r="BE469" i="9"/>
  <c r="T469" i="9"/>
  <c r="R469" i="9"/>
  <c r="P469" i="9"/>
  <c r="BI466" i="9"/>
  <c r="BH466" i="9"/>
  <c r="BG466" i="9"/>
  <c r="BE466" i="9"/>
  <c r="T466" i="9"/>
  <c r="R466" i="9"/>
  <c r="P466" i="9"/>
  <c r="BI464" i="9"/>
  <c r="BH464" i="9"/>
  <c r="BG464" i="9"/>
  <c r="BE464" i="9"/>
  <c r="T464" i="9"/>
  <c r="R464" i="9"/>
  <c r="P464" i="9"/>
  <c r="BI462" i="9"/>
  <c r="BH462" i="9"/>
  <c r="BG462" i="9"/>
  <c r="BE462" i="9"/>
  <c r="T462" i="9"/>
  <c r="R462" i="9"/>
  <c r="P462" i="9"/>
  <c r="BI460" i="9"/>
  <c r="BH460" i="9"/>
  <c r="BG460" i="9"/>
  <c r="BE460" i="9"/>
  <c r="T460" i="9"/>
  <c r="R460" i="9"/>
  <c r="P460" i="9"/>
  <c r="BI458" i="9"/>
  <c r="BH458" i="9"/>
  <c r="BG458" i="9"/>
  <c r="BE458" i="9"/>
  <c r="T458" i="9"/>
  <c r="R458" i="9"/>
  <c r="P458" i="9"/>
  <c r="BI456" i="9"/>
  <c r="BH456" i="9"/>
  <c r="BG456" i="9"/>
  <c r="BE456" i="9"/>
  <c r="T456" i="9"/>
  <c r="R456" i="9"/>
  <c r="P456" i="9"/>
  <c r="BI452" i="9"/>
  <c r="BH452" i="9"/>
  <c r="BG452" i="9"/>
  <c r="BE452" i="9"/>
  <c r="T452" i="9"/>
  <c r="R452" i="9"/>
  <c r="P452" i="9"/>
  <c r="BI448" i="9"/>
  <c r="BH448" i="9"/>
  <c r="BG448" i="9"/>
  <c r="BE448" i="9"/>
  <c r="T448" i="9"/>
  <c r="R448" i="9"/>
  <c r="P448" i="9"/>
  <c r="BI447" i="9"/>
  <c r="BH447" i="9"/>
  <c r="BG447" i="9"/>
  <c r="BE447" i="9"/>
  <c r="T447" i="9"/>
  <c r="R447" i="9"/>
  <c r="P447" i="9"/>
  <c r="BI445" i="9"/>
  <c r="BH445" i="9"/>
  <c r="BG445" i="9"/>
  <c r="BE445" i="9"/>
  <c r="T445" i="9"/>
  <c r="R445" i="9"/>
  <c r="P445" i="9"/>
  <c r="BI443" i="9"/>
  <c r="BH443" i="9"/>
  <c r="BG443" i="9"/>
  <c r="BE443" i="9"/>
  <c r="T443" i="9"/>
  <c r="R443" i="9"/>
  <c r="P443" i="9"/>
  <c r="BI442" i="9"/>
  <c r="BH442" i="9"/>
  <c r="BG442" i="9"/>
  <c r="BE442" i="9"/>
  <c r="T442" i="9"/>
  <c r="R442" i="9"/>
  <c r="P442" i="9"/>
  <c r="BI441" i="9"/>
  <c r="BH441" i="9"/>
  <c r="BG441" i="9"/>
  <c r="BE441" i="9"/>
  <c r="T441" i="9"/>
  <c r="R441" i="9"/>
  <c r="P441" i="9"/>
  <c r="BI438" i="9"/>
  <c r="BH438" i="9"/>
  <c r="BG438" i="9"/>
  <c r="BE438" i="9"/>
  <c r="T438" i="9"/>
  <c r="R438" i="9"/>
  <c r="P438" i="9"/>
  <c r="BI434" i="9"/>
  <c r="BH434" i="9"/>
  <c r="BG434" i="9"/>
  <c r="BE434" i="9"/>
  <c r="T434" i="9"/>
  <c r="R434" i="9"/>
  <c r="P434" i="9"/>
  <c r="BI430" i="9"/>
  <c r="BH430" i="9"/>
  <c r="BG430" i="9"/>
  <c r="BE430" i="9"/>
  <c r="T430" i="9"/>
  <c r="R430" i="9"/>
  <c r="P430" i="9"/>
  <c r="BI426" i="9"/>
  <c r="BH426" i="9"/>
  <c r="BG426" i="9"/>
  <c r="BE426" i="9"/>
  <c r="T426" i="9"/>
  <c r="R426" i="9"/>
  <c r="P426" i="9"/>
  <c r="BI422" i="9"/>
  <c r="BH422" i="9"/>
  <c r="BG422" i="9"/>
  <c r="BE422" i="9"/>
  <c r="T422" i="9"/>
  <c r="R422" i="9"/>
  <c r="P422" i="9"/>
  <c r="BI421" i="9"/>
  <c r="BH421" i="9"/>
  <c r="BG421" i="9"/>
  <c r="BE421" i="9"/>
  <c r="T421" i="9"/>
  <c r="R421" i="9"/>
  <c r="P421" i="9"/>
  <c r="BI418" i="9"/>
  <c r="BH418" i="9"/>
  <c r="BG418" i="9"/>
  <c r="BE418" i="9"/>
  <c r="T418" i="9"/>
  <c r="R418" i="9"/>
  <c r="P418" i="9"/>
  <c r="BI417" i="9"/>
  <c r="BH417" i="9"/>
  <c r="BG417" i="9"/>
  <c r="BE417" i="9"/>
  <c r="T417" i="9"/>
  <c r="R417" i="9"/>
  <c r="P417" i="9"/>
  <c r="BI416" i="9"/>
  <c r="BH416" i="9"/>
  <c r="BG416" i="9"/>
  <c r="BE416" i="9"/>
  <c r="T416" i="9"/>
  <c r="R416" i="9"/>
  <c r="P416" i="9"/>
  <c r="BI415" i="9"/>
  <c r="BH415" i="9"/>
  <c r="BG415" i="9"/>
  <c r="BE415" i="9"/>
  <c r="T415" i="9"/>
  <c r="R415" i="9"/>
  <c r="P415" i="9"/>
  <c r="BI414" i="9"/>
  <c r="BH414" i="9"/>
  <c r="BG414" i="9"/>
  <c r="BE414" i="9"/>
  <c r="T414" i="9"/>
  <c r="R414" i="9"/>
  <c r="P414" i="9"/>
  <c r="BI413" i="9"/>
  <c r="BH413" i="9"/>
  <c r="BG413" i="9"/>
  <c r="BE413" i="9"/>
  <c r="T413" i="9"/>
  <c r="R413" i="9"/>
  <c r="P413" i="9"/>
  <c r="BI411" i="9"/>
  <c r="BH411" i="9"/>
  <c r="BG411" i="9"/>
  <c r="BE411" i="9"/>
  <c r="T411" i="9"/>
  <c r="R411" i="9"/>
  <c r="P411" i="9"/>
  <c r="BI410" i="9"/>
  <c r="BH410" i="9"/>
  <c r="BG410" i="9"/>
  <c r="BE410" i="9"/>
  <c r="T410" i="9"/>
  <c r="R410" i="9"/>
  <c r="P410" i="9"/>
  <c r="BI409" i="9"/>
  <c r="BH409" i="9"/>
  <c r="BG409" i="9"/>
  <c r="BE409" i="9"/>
  <c r="T409" i="9"/>
  <c r="R409" i="9"/>
  <c r="P409" i="9"/>
  <c r="BI407" i="9"/>
  <c r="BH407" i="9"/>
  <c r="BG407" i="9"/>
  <c r="BE407" i="9"/>
  <c r="T407" i="9"/>
  <c r="R407" i="9"/>
  <c r="P407" i="9"/>
  <c r="BI405" i="9"/>
  <c r="BH405" i="9"/>
  <c r="BG405" i="9"/>
  <c r="BE405" i="9"/>
  <c r="T405" i="9"/>
  <c r="R405" i="9"/>
  <c r="P405" i="9"/>
  <c r="BI403" i="9"/>
  <c r="BH403" i="9"/>
  <c r="BG403" i="9"/>
  <c r="BE403" i="9"/>
  <c r="T403" i="9"/>
  <c r="R403" i="9"/>
  <c r="P403" i="9"/>
  <c r="BI400" i="9"/>
  <c r="BH400" i="9"/>
  <c r="BG400" i="9"/>
  <c r="BE400" i="9"/>
  <c r="T400" i="9"/>
  <c r="R400" i="9"/>
  <c r="P400" i="9"/>
  <c r="BI398" i="9"/>
  <c r="BH398" i="9"/>
  <c r="BG398" i="9"/>
  <c r="BE398" i="9"/>
  <c r="T398" i="9"/>
  <c r="R398" i="9"/>
  <c r="P398" i="9"/>
  <c r="BI397" i="9"/>
  <c r="BH397" i="9"/>
  <c r="BG397" i="9"/>
  <c r="BE397" i="9"/>
  <c r="T397" i="9"/>
  <c r="R397" i="9"/>
  <c r="P397" i="9"/>
  <c r="BI395" i="9"/>
  <c r="BH395" i="9"/>
  <c r="BG395" i="9"/>
  <c r="BE395" i="9"/>
  <c r="T395" i="9"/>
  <c r="R395" i="9"/>
  <c r="P395" i="9"/>
  <c r="BI392" i="9"/>
  <c r="BH392" i="9"/>
  <c r="BG392" i="9"/>
  <c r="BE392" i="9"/>
  <c r="T392" i="9"/>
  <c r="T391" i="9" s="1"/>
  <c r="R392" i="9"/>
  <c r="R391" i="9" s="1"/>
  <c r="P392" i="9"/>
  <c r="P391" i="9" s="1"/>
  <c r="BI389" i="9"/>
  <c r="BH389" i="9"/>
  <c r="BG389" i="9"/>
  <c r="BE389" i="9"/>
  <c r="T389" i="9"/>
  <c r="R389" i="9"/>
  <c r="P389" i="9"/>
  <c r="BI387" i="9"/>
  <c r="BH387" i="9"/>
  <c r="BG387" i="9"/>
  <c r="BE387" i="9"/>
  <c r="T387" i="9"/>
  <c r="R387" i="9"/>
  <c r="P387" i="9"/>
  <c r="BI384" i="9"/>
  <c r="BH384" i="9"/>
  <c r="BG384" i="9"/>
  <c r="BE384" i="9"/>
  <c r="T384" i="9"/>
  <c r="R384" i="9"/>
  <c r="P384" i="9"/>
  <c r="BI381" i="9"/>
  <c r="BH381" i="9"/>
  <c r="BG381" i="9"/>
  <c r="BE381" i="9"/>
  <c r="T381" i="9"/>
  <c r="R381" i="9"/>
  <c r="P381" i="9"/>
  <c r="BI377" i="9"/>
  <c r="BH377" i="9"/>
  <c r="BG377" i="9"/>
  <c r="BE377" i="9"/>
  <c r="T377" i="9"/>
  <c r="R377" i="9"/>
  <c r="P377" i="9"/>
  <c r="BI371" i="9"/>
  <c r="BH371" i="9"/>
  <c r="BG371" i="9"/>
  <c r="BE371" i="9"/>
  <c r="T371" i="9"/>
  <c r="R371" i="9"/>
  <c r="P371" i="9"/>
  <c r="BI367" i="9"/>
  <c r="BH367" i="9"/>
  <c r="BG367" i="9"/>
  <c r="BE367" i="9"/>
  <c r="T367" i="9"/>
  <c r="R367" i="9"/>
  <c r="P367" i="9"/>
  <c r="BI363" i="9"/>
  <c r="BH363" i="9"/>
  <c r="BG363" i="9"/>
  <c r="BE363" i="9"/>
  <c r="T363" i="9"/>
  <c r="R363" i="9"/>
  <c r="P363" i="9"/>
  <c r="BI359" i="9"/>
  <c r="BH359" i="9"/>
  <c r="BG359" i="9"/>
  <c r="BE359" i="9"/>
  <c r="T359" i="9"/>
  <c r="R359" i="9"/>
  <c r="P359" i="9"/>
  <c r="BI347" i="9"/>
  <c r="BH347" i="9"/>
  <c r="BG347" i="9"/>
  <c r="BE347" i="9"/>
  <c r="T347" i="9"/>
  <c r="R347" i="9"/>
  <c r="P347" i="9"/>
  <c r="BI343" i="9"/>
  <c r="BH343" i="9"/>
  <c r="BG343" i="9"/>
  <c r="BE343" i="9"/>
  <c r="T343" i="9"/>
  <c r="R343" i="9"/>
  <c r="P343" i="9"/>
  <c r="BI340" i="9"/>
  <c r="BH340" i="9"/>
  <c r="BG340" i="9"/>
  <c r="BE340" i="9"/>
  <c r="T340" i="9"/>
  <c r="R340" i="9"/>
  <c r="P340" i="9"/>
  <c r="BI332" i="9"/>
  <c r="BH332" i="9"/>
  <c r="BG332" i="9"/>
  <c r="BE332" i="9"/>
  <c r="T332" i="9"/>
  <c r="R332" i="9"/>
  <c r="P332" i="9"/>
  <c r="BI325" i="9"/>
  <c r="BH325" i="9"/>
  <c r="BG325" i="9"/>
  <c r="BE325" i="9"/>
  <c r="T325" i="9"/>
  <c r="R325" i="9"/>
  <c r="P325" i="9"/>
  <c r="BI318" i="9"/>
  <c r="BH318" i="9"/>
  <c r="BG318" i="9"/>
  <c r="BE318" i="9"/>
  <c r="T318" i="9"/>
  <c r="R318" i="9"/>
  <c r="P318" i="9"/>
  <c r="BI313" i="9"/>
  <c r="BH313" i="9"/>
  <c r="BG313" i="9"/>
  <c r="BE313" i="9"/>
  <c r="T313" i="9"/>
  <c r="R313" i="9"/>
  <c r="P313" i="9"/>
  <c r="BI303" i="9"/>
  <c r="BH303" i="9"/>
  <c r="BG303" i="9"/>
  <c r="BE303" i="9"/>
  <c r="T303" i="9"/>
  <c r="R303" i="9"/>
  <c r="P303" i="9"/>
  <c r="BI292" i="9"/>
  <c r="BH292" i="9"/>
  <c r="BG292" i="9"/>
  <c r="BE292" i="9"/>
  <c r="T292" i="9"/>
  <c r="R292" i="9"/>
  <c r="P292" i="9"/>
  <c r="BI286" i="9"/>
  <c r="BH286" i="9"/>
  <c r="BG286" i="9"/>
  <c r="BE286" i="9"/>
  <c r="T286" i="9"/>
  <c r="R286" i="9"/>
  <c r="P286" i="9"/>
  <c r="BI285" i="9"/>
  <c r="BH285" i="9"/>
  <c r="BG285" i="9"/>
  <c r="BE285" i="9"/>
  <c r="T285" i="9"/>
  <c r="R285" i="9"/>
  <c r="P285" i="9"/>
  <c r="BI280" i="9"/>
  <c r="BH280" i="9"/>
  <c r="BG280" i="9"/>
  <c r="BE280" i="9"/>
  <c r="T280" i="9"/>
  <c r="R280" i="9"/>
  <c r="P280" i="9"/>
  <c r="BI279" i="9"/>
  <c r="BH279" i="9"/>
  <c r="BG279" i="9"/>
  <c r="BE279" i="9"/>
  <c r="T279" i="9"/>
  <c r="R279" i="9"/>
  <c r="P279" i="9"/>
  <c r="BI268" i="9"/>
  <c r="BH268" i="9"/>
  <c r="BG268" i="9"/>
  <c r="BE268" i="9"/>
  <c r="T268" i="9"/>
  <c r="R268" i="9"/>
  <c r="P268" i="9"/>
  <c r="BI267" i="9"/>
  <c r="BH267" i="9"/>
  <c r="BG267" i="9"/>
  <c r="BE267" i="9"/>
  <c r="T267" i="9"/>
  <c r="R267" i="9"/>
  <c r="P267" i="9"/>
  <c r="BI262" i="9"/>
  <c r="BH262" i="9"/>
  <c r="BG262" i="9"/>
  <c r="BE262" i="9"/>
  <c r="T262" i="9"/>
  <c r="R262" i="9"/>
  <c r="P262" i="9"/>
  <c r="BI260" i="9"/>
  <c r="BH260" i="9"/>
  <c r="BG260" i="9"/>
  <c r="BE260" i="9"/>
  <c r="T260" i="9"/>
  <c r="R260" i="9"/>
  <c r="P260" i="9"/>
  <c r="BI253" i="9"/>
  <c r="BH253" i="9"/>
  <c r="BG253" i="9"/>
  <c r="BE253" i="9"/>
  <c r="T253" i="9"/>
  <c r="R253" i="9"/>
  <c r="P253" i="9"/>
  <c r="BI250" i="9"/>
  <c r="BH250" i="9"/>
  <c r="BG250" i="9"/>
  <c r="BE250" i="9"/>
  <c r="T250" i="9"/>
  <c r="R250" i="9"/>
  <c r="P250" i="9"/>
  <c r="BI244" i="9"/>
  <c r="BH244" i="9"/>
  <c r="BG244" i="9"/>
  <c r="BE244" i="9"/>
  <c r="T244" i="9"/>
  <c r="R244" i="9"/>
  <c r="P244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28" i="9"/>
  <c r="BH228" i="9"/>
  <c r="BG228" i="9"/>
  <c r="BE228" i="9"/>
  <c r="T228" i="9"/>
  <c r="R228" i="9"/>
  <c r="P228" i="9"/>
  <c r="BI220" i="9"/>
  <c r="BH220" i="9"/>
  <c r="BG220" i="9"/>
  <c r="BE220" i="9"/>
  <c r="T220" i="9"/>
  <c r="R220" i="9"/>
  <c r="P220" i="9"/>
  <c r="BI217" i="9"/>
  <c r="BH217" i="9"/>
  <c r="BG217" i="9"/>
  <c r="BE217" i="9"/>
  <c r="T217" i="9"/>
  <c r="R217" i="9"/>
  <c r="P217" i="9"/>
  <c r="BI212" i="9"/>
  <c r="BH212" i="9"/>
  <c r="BG212" i="9"/>
  <c r="BE212" i="9"/>
  <c r="T212" i="9"/>
  <c r="R212" i="9"/>
  <c r="P212" i="9"/>
  <c r="BI208" i="9"/>
  <c r="BH208" i="9"/>
  <c r="BG208" i="9"/>
  <c r="BE208" i="9"/>
  <c r="T208" i="9"/>
  <c r="R208" i="9"/>
  <c r="P208" i="9"/>
  <c r="BI206" i="9"/>
  <c r="BH206" i="9"/>
  <c r="BG206" i="9"/>
  <c r="BE206" i="9"/>
  <c r="T206" i="9"/>
  <c r="R206" i="9"/>
  <c r="P206" i="9"/>
  <c r="BI204" i="9"/>
  <c r="BH204" i="9"/>
  <c r="BG204" i="9"/>
  <c r="BE204" i="9"/>
  <c r="T204" i="9"/>
  <c r="R204" i="9"/>
  <c r="P204" i="9"/>
  <c r="BI202" i="9"/>
  <c r="BH202" i="9"/>
  <c r="BG202" i="9"/>
  <c r="BE202" i="9"/>
  <c r="T202" i="9"/>
  <c r="R202" i="9"/>
  <c r="P202" i="9"/>
  <c r="BI200" i="9"/>
  <c r="BH200" i="9"/>
  <c r="BG200" i="9"/>
  <c r="BE200" i="9"/>
  <c r="T200" i="9"/>
  <c r="R200" i="9"/>
  <c r="P200" i="9"/>
  <c r="BI198" i="9"/>
  <c r="BH198" i="9"/>
  <c r="BG198" i="9"/>
  <c r="BE198" i="9"/>
  <c r="T198" i="9"/>
  <c r="R198" i="9"/>
  <c r="P198" i="9"/>
  <c r="BI187" i="9"/>
  <c r="BH187" i="9"/>
  <c r="BG187" i="9"/>
  <c r="BE187" i="9"/>
  <c r="T187" i="9"/>
  <c r="R187" i="9"/>
  <c r="P187" i="9"/>
  <c r="BI183" i="9"/>
  <c r="BH183" i="9"/>
  <c r="BG183" i="9"/>
  <c r="BE183" i="9"/>
  <c r="T183" i="9"/>
  <c r="R183" i="9"/>
  <c r="P183" i="9"/>
  <c r="BI176" i="9"/>
  <c r="BH176" i="9"/>
  <c r="BG176" i="9"/>
  <c r="BE176" i="9"/>
  <c r="T176" i="9"/>
  <c r="R176" i="9"/>
  <c r="P176" i="9"/>
  <c r="BI172" i="9"/>
  <c r="BH172" i="9"/>
  <c r="BG172" i="9"/>
  <c r="BE172" i="9"/>
  <c r="T172" i="9"/>
  <c r="R172" i="9"/>
  <c r="P172" i="9"/>
  <c r="BI170" i="9"/>
  <c r="BH170" i="9"/>
  <c r="BG170" i="9"/>
  <c r="BE170" i="9"/>
  <c r="T170" i="9"/>
  <c r="R170" i="9"/>
  <c r="P170" i="9"/>
  <c r="BI165" i="9"/>
  <c r="BH165" i="9"/>
  <c r="BG165" i="9"/>
  <c r="BE165" i="9"/>
  <c r="T165" i="9"/>
  <c r="R165" i="9"/>
  <c r="P165" i="9"/>
  <c r="BI160" i="9"/>
  <c r="BH160" i="9"/>
  <c r="BG160" i="9"/>
  <c r="BE160" i="9"/>
  <c r="T160" i="9"/>
  <c r="R160" i="9"/>
  <c r="P160" i="9"/>
  <c r="BI157" i="9"/>
  <c r="BH157" i="9"/>
  <c r="BG157" i="9"/>
  <c r="BE157" i="9"/>
  <c r="T157" i="9"/>
  <c r="R157" i="9"/>
  <c r="P157" i="9"/>
  <c r="BI155" i="9"/>
  <c r="BH155" i="9"/>
  <c r="BG155" i="9"/>
  <c r="BE155" i="9"/>
  <c r="T155" i="9"/>
  <c r="R155" i="9"/>
  <c r="P155" i="9"/>
  <c r="BI151" i="9"/>
  <c r="BH151" i="9"/>
  <c r="BG151" i="9"/>
  <c r="BE151" i="9"/>
  <c r="T151" i="9"/>
  <c r="R151" i="9"/>
  <c r="P151" i="9"/>
  <c r="J145" i="9"/>
  <c r="J144" i="9"/>
  <c r="F144" i="9"/>
  <c r="F142" i="9"/>
  <c r="E140" i="9"/>
  <c r="J96" i="9"/>
  <c r="J95" i="9"/>
  <c r="F95" i="9"/>
  <c r="F93" i="9"/>
  <c r="E91" i="9"/>
  <c r="J22" i="9"/>
  <c r="E22" i="9"/>
  <c r="F96" i="9" s="1"/>
  <c r="J21" i="9"/>
  <c r="J16" i="9"/>
  <c r="J93" i="9" s="1"/>
  <c r="E7" i="9"/>
  <c r="E134" i="9" s="1"/>
  <c r="J141" i="8"/>
  <c r="J41" i="8"/>
  <c r="J40" i="8"/>
  <c r="AY104" i="1" s="1"/>
  <c r="J39" i="8"/>
  <c r="AX104" i="1" s="1"/>
  <c r="BI287" i="8"/>
  <c r="BH287" i="8"/>
  <c r="BG287" i="8"/>
  <c r="BE287" i="8"/>
  <c r="T287" i="8"/>
  <c r="R287" i="8"/>
  <c r="P287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78" i="8"/>
  <c r="BH278" i="8"/>
  <c r="BG278" i="8"/>
  <c r="BE278" i="8"/>
  <c r="T278" i="8"/>
  <c r="R278" i="8"/>
  <c r="P278" i="8"/>
  <c r="BI275" i="8"/>
  <c r="BH275" i="8"/>
  <c r="BG275" i="8"/>
  <c r="BE275" i="8"/>
  <c r="T275" i="8"/>
  <c r="T274" i="8" s="1"/>
  <c r="T273" i="8" s="1"/>
  <c r="R275" i="8"/>
  <c r="R274" i="8" s="1"/>
  <c r="R273" i="8" s="1"/>
  <c r="P275" i="8"/>
  <c r="P274" i="8" s="1"/>
  <c r="P273" i="8" s="1"/>
  <c r="BI267" i="8"/>
  <c r="BH267" i="8"/>
  <c r="BG267" i="8"/>
  <c r="BE267" i="8"/>
  <c r="T267" i="8"/>
  <c r="R267" i="8"/>
  <c r="P267" i="8"/>
  <c r="BI265" i="8"/>
  <c r="BH265" i="8"/>
  <c r="BG265" i="8"/>
  <c r="BE265" i="8"/>
  <c r="T265" i="8"/>
  <c r="R265" i="8"/>
  <c r="P265" i="8"/>
  <c r="BI263" i="8"/>
  <c r="BH263" i="8"/>
  <c r="BG263" i="8"/>
  <c r="BE263" i="8"/>
  <c r="T263" i="8"/>
  <c r="R263" i="8"/>
  <c r="P263" i="8"/>
  <c r="BI258" i="8"/>
  <c r="BH258" i="8"/>
  <c r="BG258" i="8"/>
  <c r="BE258" i="8"/>
  <c r="T258" i="8"/>
  <c r="R258" i="8"/>
  <c r="P258" i="8"/>
  <c r="BI254" i="8"/>
  <c r="BH254" i="8"/>
  <c r="BG254" i="8"/>
  <c r="BE254" i="8"/>
  <c r="T254" i="8"/>
  <c r="R254" i="8"/>
  <c r="P254" i="8"/>
  <c r="BI252" i="8"/>
  <c r="BH252" i="8"/>
  <c r="BG252" i="8"/>
  <c r="BE252" i="8"/>
  <c r="T252" i="8"/>
  <c r="R252" i="8"/>
  <c r="P252" i="8"/>
  <c r="BI249" i="8"/>
  <c r="BH249" i="8"/>
  <c r="BG249" i="8"/>
  <c r="BE249" i="8"/>
  <c r="T249" i="8"/>
  <c r="R249" i="8"/>
  <c r="P249" i="8"/>
  <c r="BI245" i="8"/>
  <c r="BH245" i="8"/>
  <c r="BG245" i="8"/>
  <c r="BE245" i="8"/>
  <c r="T245" i="8"/>
  <c r="R245" i="8"/>
  <c r="P245" i="8"/>
  <c r="BI214" i="8"/>
  <c r="BH214" i="8"/>
  <c r="BG214" i="8"/>
  <c r="BE214" i="8"/>
  <c r="T214" i="8"/>
  <c r="R214" i="8"/>
  <c r="P214" i="8"/>
  <c r="BI204" i="8"/>
  <c r="BH204" i="8"/>
  <c r="BG204" i="8"/>
  <c r="BE204" i="8"/>
  <c r="T204" i="8"/>
  <c r="R204" i="8"/>
  <c r="P204" i="8"/>
  <c r="BI197" i="8"/>
  <c r="BH197" i="8"/>
  <c r="BG197" i="8"/>
  <c r="BE197" i="8"/>
  <c r="T197" i="8"/>
  <c r="R197" i="8"/>
  <c r="P197" i="8"/>
  <c r="BI189" i="8"/>
  <c r="BH189" i="8"/>
  <c r="BG189" i="8"/>
  <c r="BE189" i="8"/>
  <c r="T189" i="8"/>
  <c r="R189" i="8"/>
  <c r="P189" i="8"/>
  <c r="BI179" i="8"/>
  <c r="BH179" i="8"/>
  <c r="BG179" i="8"/>
  <c r="BE179" i="8"/>
  <c r="T179" i="8"/>
  <c r="R179" i="8"/>
  <c r="P179" i="8"/>
  <c r="BI167" i="8"/>
  <c r="BH167" i="8"/>
  <c r="BG167" i="8"/>
  <c r="BE167" i="8"/>
  <c r="T167" i="8"/>
  <c r="R167" i="8"/>
  <c r="P167" i="8"/>
  <c r="BI159" i="8"/>
  <c r="BH159" i="8"/>
  <c r="BG159" i="8"/>
  <c r="BE159" i="8"/>
  <c r="T159" i="8"/>
  <c r="R159" i="8"/>
  <c r="P159" i="8"/>
  <c r="BI151" i="8"/>
  <c r="BH151" i="8"/>
  <c r="BG151" i="8"/>
  <c r="BE151" i="8"/>
  <c r="T151" i="8"/>
  <c r="R151" i="8"/>
  <c r="P151" i="8"/>
  <c r="BI143" i="8"/>
  <c r="BH143" i="8"/>
  <c r="BG143" i="8"/>
  <c r="BE143" i="8"/>
  <c r="T143" i="8"/>
  <c r="R143" i="8"/>
  <c r="P143" i="8"/>
  <c r="J103" i="8"/>
  <c r="BI137" i="8"/>
  <c r="BH137" i="8"/>
  <c r="BG137" i="8"/>
  <c r="BE137" i="8"/>
  <c r="T137" i="8"/>
  <c r="T136" i="8" s="1"/>
  <c r="R137" i="8"/>
  <c r="R136" i="8"/>
  <c r="P137" i="8"/>
  <c r="P136" i="8" s="1"/>
  <c r="J131" i="8"/>
  <c r="J130" i="8"/>
  <c r="F130" i="8"/>
  <c r="F128" i="8"/>
  <c r="E126" i="8"/>
  <c r="J96" i="8"/>
  <c r="J95" i="8"/>
  <c r="F95" i="8"/>
  <c r="F93" i="8"/>
  <c r="E91" i="8"/>
  <c r="J22" i="8"/>
  <c r="E22" i="8"/>
  <c r="F131" i="8" s="1"/>
  <c r="J21" i="8"/>
  <c r="J16" i="8"/>
  <c r="J128" i="8" s="1"/>
  <c r="E7" i="8"/>
  <c r="E120" i="8" s="1"/>
  <c r="J41" i="7"/>
  <c r="J40" i="7"/>
  <c r="AY103" i="1" s="1"/>
  <c r="J39" i="7"/>
  <c r="AX103" i="1" s="1"/>
  <c r="BI175" i="7"/>
  <c r="BH175" i="7"/>
  <c r="BG175" i="7"/>
  <c r="BE175" i="7"/>
  <c r="T175" i="7"/>
  <c r="T174" i="7"/>
  <c r="T173" i="7" s="1"/>
  <c r="R175" i="7"/>
  <c r="R174" i="7" s="1"/>
  <c r="R173" i="7" s="1"/>
  <c r="P175" i="7"/>
  <c r="P174" i="7" s="1"/>
  <c r="P173" i="7" s="1"/>
  <c r="BI172" i="7"/>
  <c r="BH172" i="7"/>
  <c r="BG172" i="7"/>
  <c r="BE172" i="7"/>
  <c r="T172" i="7"/>
  <c r="T171" i="7" s="1"/>
  <c r="R172" i="7"/>
  <c r="R171" i="7" s="1"/>
  <c r="P172" i="7"/>
  <c r="P171" i="7" s="1"/>
  <c r="BI169" i="7"/>
  <c r="BH169" i="7"/>
  <c r="BG169" i="7"/>
  <c r="BE169" i="7"/>
  <c r="T169" i="7"/>
  <c r="R169" i="7"/>
  <c r="P169" i="7"/>
  <c r="BI166" i="7"/>
  <c r="BH166" i="7"/>
  <c r="BG166" i="7"/>
  <c r="BE166" i="7"/>
  <c r="T166" i="7"/>
  <c r="R166" i="7"/>
  <c r="P166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33" i="7"/>
  <c r="BH133" i="7"/>
  <c r="BG133" i="7"/>
  <c r="BE133" i="7"/>
  <c r="T133" i="7"/>
  <c r="R133" i="7"/>
  <c r="P133" i="7"/>
  <c r="J127" i="7"/>
  <c r="J126" i="7"/>
  <c r="F126" i="7"/>
  <c r="F124" i="7"/>
  <c r="E122" i="7"/>
  <c r="J96" i="7"/>
  <c r="J95" i="7"/>
  <c r="F95" i="7"/>
  <c r="F93" i="7"/>
  <c r="E91" i="7"/>
  <c r="J22" i="7"/>
  <c r="E22" i="7"/>
  <c r="F96" i="7" s="1"/>
  <c r="J21" i="7"/>
  <c r="J16" i="7"/>
  <c r="J124" i="7" s="1"/>
  <c r="E7" i="7"/>
  <c r="E85" i="7" s="1"/>
  <c r="J41" i="6"/>
  <c r="J40" i="6"/>
  <c r="AY101" i="1" s="1"/>
  <c r="J39" i="6"/>
  <c r="AX101" i="1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J128" i="6"/>
  <c r="J127" i="6"/>
  <c r="F127" i="6"/>
  <c r="F125" i="6"/>
  <c r="E123" i="6"/>
  <c r="J96" i="6"/>
  <c r="J95" i="6"/>
  <c r="F95" i="6"/>
  <c r="F93" i="6"/>
  <c r="E91" i="6"/>
  <c r="J22" i="6"/>
  <c r="E22" i="6"/>
  <c r="F128" i="6" s="1"/>
  <c r="J21" i="6"/>
  <c r="J16" i="6"/>
  <c r="J93" i="6" s="1"/>
  <c r="E7" i="6"/>
  <c r="E117" i="6"/>
  <c r="J41" i="5"/>
  <c r="J40" i="5"/>
  <c r="AY100" i="1"/>
  <c r="J39" i="5"/>
  <c r="AX100" i="1" s="1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89" i="5"/>
  <c r="BH289" i="5"/>
  <c r="BG289" i="5"/>
  <c r="BE289" i="5"/>
  <c r="T289" i="5"/>
  <c r="R289" i="5"/>
  <c r="P289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5" i="5"/>
  <c r="BH275" i="5"/>
  <c r="BG275" i="5"/>
  <c r="BE275" i="5"/>
  <c r="T275" i="5"/>
  <c r="R275" i="5"/>
  <c r="P275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8" i="5"/>
  <c r="BH238" i="5"/>
  <c r="BG238" i="5"/>
  <c r="BE238" i="5"/>
  <c r="T238" i="5"/>
  <c r="R238" i="5"/>
  <c r="P238" i="5"/>
  <c r="BI236" i="5"/>
  <c r="BH236" i="5"/>
  <c r="BG236" i="5"/>
  <c r="BE236" i="5"/>
  <c r="T236" i="5"/>
  <c r="R236" i="5"/>
  <c r="P236" i="5"/>
  <c r="BI234" i="5"/>
  <c r="BH234" i="5"/>
  <c r="BG234" i="5"/>
  <c r="BE234" i="5"/>
  <c r="T234" i="5"/>
  <c r="R234" i="5"/>
  <c r="P234" i="5"/>
  <c r="BI232" i="5"/>
  <c r="BH232" i="5"/>
  <c r="BG232" i="5"/>
  <c r="BE232" i="5"/>
  <c r="T232" i="5"/>
  <c r="R232" i="5"/>
  <c r="P232" i="5"/>
  <c r="BI230" i="5"/>
  <c r="BH230" i="5"/>
  <c r="BG230" i="5"/>
  <c r="BE230" i="5"/>
  <c r="T230" i="5"/>
  <c r="R230" i="5"/>
  <c r="P230" i="5"/>
  <c r="BI225" i="5"/>
  <c r="BH225" i="5"/>
  <c r="BG225" i="5"/>
  <c r="BE225" i="5"/>
  <c r="T225" i="5"/>
  <c r="R225" i="5"/>
  <c r="P225" i="5"/>
  <c r="BI222" i="5"/>
  <c r="BH222" i="5"/>
  <c r="BG222" i="5"/>
  <c r="BE222" i="5"/>
  <c r="T222" i="5"/>
  <c r="R222" i="5"/>
  <c r="P222" i="5"/>
  <c r="BI217" i="5"/>
  <c r="BH217" i="5"/>
  <c r="BG217" i="5"/>
  <c r="BE217" i="5"/>
  <c r="T217" i="5"/>
  <c r="R217" i="5"/>
  <c r="P217" i="5"/>
  <c r="BI212" i="5"/>
  <c r="BH212" i="5"/>
  <c r="BG212" i="5"/>
  <c r="BE212" i="5"/>
  <c r="T212" i="5"/>
  <c r="R212" i="5"/>
  <c r="P212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2" i="5"/>
  <c r="BH152" i="5"/>
  <c r="BG152" i="5"/>
  <c r="BE152" i="5"/>
  <c r="T152" i="5"/>
  <c r="R152" i="5"/>
  <c r="P152" i="5"/>
  <c r="BI150" i="5"/>
  <c r="BH150" i="5"/>
  <c r="BG150" i="5"/>
  <c r="BE150" i="5"/>
  <c r="T150" i="5"/>
  <c r="R150" i="5"/>
  <c r="P150" i="5"/>
  <c r="BI146" i="5"/>
  <c r="BH146" i="5"/>
  <c r="BG146" i="5"/>
  <c r="BE146" i="5"/>
  <c r="T146" i="5"/>
  <c r="R146" i="5"/>
  <c r="P146" i="5"/>
  <c r="BI144" i="5"/>
  <c r="BH144" i="5"/>
  <c r="BG144" i="5"/>
  <c r="BE144" i="5"/>
  <c r="T144" i="5"/>
  <c r="R144" i="5"/>
  <c r="P144" i="5"/>
  <c r="BI142" i="5"/>
  <c r="BH142" i="5"/>
  <c r="BG142" i="5"/>
  <c r="BE142" i="5"/>
  <c r="T142" i="5"/>
  <c r="R142" i="5"/>
  <c r="P142" i="5"/>
  <c r="BI140" i="5"/>
  <c r="BH140" i="5"/>
  <c r="BG140" i="5"/>
  <c r="BE140" i="5"/>
  <c r="T140" i="5"/>
  <c r="R140" i="5"/>
  <c r="P140" i="5"/>
  <c r="J134" i="5"/>
  <c r="J133" i="5"/>
  <c r="F133" i="5"/>
  <c r="F131" i="5"/>
  <c r="E129" i="5"/>
  <c r="J96" i="5"/>
  <c r="J95" i="5"/>
  <c r="F95" i="5"/>
  <c r="F93" i="5"/>
  <c r="E91" i="5"/>
  <c r="J22" i="5"/>
  <c r="E22" i="5"/>
  <c r="F134" i="5"/>
  <c r="J21" i="5"/>
  <c r="J16" i="5"/>
  <c r="J131" i="5" s="1"/>
  <c r="E7" i="5"/>
  <c r="E85" i="5" s="1"/>
  <c r="J41" i="4"/>
  <c r="J40" i="4"/>
  <c r="AY99" i="1"/>
  <c r="J39" i="4"/>
  <c r="AX99" i="1"/>
  <c r="BI418" i="4"/>
  <c r="BH418" i="4"/>
  <c r="BG418" i="4"/>
  <c r="BE418" i="4"/>
  <c r="T418" i="4"/>
  <c r="R418" i="4"/>
  <c r="P418" i="4"/>
  <c r="BI416" i="4"/>
  <c r="BH416" i="4"/>
  <c r="BG416" i="4"/>
  <c r="BE416" i="4"/>
  <c r="T416" i="4"/>
  <c r="R416" i="4"/>
  <c r="P416" i="4"/>
  <c r="BI415" i="4"/>
  <c r="BH415" i="4"/>
  <c r="BG415" i="4"/>
  <c r="BE415" i="4"/>
  <c r="T415" i="4"/>
  <c r="R415" i="4"/>
  <c r="P415" i="4"/>
  <c r="BI413" i="4"/>
  <c r="BH413" i="4"/>
  <c r="BG413" i="4"/>
  <c r="BE413" i="4"/>
  <c r="T413" i="4"/>
  <c r="R413" i="4"/>
  <c r="P413" i="4"/>
  <c r="BI412" i="4"/>
  <c r="BH412" i="4"/>
  <c r="BG412" i="4"/>
  <c r="BE412" i="4"/>
  <c r="T412" i="4"/>
  <c r="R412" i="4"/>
  <c r="P412" i="4"/>
  <c r="BI408" i="4"/>
  <c r="BH408" i="4"/>
  <c r="BG408" i="4"/>
  <c r="BE408" i="4"/>
  <c r="T408" i="4"/>
  <c r="R408" i="4"/>
  <c r="P408" i="4"/>
  <c r="BI406" i="4"/>
  <c r="BH406" i="4"/>
  <c r="BG406" i="4"/>
  <c r="BE406" i="4"/>
  <c r="T406" i="4"/>
  <c r="R406" i="4"/>
  <c r="P406" i="4"/>
  <c r="BI405" i="4"/>
  <c r="BH405" i="4"/>
  <c r="BG405" i="4"/>
  <c r="BE405" i="4"/>
  <c r="T405" i="4"/>
  <c r="R405" i="4"/>
  <c r="P405" i="4"/>
  <c r="BI404" i="4"/>
  <c r="BH404" i="4"/>
  <c r="BG404" i="4"/>
  <c r="BE404" i="4"/>
  <c r="T404" i="4"/>
  <c r="R404" i="4"/>
  <c r="P404" i="4"/>
  <c r="BI403" i="4"/>
  <c r="BH403" i="4"/>
  <c r="BG403" i="4"/>
  <c r="BE403" i="4"/>
  <c r="T403" i="4"/>
  <c r="R403" i="4"/>
  <c r="P403" i="4"/>
  <c r="BI399" i="4"/>
  <c r="BH399" i="4"/>
  <c r="BG399" i="4"/>
  <c r="BE399" i="4"/>
  <c r="T399" i="4"/>
  <c r="R399" i="4"/>
  <c r="P399" i="4"/>
  <c r="BI398" i="4"/>
  <c r="BH398" i="4"/>
  <c r="BG398" i="4"/>
  <c r="BE398" i="4"/>
  <c r="T398" i="4"/>
  <c r="R398" i="4"/>
  <c r="P398" i="4"/>
  <c r="BI397" i="4"/>
  <c r="BH397" i="4"/>
  <c r="BG397" i="4"/>
  <c r="BE397" i="4"/>
  <c r="T397" i="4"/>
  <c r="R397" i="4"/>
  <c r="P397" i="4"/>
  <c r="BI396" i="4"/>
  <c r="BH396" i="4"/>
  <c r="BG396" i="4"/>
  <c r="BE396" i="4"/>
  <c r="T396" i="4"/>
  <c r="R396" i="4"/>
  <c r="P396" i="4"/>
  <c r="BI395" i="4"/>
  <c r="BH395" i="4"/>
  <c r="BG395" i="4"/>
  <c r="BE395" i="4"/>
  <c r="T395" i="4"/>
  <c r="R395" i="4"/>
  <c r="P395" i="4"/>
  <c r="BI394" i="4"/>
  <c r="BH394" i="4"/>
  <c r="BG394" i="4"/>
  <c r="BE394" i="4"/>
  <c r="T394" i="4"/>
  <c r="R394" i="4"/>
  <c r="P394" i="4"/>
  <c r="BI393" i="4"/>
  <c r="BH393" i="4"/>
  <c r="BG393" i="4"/>
  <c r="BE393" i="4"/>
  <c r="T393" i="4"/>
  <c r="R393" i="4"/>
  <c r="P393" i="4"/>
  <c r="BI392" i="4"/>
  <c r="BH392" i="4"/>
  <c r="BG392" i="4"/>
  <c r="BE392" i="4"/>
  <c r="T392" i="4"/>
  <c r="R392" i="4"/>
  <c r="P392" i="4"/>
  <c r="BI391" i="4"/>
  <c r="BH391" i="4"/>
  <c r="BG391" i="4"/>
  <c r="BE391" i="4"/>
  <c r="T391" i="4"/>
  <c r="R391" i="4"/>
  <c r="P391" i="4"/>
  <c r="BI387" i="4"/>
  <c r="BH387" i="4"/>
  <c r="BG387" i="4"/>
  <c r="BE387" i="4"/>
  <c r="T387" i="4"/>
  <c r="R387" i="4"/>
  <c r="P387" i="4"/>
  <c r="BI386" i="4"/>
  <c r="BH386" i="4"/>
  <c r="BG386" i="4"/>
  <c r="BE386" i="4"/>
  <c r="T386" i="4"/>
  <c r="R386" i="4"/>
  <c r="P386" i="4"/>
  <c r="BI384" i="4"/>
  <c r="BH384" i="4"/>
  <c r="BG384" i="4"/>
  <c r="BE384" i="4"/>
  <c r="T384" i="4"/>
  <c r="R384" i="4"/>
  <c r="P384" i="4"/>
  <c r="BI383" i="4"/>
  <c r="BH383" i="4"/>
  <c r="BG383" i="4"/>
  <c r="BE383" i="4"/>
  <c r="T383" i="4"/>
  <c r="R383" i="4"/>
  <c r="P383" i="4"/>
  <c r="BI379" i="4"/>
  <c r="BH379" i="4"/>
  <c r="BG379" i="4"/>
  <c r="BE379" i="4"/>
  <c r="T379" i="4"/>
  <c r="R379" i="4"/>
  <c r="P379" i="4"/>
  <c r="BI378" i="4"/>
  <c r="BH378" i="4"/>
  <c r="BG378" i="4"/>
  <c r="BE378" i="4"/>
  <c r="T378" i="4"/>
  <c r="R378" i="4"/>
  <c r="P378" i="4"/>
  <c r="BI377" i="4"/>
  <c r="BH377" i="4"/>
  <c r="BG377" i="4"/>
  <c r="BE377" i="4"/>
  <c r="T377" i="4"/>
  <c r="R377" i="4"/>
  <c r="P377" i="4"/>
  <c r="BI376" i="4"/>
  <c r="BH376" i="4"/>
  <c r="BG376" i="4"/>
  <c r="BE376" i="4"/>
  <c r="T376" i="4"/>
  <c r="R376" i="4"/>
  <c r="P376" i="4"/>
  <c r="BI375" i="4"/>
  <c r="BH375" i="4"/>
  <c r="BG375" i="4"/>
  <c r="BE375" i="4"/>
  <c r="T375" i="4"/>
  <c r="R375" i="4"/>
  <c r="P375" i="4"/>
  <c r="BI374" i="4"/>
  <c r="BH374" i="4"/>
  <c r="BG374" i="4"/>
  <c r="BE374" i="4"/>
  <c r="T374" i="4"/>
  <c r="R374" i="4"/>
  <c r="P374" i="4"/>
  <c r="BI373" i="4"/>
  <c r="BH373" i="4"/>
  <c r="BG373" i="4"/>
  <c r="BE373" i="4"/>
  <c r="T373" i="4"/>
  <c r="R373" i="4"/>
  <c r="P373" i="4"/>
  <c r="BI372" i="4"/>
  <c r="BH372" i="4"/>
  <c r="BG372" i="4"/>
  <c r="BE372" i="4"/>
  <c r="T372" i="4"/>
  <c r="R372" i="4"/>
  <c r="P372" i="4"/>
  <c r="BI371" i="4"/>
  <c r="BH371" i="4"/>
  <c r="BG371" i="4"/>
  <c r="BE371" i="4"/>
  <c r="T371" i="4"/>
  <c r="R371" i="4"/>
  <c r="P371" i="4"/>
  <c r="BI370" i="4"/>
  <c r="BH370" i="4"/>
  <c r="BG370" i="4"/>
  <c r="BE370" i="4"/>
  <c r="T370" i="4"/>
  <c r="R370" i="4"/>
  <c r="P370" i="4"/>
  <c r="BI369" i="4"/>
  <c r="BH369" i="4"/>
  <c r="BG369" i="4"/>
  <c r="BE369" i="4"/>
  <c r="T369" i="4"/>
  <c r="R369" i="4"/>
  <c r="P369" i="4"/>
  <c r="BI368" i="4"/>
  <c r="BH368" i="4"/>
  <c r="BG368" i="4"/>
  <c r="BE368" i="4"/>
  <c r="T368" i="4"/>
  <c r="R368" i="4"/>
  <c r="P368" i="4"/>
  <c r="BI367" i="4"/>
  <c r="BH367" i="4"/>
  <c r="BG367" i="4"/>
  <c r="BE367" i="4"/>
  <c r="T367" i="4"/>
  <c r="R367" i="4"/>
  <c r="P367" i="4"/>
  <c r="BI366" i="4"/>
  <c r="BH366" i="4"/>
  <c r="BG366" i="4"/>
  <c r="BE366" i="4"/>
  <c r="T366" i="4"/>
  <c r="R366" i="4"/>
  <c r="P366" i="4"/>
  <c r="BI365" i="4"/>
  <c r="BH365" i="4"/>
  <c r="BG365" i="4"/>
  <c r="BE365" i="4"/>
  <c r="T365" i="4"/>
  <c r="R365" i="4"/>
  <c r="P365" i="4"/>
  <c r="BI364" i="4"/>
  <c r="BH364" i="4"/>
  <c r="BG364" i="4"/>
  <c r="BE364" i="4"/>
  <c r="T364" i="4"/>
  <c r="R364" i="4"/>
  <c r="P364" i="4"/>
  <c r="BI363" i="4"/>
  <c r="BH363" i="4"/>
  <c r="BG363" i="4"/>
  <c r="BE363" i="4"/>
  <c r="T363" i="4"/>
  <c r="R363" i="4"/>
  <c r="P363" i="4"/>
  <c r="BI362" i="4"/>
  <c r="BH362" i="4"/>
  <c r="BG362" i="4"/>
  <c r="BE362" i="4"/>
  <c r="T362" i="4"/>
  <c r="R362" i="4"/>
  <c r="P362" i="4"/>
  <c r="BI361" i="4"/>
  <c r="BH361" i="4"/>
  <c r="BG361" i="4"/>
  <c r="BE361" i="4"/>
  <c r="T361" i="4"/>
  <c r="R361" i="4"/>
  <c r="P361" i="4"/>
  <c r="BI360" i="4"/>
  <c r="BH360" i="4"/>
  <c r="BG360" i="4"/>
  <c r="BE360" i="4"/>
  <c r="T360" i="4"/>
  <c r="R360" i="4"/>
  <c r="P360" i="4"/>
  <c r="BI359" i="4"/>
  <c r="BH359" i="4"/>
  <c r="BG359" i="4"/>
  <c r="BE359" i="4"/>
  <c r="T359" i="4"/>
  <c r="R359" i="4"/>
  <c r="P359" i="4"/>
  <c r="BI357" i="4"/>
  <c r="BH357" i="4"/>
  <c r="BG357" i="4"/>
  <c r="BE357" i="4"/>
  <c r="T357" i="4"/>
  <c r="R357" i="4"/>
  <c r="P357" i="4"/>
  <c r="BI356" i="4"/>
  <c r="BH356" i="4"/>
  <c r="BG356" i="4"/>
  <c r="BE356" i="4"/>
  <c r="T356" i="4"/>
  <c r="R356" i="4"/>
  <c r="P356" i="4"/>
  <c r="BI354" i="4"/>
  <c r="BH354" i="4"/>
  <c r="BG354" i="4"/>
  <c r="BE354" i="4"/>
  <c r="T354" i="4"/>
  <c r="R354" i="4"/>
  <c r="P354" i="4"/>
  <c r="BI353" i="4"/>
  <c r="BH353" i="4"/>
  <c r="BG353" i="4"/>
  <c r="BE353" i="4"/>
  <c r="T353" i="4"/>
  <c r="R353" i="4"/>
  <c r="P353" i="4"/>
  <c r="BI351" i="4"/>
  <c r="BH351" i="4"/>
  <c r="BG351" i="4"/>
  <c r="BE351" i="4"/>
  <c r="T351" i="4"/>
  <c r="R351" i="4"/>
  <c r="P351" i="4"/>
  <c r="BI350" i="4"/>
  <c r="BH350" i="4"/>
  <c r="BG350" i="4"/>
  <c r="BE350" i="4"/>
  <c r="T350" i="4"/>
  <c r="R350" i="4"/>
  <c r="P350" i="4"/>
  <c r="BI349" i="4"/>
  <c r="BH349" i="4"/>
  <c r="BG349" i="4"/>
  <c r="BE349" i="4"/>
  <c r="T349" i="4"/>
  <c r="R349" i="4"/>
  <c r="P349" i="4"/>
  <c r="BI347" i="4"/>
  <c r="BH347" i="4"/>
  <c r="BG347" i="4"/>
  <c r="BE347" i="4"/>
  <c r="T347" i="4"/>
  <c r="R347" i="4"/>
  <c r="P347" i="4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40" i="4"/>
  <c r="BH340" i="4"/>
  <c r="BG340" i="4"/>
  <c r="BE340" i="4"/>
  <c r="T340" i="4"/>
  <c r="R340" i="4"/>
  <c r="P340" i="4"/>
  <c r="BI339" i="4"/>
  <c r="BH339" i="4"/>
  <c r="BG339" i="4"/>
  <c r="BE339" i="4"/>
  <c r="T339" i="4"/>
  <c r="R339" i="4"/>
  <c r="P339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29" i="4"/>
  <c r="BH329" i="4"/>
  <c r="BG329" i="4"/>
  <c r="BE329" i="4"/>
  <c r="T329" i="4"/>
  <c r="R329" i="4"/>
  <c r="P329" i="4"/>
  <c r="BI325" i="4"/>
  <c r="BH325" i="4"/>
  <c r="BG325" i="4"/>
  <c r="BE325" i="4"/>
  <c r="T325" i="4"/>
  <c r="R325" i="4"/>
  <c r="P325" i="4"/>
  <c r="BI321" i="4"/>
  <c r="BH321" i="4"/>
  <c r="BG321" i="4"/>
  <c r="BE321" i="4"/>
  <c r="T321" i="4"/>
  <c r="R321" i="4"/>
  <c r="P321" i="4"/>
  <c r="BI319" i="4"/>
  <c r="BH319" i="4"/>
  <c r="BG319" i="4"/>
  <c r="BE319" i="4"/>
  <c r="T319" i="4"/>
  <c r="R319" i="4"/>
  <c r="P319" i="4"/>
  <c r="BI315" i="4"/>
  <c r="BH315" i="4"/>
  <c r="BG315" i="4"/>
  <c r="BE315" i="4"/>
  <c r="T315" i="4"/>
  <c r="R315" i="4"/>
  <c r="P315" i="4"/>
  <c r="BI311" i="4"/>
  <c r="BH311" i="4"/>
  <c r="BG311" i="4"/>
  <c r="BE311" i="4"/>
  <c r="T311" i="4"/>
  <c r="R311" i="4"/>
  <c r="P311" i="4"/>
  <c r="BI306" i="4"/>
  <c r="BH306" i="4"/>
  <c r="BG306" i="4"/>
  <c r="BE306" i="4"/>
  <c r="T306" i="4"/>
  <c r="R306" i="4"/>
  <c r="P306" i="4"/>
  <c r="BI301" i="4"/>
  <c r="BH301" i="4"/>
  <c r="BG301" i="4"/>
  <c r="BE301" i="4"/>
  <c r="T301" i="4"/>
  <c r="R301" i="4"/>
  <c r="P301" i="4"/>
  <c r="BI299" i="4"/>
  <c r="BH299" i="4"/>
  <c r="BG299" i="4"/>
  <c r="BE299" i="4"/>
  <c r="T299" i="4"/>
  <c r="R299" i="4"/>
  <c r="P299" i="4"/>
  <c r="BI297" i="4"/>
  <c r="BH297" i="4"/>
  <c r="BG297" i="4"/>
  <c r="BE297" i="4"/>
  <c r="T297" i="4"/>
  <c r="R297" i="4"/>
  <c r="P297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89" i="4"/>
  <c r="BH289" i="4"/>
  <c r="BG289" i="4"/>
  <c r="BE289" i="4"/>
  <c r="T289" i="4"/>
  <c r="R289" i="4"/>
  <c r="P289" i="4"/>
  <c r="BI287" i="4"/>
  <c r="BH287" i="4"/>
  <c r="BG287" i="4"/>
  <c r="BE287" i="4"/>
  <c r="T287" i="4"/>
  <c r="R287" i="4"/>
  <c r="P287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3" i="4"/>
  <c r="BH273" i="4"/>
  <c r="BG273" i="4"/>
  <c r="BE273" i="4"/>
  <c r="T273" i="4"/>
  <c r="R273" i="4"/>
  <c r="P273" i="4"/>
  <c r="BI271" i="4"/>
  <c r="BH271" i="4"/>
  <c r="BG271" i="4"/>
  <c r="BE271" i="4"/>
  <c r="T271" i="4"/>
  <c r="R271" i="4"/>
  <c r="P271" i="4"/>
  <c r="BI269" i="4"/>
  <c r="BH269" i="4"/>
  <c r="BG269" i="4"/>
  <c r="BE269" i="4"/>
  <c r="T269" i="4"/>
  <c r="R269" i="4"/>
  <c r="P269" i="4"/>
  <c r="BI267" i="4"/>
  <c r="BH267" i="4"/>
  <c r="BG267" i="4"/>
  <c r="BE267" i="4"/>
  <c r="T267" i="4"/>
  <c r="R267" i="4"/>
  <c r="P267" i="4"/>
  <c r="BI265" i="4"/>
  <c r="BH265" i="4"/>
  <c r="BG265" i="4"/>
  <c r="BE265" i="4"/>
  <c r="T265" i="4"/>
  <c r="R265" i="4"/>
  <c r="P265" i="4"/>
  <c r="BI261" i="4"/>
  <c r="BH261" i="4"/>
  <c r="BG261" i="4"/>
  <c r="BE261" i="4"/>
  <c r="T261" i="4"/>
  <c r="R261" i="4"/>
  <c r="P261" i="4"/>
  <c r="BI256" i="4"/>
  <c r="BH256" i="4"/>
  <c r="BG256" i="4"/>
  <c r="BE256" i="4"/>
  <c r="T256" i="4"/>
  <c r="R256" i="4"/>
  <c r="P256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7" i="4"/>
  <c r="BH247" i="4"/>
  <c r="BG247" i="4"/>
  <c r="BE247" i="4"/>
  <c r="T247" i="4"/>
  <c r="R247" i="4"/>
  <c r="P247" i="4"/>
  <c r="BI245" i="4"/>
  <c r="BH245" i="4"/>
  <c r="BG245" i="4"/>
  <c r="BE245" i="4"/>
  <c r="T245" i="4"/>
  <c r="R245" i="4"/>
  <c r="P245" i="4"/>
  <c r="BI243" i="4"/>
  <c r="BH243" i="4"/>
  <c r="BG243" i="4"/>
  <c r="BE243" i="4"/>
  <c r="T243" i="4"/>
  <c r="R243" i="4"/>
  <c r="P243" i="4"/>
  <c r="BI236" i="4"/>
  <c r="BH236" i="4"/>
  <c r="BG236" i="4"/>
  <c r="BE236" i="4"/>
  <c r="T236" i="4"/>
  <c r="R236" i="4"/>
  <c r="P236" i="4"/>
  <c r="BI234" i="4"/>
  <c r="BH234" i="4"/>
  <c r="BG234" i="4"/>
  <c r="BE234" i="4"/>
  <c r="T234" i="4"/>
  <c r="R234" i="4"/>
  <c r="P234" i="4"/>
  <c r="BI232" i="4"/>
  <c r="BH232" i="4"/>
  <c r="BG232" i="4"/>
  <c r="BE232" i="4"/>
  <c r="T232" i="4"/>
  <c r="R232" i="4"/>
  <c r="P232" i="4"/>
  <c r="BI230" i="4"/>
  <c r="BH230" i="4"/>
  <c r="BG230" i="4"/>
  <c r="BE230" i="4"/>
  <c r="T230" i="4"/>
  <c r="R230" i="4"/>
  <c r="P230" i="4"/>
  <c r="BI228" i="4"/>
  <c r="BH228" i="4"/>
  <c r="BG228" i="4"/>
  <c r="BE228" i="4"/>
  <c r="T228" i="4"/>
  <c r="R228" i="4"/>
  <c r="P228" i="4"/>
  <c r="BI226" i="4"/>
  <c r="BH226" i="4"/>
  <c r="BG226" i="4"/>
  <c r="BE226" i="4"/>
  <c r="T226" i="4"/>
  <c r="R226" i="4"/>
  <c r="P226" i="4"/>
  <c r="BI224" i="4"/>
  <c r="BH224" i="4"/>
  <c r="BG224" i="4"/>
  <c r="BE224" i="4"/>
  <c r="T224" i="4"/>
  <c r="R224" i="4"/>
  <c r="P224" i="4"/>
  <c r="BI220" i="4"/>
  <c r="BH220" i="4"/>
  <c r="BG220" i="4"/>
  <c r="BE220" i="4"/>
  <c r="T220" i="4"/>
  <c r="R220" i="4"/>
  <c r="P220" i="4"/>
  <c r="BI216" i="4"/>
  <c r="BH216" i="4"/>
  <c r="BG216" i="4"/>
  <c r="BE216" i="4"/>
  <c r="T216" i="4"/>
  <c r="R216" i="4"/>
  <c r="P216" i="4"/>
  <c r="BI212" i="4"/>
  <c r="BH212" i="4"/>
  <c r="BG212" i="4"/>
  <c r="BE212" i="4"/>
  <c r="T212" i="4"/>
  <c r="R212" i="4"/>
  <c r="P212" i="4"/>
  <c r="BI210" i="4"/>
  <c r="BH210" i="4"/>
  <c r="BG210" i="4"/>
  <c r="BE210" i="4"/>
  <c r="T210" i="4"/>
  <c r="R210" i="4"/>
  <c r="P210" i="4"/>
  <c r="BI208" i="4"/>
  <c r="BH208" i="4"/>
  <c r="BG208" i="4"/>
  <c r="BE208" i="4"/>
  <c r="T208" i="4"/>
  <c r="R208" i="4"/>
  <c r="P208" i="4"/>
  <c r="BI205" i="4"/>
  <c r="BH205" i="4"/>
  <c r="BG205" i="4"/>
  <c r="BE205" i="4"/>
  <c r="T205" i="4"/>
  <c r="T204" i="4" s="1"/>
  <c r="R205" i="4"/>
  <c r="R204" i="4" s="1"/>
  <c r="P205" i="4"/>
  <c r="P204" i="4" s="1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1" i="4"/>
  <c r="BH191" i="4"/>
  <c r="BG191" i="4"/>
  <c r="BE191" i="4"/>
  <c r="T191" i="4"/>
  <c r="R191" i="4"/>
  <c r="P191" i="4"/>
  <c r="BI189" i="4"/>
  <c r="BH189" i="4"/>
  <c r="BG189" i="4"/>
  <c r="BE189" i="4"/>
  <c r="T189" i="4"/>
  <c r="R189" i="4"/>
  <c r="P189" i="4"/>
  <c r="BI181" i="4"/>
  <c r="BH181" i="4"/>
  <c r="BG181" i="4"/>
  <c r="BE181" i="4"/>
  <c r="T181" i="4"/>
  <c r="R181" i="4"/>
  <c r="P181" i="4"/>
  <c r="BI174" i="4"/>
  <c r="BH174" i="4"/>
  <c r="BG174" i="4"/>
  <c r="BE174" i="4"/>
  <c r="T174" i="4"/>
  <c r="R174" i="4"/>
  <c r="P174" i="4"/>
  <c r="BI172" i="4"/>
  <c r="BH172" i="4"/>
  <c r="BG172" i="4"/>
  <c r="BE172" i="4"/>
  <c r="T172" i="4"/>
  <c r="R172" i="4"/>
  <c r="P172" i="4"/>
  <c r="BI170" i="4"/>
  <c r="BH170" i="4"/>
  <c r="BG170" i="4"/>
  <c r="BE170" i="4"/>
  <c r="T170" i="4"/>
  <c r="R170" i="4"/>
  <c r="P170" i="4"/>
  <c r="BI162" i="4"/>
  <c r="BH162" i="4"/>
  <c r="BG162" i="4"/>
  <c r="BE162" i="4"/>
  <c r="T162" i="4"/>
  <c r="T161" i="4"/>
  <c r="R162" i="4"/>
  <c r="R161" i="4" s="1"/>
  <c r="P162" i="4"/>
  <c r="P161" i="4" s="1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1" i="4"/>
  <c r="BH151" i="4"/>
  <c r="BG151" i="4"/>
  <c r="BE151" i="4"/>
  <c r="T151" i="4"/>
  <c r="R151" i="4"/>
  <c r="P151" i="4"/>
  <c r="BI146" i="4"/>
  <c r="BH146" i="4"/>
  <c r="BG146" i="4"/>
  <c r="BE146" i="4"/>
  <c r="T146" i="4"/>
  <c r="R146" i="4"/>
  <c r="P146" i="4"/>
  <c r="BI142" i="4"/>
  <c r="BH142" i="4"/>
  <c r="BG142" i="4"/>
  <c r="BE142" i="4"/>
  <c r="T142" i="4"/>
  <c r="R142" i="4"/>
  <c r="P142" i="4"/>
  <c r="BI138" i="4"/>
  <c r="BH138" i="4"/>
  <c r="BG138" i="4"/>
  <c r="BE138" i="4"/>
  <c r="T138" i="4"/>
  <c r="R138" i="4"/>
  <c r="P138" i="4"/>
  <c r="J132" i="4"/>
  <c r="J131" i="4"/>
  <c r="F131" i="4"/>
  <c r="F129" i="4"/>
  <c r="E127" i="4"/>
  <c r="J96" i="4"/>
  <c r="J95" i="4"/>
  <c r="F95" i="4"/>
  <c r="F93" i="4"/>
  <c r="E91" i="4"/>
  <c r="J22" i="4"/>
  <c r="E22" i="4"/>
  <c r="F132" i="4" s="1"/>
  <c r="J21" i="4"/>
  <c r="J16" i="4"/>
  <c r="J129" i="4" s="1"/>
  <c r="E7" i="4"/>
  <c r="E85" i="4" s="1"/>
  <c r="J41" i="3"/>
  <c r="J40" i="3"/>
  <c r="AY98" i="1"/>
  <c r="J39" i="3"/>
  <c r="AX98" i="1"/>
  <c r="BI719" i="3"/>
  <c r="BH719" i="3"/>
  <c r="BG719" i="3"/>
  <c r="BE719" i="3"/>
  <c r="T719" i="3"/>
  <c r="R719" i="3"/>
  <c r="P719" i="3"/>
  <c r="BI718" i="3"/>
  <c r="BH718" i="3"/>
  <c r="BG718" i="3"/>
  <c r="BE718" i="3"/>
  <c r="T718" i="3"/>
  <c r="R718" i="3"/>
  <c r="P718" i="3"/>
  <c r="BI711" i="3"/>
  <c r="BH711" i="3"/>
  <c r="BG711" i="3"/>
  <c r="BE711" i="3"/>
  <c r="T711" i="3"/>
  <c r="T710" i="3"/>
  <c r="R711" i="3"/>
  <c r="R710" i="3"/>
  <c r="P711" i="3"/>
  <c r="P710" i="3" s="1"/>
  <c r="BI707" i="3"/>
  <c r="BH707" i="3"/>
  <c r="BG707" i="3"/>
  <c r="BE707" i="3"/>
  <c r="T707" i="3"/>
  <c r="T706" i="3"/>
  <c r="R707" i="3"/>
  <c r="R706" i="3"/>
  <c r="P707" i="3"/>
  <c r="P706" i="3"/>
  <c r="BI705" i="3"/>
  <c r="BH705" i="3"/>
  <c r="BG705" i="3"/>
  <c r="BE705" i="3"/>
  <c r="T705" i="3"/>
  <c r="R705" i="3"/>
  <c r="P705" i="3"/>
  <c r="BI704" i="3"/>
  <c r="BH704" i="3"/>
  <c r="BG704" i="3"/>
  <c r="BE704" i="3"/>
  <c r="T704" i="3"/>
  <c r="R704" i="3"/>
  <c r="P704" i="3"/>
  <c r="BI699" i="3"/>
  <c r="BH699" i="3"/>
  <c r="BG699" i="3"/>
  <c r="BE699" i="3"/>
  <c r="T699" i="3"/>
  <c r="R699" i="3"/>
  <c r="P699" i="3"/>
  <c r="BI697" i="3"/>
  <c r="BH697" i="3"/>
  <c r="BG697" i="3"/>
  <c r="BE697" i="3"/>
  <c r="T697" i="3"/>
  <c r="R697" i="3"/>
  <c r="P697" i="3"/>
  <c r="BI683" i="3"/>
  <c r="BH683" i="3"/>
  <c r="BG683" i="3"/>
  <c r="BE683" i="3"/>
  <c r="T683" i="3"/>
  <c r="R683" i="3"/>
  <c r="P683" i="3"/>
  <c r="BI681" i="3"/>
  <c r="BH681" i="3"/>
  <c r="BG681" i="3"/>
  <c r="BE681" i="3"/>
  <c r="T681" i="3"/>
  <c r="R681" i="3"/>
  <c r="P681" i="3"/>
  <c r="BI679" i="3"/>
  <c r="BH679" i="3"/>
  <c r="BG679" i="3"/>
  <c r="BE679" i="3"/>
  <c r="T679" i="3"/>
  <c r="R679" i="3"/>
  <c r="P679" i="3"/>
  <c r="BI677" i="3"/>
  <c r="BH677" i="3"/>
  <c r="BG677" i="3"/>
  <c r="BE677" i="3"/>
  <c r="T677" i="3"/>
  <c r="R677" i="3"/>
  <c r="P677" i="3"/>
  <c r="BI675" i="3"/>
  <c r="BH675" i="3"/>
  <c r="BG675" i="3"/>
  <c r="BE675" i="3"/>
  <c r="T675" i="3"/>
  <c r="R675" i="3"/>
  <c r="P675" i="3"/>
  <c r="BI673" i="3"/>
  <c r="BH673" i="3"/>
  <c r="BG673" i="3"/>
  <c r="BE673" i="3"/>
  <c r="T673" i="3"/>
  <c r="R673" i="3"/>
  <c r="P673" i="3"/>
  <c r="BI664" i="3"/>
  <c r="BH664" i="3"/>
  <c r="BG664" i="3"/>
  <c r="BE664" i="3"/>
  <c r="T664" i="3"/>
  <c r="R664" i="3"/>
  <c r="P664" i="3"/>
  <c r="BI663" i="3"/>
  <c r="BH663" i="3"/>
  <c r="BG663" i="3"/>
  <c r="BE663" i="3"/>
  <c r="T663" i="3"/>
  <c r="R663" i="3"/>
  <c r="P663" i="3"/>
  <c r="BI660" i="3"/>
  <c r="BH660" i="3"/>
  <c r="BG660" i="3"/>
  <c r="BE660" i="3"/>
  <c r="T660" i="3"/>
  <c r="R660" i="3"/>
  <c r="P660" i="3"/>
  <c r="BI658" i="3"/>
  <c r="BH658" i="3"/>
  <c r="BG658" i="3"/>
  <c r="BE658" i="3"/>
  <c r="T658" i="3"/>
  <c r="R658" i="3"/>
  <c r="P658" i="3"/>
  <c r="BI649" i="3"/>
  <c r="BH649" i="3"/>
  <c r="BG649" i="3"/>
  <c r="BE649" i="3"/>
  <c r="T649" i="3"/>
  <c r="R649" i="3"/>
  <c r="P649" i="3"/>
  <c r="BI647" i="3"/>
  <c r="BH647" i="3"/>
  <c r="BG647" i="3"/>
  <c r="BE647" i="3"/>
  <c r="T647" i="3"/>
  <c r="R647" i="3"/>
  <c r="P647" i="3"/>
  <c r="BI643" i="3"/>
  <c r="BH643" i="3"/>
  <c r="BG643" i="3"/>
  <c r="BE643" i="3"/>
  <c r="T643" i="3"/>
  <c r="R643" i="3"/>
  <c r="P643" i="3"/>
  <c r="BI638" i="3"/>
  <c r="BH638" i="3"/>
  <c r="BG638" i="3"/>
  <c r="BE638" i="3"/>
  <c r="T638" i="3"/>
  <c r="R638" i="3"/>
  <c r="P638" i="3"/>
  <c r="BI633" i="3"/>
  <c r="BH633" i="3"/>
  <c r="BG633" i="3"/>
  <c r="BE633" i="3"/>
  <c r="T633" i="3"/>
  <c r="R633" i="3"/>
  <c r="P633" i="3"/>
  <c r="BI629" i="3"/>
  <c r="BH629" i="3"/>
  <c r="BG629" i="3"/>
  <c r="BE629" i="3"/>
  <c r="T629" i="3"/>
  <c r="R629" i="3"/>
  <c r="P629" i="3"/>
  <c r="BI626" i="3"/>
  <c r="BH626" i="3"/>
  <c r="BG626" i="3"/>
  <c r="BE626" i="3"/>
  <c r="T626" i="3"/>
  <c r="R626" i="3"/>
  <c r="P626" i="3"/>
  <c r="BI623" i="3"/>
  <c r="BH623" i="3"/>
  <c r="BG623" i="3"/>
  <c r="BE623" i="3"/>
  <c r="T623" i="3"/>
  <c r="R623" i="3"/>
  <c r="P623" i="3"/>
  <c r="BI622" i="3"/>
  <c r="BH622" i="3"/>
  <c r="BG622" i="3"/>
  <c r="BE622" i="3"/>
  <c r="T622" i="3"/>
  <c r="R622" i="3"/>
  <c r="P622" i="3"/>
  <c r="BI619" i="3"/>
  <c r="BH619" i="3"/>
  <c r="BG619" i="3"/>
  <c r="BE619" i="3"/>
  <c r="T619" i="3"/>
  <c r="R619" i="3"/>
  <c r="P619" i="3"/>
  <c r="BI618" i="3"/>
  <c r="BH618" i="3"/>
  <c r="BG618" i="3"/>
  <c r="BE618" i="3"/>
  <c r="T618" i="3"/>
  <c r="R618" i="3"/>
  <c r="P618" i="3"/>
  <c r="BI617" i="3"/>
  <c r="BH617" i="3"/>
  <c r="BG617" i="3"/>
  <c r="BE617" i="3"/>
  <c r="T617" i="3"/>
  <c r="R617" i="3"/>
  <c r="P617" i="3"/>
  <c r="BI616" i="3"/>
  <c r="BH616" i="3"/>
  <c r="BG616" i="3"/>
  <c r="BE616" i="3"/>
  <c r="T616" i="3"/>
  <c r="R616" i="3"/>
  <c r="P616" i="3"/>
  <c r="BI614" i="3"/>
  <c r="BH614" i="3"/>
  <c r="BG614" i="3"/>
  <c r="BE614" i="3"/>
  <c r="T614" i="3"/>
  <c r="R614" i="3"/>
  <c r="P614" i="3"/>
  <c r="BI613" i="3"/>
  <c r="BH613" i="3"/>
  <c r="BG613" i="3"/>
  <c r="BE613" i="3"/>
  <c r="T613" i="3"/>
  <c r="R613" i="3"/>
  <c r="P613" i="3"/>
  <c r="BI612" i="3"/>
  <c r="BH612" i="3"/>
  <c r="BG612" i="3"/>
  <c r="BE612" i="3"/>
  <c r="T612" i="3"/>
  <c r="R612" i="3"/>
  <c r="P612" i="3"/>
  <c r="BI611" i="3"/>
  <c r="BH611" i="3"/>
  <c r="BG611" i="3"/>
  <c r="BE611" i="3"/>
  <c r="T611" i="3"/>
  <c r="R611" i="3"/>
  <c r="P611" i="3"/>
  <c r="BI606" i="3"/>
  <c r="BH606" i="3"/>
  <c r="BG606" i="3"/>
  <c r="BE606" i="3"/>
  <c r="T606" i="3"/>
  <c r="R606" i="3"/>
  <c r="P606" i="3"/>
  <c r="BI605" i="3"/>
  <c r="BH605" i="3"/>
  <c r="BG605" i="3"/>
  <c r="BE605" i="3"/>
  <c r="T605" i="3"/>
  <c r="R605" i="3"/>
  <c r="P605" i="3"/>
  <c r="BI603" i="3"/>
  <c r="BH603" i="3"/>
  <c r="BG603" i="3"/>
  <c r="BE603" i="3"/>
  <c r="T603" i="3"/>
  <c r="R603" i="3"/>
  <c r="P603" i="3"/>
  <c r="BI602" i="3"/>
  <c r="BH602" i="3"/>
  <c r="BG602" i="3"/>
  <c r="BE602" i="3"/>
  <c r="T602" i="3"/>
  <c r="R602" i="3"/>
  <c r="P602" i="3"/>
  <c r="BI601" i="3"/>
  <c r="BH601" i="3"/>
  <c r="BG601" i="3"/>
  <c r="BE601" i="3"/>
  <c r="T601" i="3"/>
  <c r="R601" i="3"/>
  <c r="P601" i="3"/>
  <c r="BI600" i="3"/>
  <c r="BH600" i="3"/>
  <c r="BG600" i="3"/>
  <c r="BE600" i="3"/>
  <c r="T600" i="3"/>
  <c r="R600" i="3"/>
  <c r="P600" i="3"/>
  <c r="BI599" i="3"/>
  <c r="BH599" i="3"/>
  <c r="BG599" i="3"/>
  <c r="BE599" i="3"/>
  <c r="T599" i="3"/>
  <c r="R599" i="3"/>
  <c r="P599" i="3"/>
  <c r="BI598" i="3"/>
  <c r="BH598" i="3"/>
  <c r="BG598" i="3"/>
  <c r="BE598" i="3"/>
  <c r="T598" i="3"/>
  <c r="R598" i="3"/>
  <c r="P598" i="3"/>
  <c r="BI597" i="3"/>
  <c r="BH597" i="3"/>
  <c r="BG597" i="3"/>
  <c r="BE597" i="3"/>
  <c r="T597" i="3"/>
  <c r="R597" i="3"/>
  <c r="P597" i="3"/>
  <c r="BI596" i="3"/>
  <c r="BH596" i="3"/>
  <c r="BG596" i="3"/>
  <c r="BE596" i="3"/>
  <c r="T596" i="3"/>
  <c r="R596" i="3"/>
  <c r="P596" i="3"/>
  <c r="BI591" i="3"/>
  <c r="BH591" i="3"/>
  <c r="BG591" i="3"/>
  <c r="BE591" i="3"/>
  <c r="T591" i="3"/>
  <c r="R591" i="3"/>
  <c r="P591" i="3"/>
  <c r="BI590" i="3"/>
  <c r="BH590" i="3"/>
  <c r="BG590" i="3"/>
  <c r="BE590" i="3"/>
  <c r="T590" i="3"/>
  <c r="R590" i="3"/>
  <c r="P590" i="3"/>
  <c r="BI589" i="3"/>
  <c r="BH589" i="3"/>
  <c r="BG589" i="3"/>
  <c r="BE589" i="3"/>
  <c r="T589" i="3"/>
  <c r="R589" i="3"/>
  <c r="P589" i="3"/>
  <c r="BI584" i="3"/>
  <c r="BH584" i="3"/>
  <c r="BG584" i="3"/>
  <c r="BE584" i="3"/>
  <c r="T584" i="3"/>
  <c r="R584" i="3"/>
  <c r="P584" i="3"/>
  <c r="BI583" i="3"/>
  <c r="BH583" i="3"/>
  <c r="BG583" i="3"/>
  <c r="BE583" i="3"/>
  <c r="T583" i="3"/>
  <c r="R583" i="3"/>
  <c r="P583" i="3"/>
  <c r="BI582" i="3"/>
  <c r="BH582" i="3"/>
  <c r="BG582" i="3"/>
  <c r="BE582" i="3"/>
  <c r="T582" i="3"/>
  <c r="R582" i="3"/>
  <c r="P582" i="3"/>
  <c r="BI581" i="3"/>
  <c r="BH581" i="3"/>
  <c r="BG581" i="3"/>
  <c r="BE581" i="3"/>
  <c r="T581" i="3"/>
  <c r="R581" i="3"/>
  <c r="P581" i="3"/>
  <c r="BI580" i="3"/>
  <c r="BH580" i="3"/>
  <c r="BG580" i="3"/>
  <c r="BE580" i="3"/>
  <c r="T580" i="3"/>
  <c r="R580" i="3"/>
  <c r="P580" i="3"/>
  <c r="BI579" i="3"/>
  <c r="BH579" i="3"/>
  <c r="BG579" i="3"/>
  <c r="BE579" i="3"/>
  <c r="T579" i="3"/>
  <c r="R579" i="3"/>
  <c r="P579" i="3"/>
  <c r="BI578" i="3"/>
  <c r="BH578" i="3"/>
  <c r="BG578" i="3"/>
  <c r="BE578" i="3"/>
  <c r="T578" i="3"/>
  <c r="R578" i="3"/>
  <c r="P578" i="3"/>
  <c r="BI569" i="3"/>
  <c r="BH569" i="3"/>
  <c r="BG569" i="3"/>
  <c r="BE569" i="3"/>
  <c r="T569" i="3"/>
  <c r="R569" i="3"/>
  <c r="P569" i="3"/>
  <c r="BI567" i="3"/>
  <c r="BH567" i="3"/>
  <c r="BG567" i="3"/>
  <c r="BE567" i="3"/>
  <c r="T567" i="3"/>
  <c r="R567" i="3"/>
  <c r="P567" i="3"/>
  <c r="BI565" i="3"/>
  <c r="BH565" i="3"/>
  <c r="BG565" i="3"/>
  <c r="BE565" i="3"/>
  <c r="T565" i="3"/>
  <c r="R565" i="3"/>
  <c r="P565" i="3"/>
  <c r="BI562" i="3"/>
  <c r="BH562" i="3"/>
  <c r="BG562" i="3"/>
  <c r="BE562" i="3"/>
  <c r="T562" i="3"/>
  <c r="R562" i="3"/>
  <c r="P562" i="3"/>
  <c r="BI560" i="3"/>
  <c r="BH560" i="3"/>
  <c r="BG560" i="3"/>
  <c r="BE560" i="3"/>
  <c r="T560" i="3"/>
  <c r="R560" i="3"/>
  <c r="P560" i="3"/>
  <c r="BI559" i="3"/>
  <c r="BH559" i="3"/>
  <c r="BG559" i="3"/>
  <c r="BE559" i="3"/>
  <c r="T559" i="3"/>
  <c r="R559" i="3"/>
  <c r="P559" i="3"/>
  <c r="BI557" i="3"/>
  <c r="BH557" i="3"/>
  <c r="BG557" i="3"/>
  <c r="BE557" i="3"/>
  <c r="T557" i="3"/>
  <c r="R557" i="3"/>
  <c r="P557" i="3"/>
  <c r="BI549" i="3"/>
  <c r="BH549" i="3"/>
  <c r="BG549" i="3"/>
  <c r="BE549" i="3"/>
  <c r="T549" i="3"/>
  <c r="R549" i="3"/>
  <c r="P549" i="3"/>
  <c r="BI535" i="3"/>
  <c r="BH535" i="3"/>
  <c r="BG535" i="3"/>
  <c r="BE535" i="3"/>
  <c r="T535" i="3"/>
  <c r="R535" i="3"/>
  <c r="P535" i="3"/>
  <c r="BI531" i="3"/>
  <c r="BH531" i="3"/>
  <c r="BG531" i="3"/>
  <c r="BE531" i="3"/>
  <c r="T531" i="3"/>
  <c r="R531" i="3"/>
  <c r="P531" i="3"/>
  <c r="BI529" i="3"/>
  <c r="BH529" i="3"/>
  <c r="BG529" i="3"/>
  <c r="BE529" i="3"/>
  <c r="T529" i="3"/>
  <c r="R529" i="3"/>
  <c r="P529" i="3"/>
  <c r="BI527" i="3"/>
  <c r="BH527" i="3"/>
  <c r="BG527" i="3"/>
  <c r="BE527" i="3"/>
  <c r="T527" i="3"/>
  <c r="R527" i="3"/>
  <c r="P527" i="3"/>
  <c r="BI525" i="3"/>
  <c r="BH525" i="3"/>
  <c r="BG525" i="3"/>
  <c r="BE525" i="3"/>
  <c r="T525" i="3"/>
  <c r="R525" i="3"/>
  <c r="P525" i="3"/>
  <c r="BI520" i="3"/>
  <c r="BH520" i="3"/>
  <c r="BG520" i="3"/>
  <c r="BE520" i="3"/>
  <c r="T520" i="3"/>
  <c r="R520" i="3"/>
  <c r="P520" i="3"/>
  <c r="BI515" i="3"/>
  <c r="BH515" i="3"/>
  <c r="BG515" i="3"/>
  <c r="BE515" i="3"/>
  <c r="T515" i="3"/>
  <c r="R515" i="3"/>
  <c r="P515" i="3"/>
  <c r="BI514" i="3"/>
  <c r="BH514" i="3"/>
  <c r="BG514" i="3"/>
  <c r="BE514" i="3"/>
  <c r="T514" i="3"/>
  <c r="R514" i="3"/>
  <c r="P514" i="3"/>
  <c r="BI509" i="3"/>
  <c r="BH509" i="3"/>
  <c r="BG509" i="3"/>
  <c r="BE509" i="3"/>
  <c r="T509" i="3"/>
  <c r="R509" i="3"/>
  <c r="P509" i="3"/>
  <c r="BI507" i="3"/>
  <c r="BH507" i="3"/>
  <c r="BG507" i="3"/>
  <c r="BE507" i="3"/>
  <c r="T507" i="3"/>
  <c r="R507" i="3"/>
  <c r="P507" i="3"/>
  <c r="BI505" i="3"/>
  <c r="BH505" i="3"/>
  <c r="BG505" i="3"/>
  <c r="BE505" i="3"/>
  <c r="T505" i="3"/>
  <c r="R505" i="3"/>
  <c r="P505" i="3"/>
  <c r="BI503" i="3"/>
  <c r="BH503" i="3"/>
  <c r="BG503" i="3"/>
  <c r="BE503" i="3"/>
  <c r="T503" i="3"/>
  <c r="R503" i="3"/>
  <c r="P503" i="3"/>
  <c r="BI501" i="3"/>
  <c r="BH501" i="3"/>
  <c r="BG501" i="3"/>
  <c r="BE501" i="3"/>
  <c r="T501" i="3"/>
  <c r="R501" i="3"/>
  <c r="P501" i="3"/>
  <c r="BI497" i="3"/>
  <c r="BH497" i="3"/>
  <c r="BG497" i="3"/>
  <c r="BE497" i="3"/>
  <c r="T497" i="3"/>
  <c r="R497" i="3"/>
  <c r="P497" i="3"/>
  <c r="BI493" i="3"/>
  <c r="BH493" i="3"/>
  <c r="BG493" i="3"/>
  <c r="BE493" i="3"/>
  <c r="T493" i="3"/>
  <c r="R493" i="3"/>
  <c r="P493" i="3"/>
  <c r="BI491" i="3"/>
  <c r="BH491" i="3"/>
  <c r="BG491" i="3"/>
  <c r="BE491" i="3"/>
  <c r="T491" i="3"/>
  <c r="R491" i="3"/>
  <c r="P491" i="3"/>
  <c r="BI487" i="3"/>
  <c r="BH487" i="3"/>
  <c r="BG487" i="3"/>
  <c r="BE487" i="3"/>
  <c r="T487" i="3"/>
  <c r="R487" i="3"/>
  <c r="P487" i="3"/>
  <c r="BI485" i="3"/>
  <c r="BH485" i="3"/>
  <c r="BG485" i="3"/>
  <c r="BE485" i="3"/>
  <c r="T485" i="3"/>
  <c r="R485" i="3"/>
  <c r="P485" i="3"/>
  <c r="BI483" i="3"/>
  <c r="BH483" i="3"/>
  <c r="BG483" i="3"/>
  <c r="BE483" i="3"/>
  <c r="T483" i="3"/>
  <c r="R483" i="3"/>
  <c r="P483" i="3"/>
  <c r="BI482" i="3"/>
  <c r="BH482" i="3"/>
  <c r="BG482" i="3"/>
  <c r="BE482" i="3"/>
  <c r="T482" i="3"/>
  <c r="R482" i="3"/>
  <c r="P482" i="3"/>
  <c r="BI481" i="3"/>
  <c r="BH481" i="3"/>
  <c r="BG481" i="3"/>
  <c r="BE481" i="3"/>
  <c r="T481" i="3"/>
  <c r="R481" i="3"/>
  <c r="P481" i="3"/>
  <c r="BI478" i="3"/>
  <c r="BH478" i="3"/>
  <c r="BG478" i="3"/>
  <c r="BE478" i="3"/>
  <c r="T478" i="3"/>
  <c r="R478" i="3"/>
  <c r="P478" i="3"/>
  <c r="BI474" i="3"/>
  <c r="BH474" i="3"/>
  <c r="BG474" i="3"/>
  <c r="BE474" i="3"/>
  <c r="T474" i="3"/>
  <c r="R474" i="3"/>
  <c r="P474" i="3"/>
  <c r="BI470" i="3"/>
  <c r="BH470" i="3"/>
  <c r="BG470" i="3"/>
  <c r="BE470" i="3"/>
  <c r="T470" i="3"/>
  <c r="R470" i="3"/>
  <c r="P470" i="3"/>
  <c r="BI466" i="3"/>
  <c r="BH466" i="3"/>
  <c r="BG466" i="3"/>
  <c r="BE466" i="3"/>
  <c r="T466" i="3"/>
  <c r="R466" i="3"/>
  <c r="P466" i="3"/>
  <c r="BI462" i="3"/>
  <c r="BH462" i="3"/>
  <c r="BG462" i="3"/>
  <c r="BE462" i="3"/>
  <c r="T462" i="3"/>
  <c r="R462" i="3"/>
  <c r="P462" i="3"/>
  <c r="BI461" i="3"/>
  <c r="BH461" i="3"/>
  <c r="BG461" i="3"/>
  <c r="BE461" i="3"/>
  <c r="T461" i="3"/>
  <c r="R461" i="3"/>
  <c r="P461" i="3"/>
  <c r="BI458" i="3"/>
  <c r="BH458" i="3"/>
  <c r="BG458" i="3"/>
  <c r="BE458" i="3"/>
  <c r="T458" i="3"/>
  <c r="R458" i="3"/>
  <c r="P458" i="3"/>
  <c r="BI457" i="3"/>
  <c r="BH457" i="3"/>
  <c r="BG457" i="3"/>
  <c r="BE457" i="3"/>
  <c r="T457" i="3"/>
  <c r="R457" i="3"/>
  <c r="P457" i="3"/>
  <c r="BI456" i="3"/>
  <c r="BH456" i="3"/>
  <c r="BG456" i="3"/>
  <c r="BE456" i="3"/>
  <c r="T456" i="3"/>
  <c r="R456" i="3"/>
  <c r="P456" i="3"/>
  <c r="BI455" i="3"/>
  <c r="BH455" i="3"/>
  <c r="BG455" i="3"/>
  <c r="BE455" i="3"/>
  <c r="T455" i="3"/>
  <c r="R455" i="3"/>
  <c r="P455" i="3"/>
  <c r="BI454" i="3"/>
  <c r="BH454" i="3"/>
  <c r="BG454" i="3"/>
  <c r="BE454" i="3"/>
  <c r="T454" i="3"/>
  <c r="R454" i="3"/>
  <c r="P454" i="3"/>
  <c r="BI453" i="3"/>
  <c r="BH453" i="3"/>
  <c r="BG453" i="3"/>
  <c r="BE453" i="3"/>
  <c r="T453" i="3"/>
  <c r="R453" i="3"/>
  <c r="P453" i="3"/>
  <c r="BI451" i="3"/>
  <c r="BH451" i="3"/>
  <c r="BG451" i="3"/>
  <c r="BE451" i="3"/>
  <c r="T451" i="3"/>
  <c r="R451" i="3"/>
  <c r="P451" i="3"/>
  <c r="BI450" i="3"/>
  <c r="BH450" i="3"/>
  <c r="BG450" i="3"/>
  <c r="BE450" i="3"/>
  <c r="T450" i="3"/>
  <c r="R450" i="3"/>
  <c r="P450" i="3"/>
  <c r="BI449" i="3"/>
  <c r="BH449" i="3"/>
  <c r="BG449" i="3"/>
  <c r="BE449" i="3"/>
  <c r="T449" i="3"/>
  <c r="R449" i="3"/>
  <c r="P449" i="3"/>
  <c r="BI447" i="3"/>
  <c r="BH447" i="3"/>
  <c r="BG447" i="3"/>
  <c r="BE447" i="3"/>
  <c r="T447" i="3"/>
  <c r="R447" i="3"/>
  <c r="P447" i="3"/>
  <c r="BI445" i="3"/>
  <c r="BH445" i="3"/>
  <c r="BG445" i="3"/>
  <c r="BE445" i="3"/>
  <c r="T445" i="3"/>
  <c r="R445" i="3"/>
  <c r="P445" i="3"/>
  <c r="BI443" i="3"/>
  <c r="BH443" i="3"/>
  <c r="BG443" i="3"/>
  <c r="BE443" i="3"/>
  <c r="T443" i="3"/>
  <c r="R443" i="3"/>
  <c r="P443" i="3"/>
  <c r="BI440" i="3"/>
  <c r="BH440" i="3"/>
  <c r="BG440" i="3"/>
  <c r="BE440" i="3"/>
  <c r="T440" i="3"/>
  <c r="R440" i="3"/>
  <c r="P440" i="3"/>
  <c r="BI437" i="3"/>
  <c r="BH437" i="3"/>
  <c r="BG437" i="3"/>
  <c r="BE437" i="3"/>
  <c r="T437" i="3"/>
  <c r="T436" i="3"/>
  <c r="R437" i="3"/>
  <c r="R436" i="3" s="1"/>
  <c r="P437" i="3"/>
  <c r="P436" i="3" s="1"/>
  <c r="BI434" i="3"/>
  <c r="BH434" i="3"/>
  <c r="BG434" i="3"/>
  <c r="BE434" i="3"/>
  <c r="T434" i="3"/>
  <c r="R434" i="3"/>
  <c r="P434" i="3"/>
  <c r="BI432" i="3"/>
  <c r="BH432" i="3"/>
  <c r="BG432" i="3"/>
  <c r="BE432" i="3"/>
  <c r="T432" i="3"/>
  <c r="R432" i="3"/>
  <c r="P432" i="3"/>
  <c r="BI429" i="3"/>
  <c r="BH429" i="3"/>
  <c r="BG429" i="3"/>
  <c r="BE429" i="3"/>
  <c r="T429" i="3"/>
  <c r="R429" i="3"/>
  <c r="P429" i="3"/>
  <c r="BI417" i="3"/>
  <c r="BH417" i="3"/>
  <c r="BG417" i="3"/>
  <c r="BE417" i="3"/>
  <c r="T417" i="3"/>
  <c r="T416" i="3" s="1"/>
  <c r="R417" i="3"/>
  <c r="P417" i="3"/>
  <c r="P416" i="3" s="1"/>
  <c r="BI410" i="3"/>
  <c r="BH410" i="3"/>
  <c r="BG410" i="3"/>
  <c r="BE410" i="3"/>
  <c r="T410" i="3"/>
  <c r="R410" i="3"/>
  <c r="P410" i="3"/>
  <c r="BI407" i="3"/>
  <c r="BH407" i="3"/>
  <c r="BG407" i="3"/>
  <c r="BE407" i="3"/>
  <c r="T407" i="3"/>
  <c r="R407" i="3"/>
  <c r="P407" i="3"/>
  <c r="BI402" i="3"/>
  <c r="BH402" i="3"/>
  <c r="BG402" i="3"/>
  <c r="BE402" i="3"/>
  <c r="T402" i="3"/>
  <c r="R402" i="3"/>
  <c r="P402" i="3"/>
  <c r="BI400" i="3"/>
  <c r="BH400" i="3"/>
  <c r="BG400" i="3"/>
  <c r="BE400" i="3"/>
  <c r="T400" i="3"/>
  <c r="R400" i="3"/>
  <c r="P400" i="3"/>
  <c r="BI398" i="3"/>
  <c r="BH398" i="3"/>
  <c r="BG398" i="3"/>
  <c r="BE398" i="3"/>
  <c r="T398" i="3"/>
  <c r="R398" i="3"/>
  <c r="P398" i="3"/>
  <c r="BI390" i="3"/>
  <c r="BH390" i="3"/>
  <c r="BG390" i="3"/>
  <c r="BE390" i="3"/>
  <c r="T390" i="3"/>
  <c r="R390" i="3"/>
  <c r="P390" i="3"/>
  <c r="BI368" i="3"/>
  <c r="BH368" i="3"/>
  <c r="BG368" i="3"/>
  <c r="BE368" i="3"/>
  <c r="T368" i="3"/>
  <c r="R368" i="3"/>
  <c r="P368" i="3"/>
  <c r="BI359" i="3"/>
  <c r="BH359" i="3"/>
  <c r="BG359" i="3"/>
  <c r="BE359" i="3"/>
  <c r="T359" i="3"/>
  <c r="R359" i="3"/>
  <c r="P359" i="3"/>
  <c r="BI355" i="3"/>
  <c r="BH355" i="3"/>
  <c r="BG355" i="3"/>
  <c r="BE355" i="3"/>
  <c r="T355" i="3"/>
  <c r="R355" i="3"/>
  <c r="P355" i="3"/>
  <c r="BI351" i="3"/>
  <c r="BH351" i="3"/>
  <c r="BG351" i="3"/>
  <c r="BE351" i="3"/>
  <c r="T351" i="3"/>
  <c r="R351" i="3"/>
  <c r="P351" i="3"/>
  <c r="BI341" i="3"/>
  <c r="BH341" i="3"/>
  <c r="BG341" i="3"/>
  <c r="BE341" i="3"/>
  <c r="T341" i="3"/>
  <c r="R341" i="3"/>
  <c r="P341" i="3"/>
  <c r="BI330" i="3"/>
  <c r="BH330" i="3"/>
  <c r="BG330" i="3"/>
  <c r="BE330" i="3"/>
  <c r="T330" i="3"/>
  <c r="R330" i="3"/>
  <c r="P330" i="3"/>
  <c r="BI319" i="3"/>
  <c r="BH319" i="3"/>
  <c r="BG319" i="3"/>
  <c r="BE319" i="3"/>
  <c r="T319" i="3"/>
  <c r="R319" i="3"/>
  <c r="P319" i="3"/>
  <c r="BI314" i="3"/>
  <c r="BH314" i="3"/>
  <c r="BG314" i="3"/>
  <c r="BE314" i="3"/>
  <c r="T314" i="3"/>
  <c r="R314" i="3"/>
  <c r="P314" i="3"/>
  <c r="BI307" i="3"/>
  <c r="BH307" i="3"/>
  <c r="BG307" i="3"/>
  <c r="BE307" i="3"/>
  <c r="T307" i="3"/>
  <c r="R307" i="3"/>
  <c r="P307" i="3"/>
  <c r="BI305" i="3"/>
  <c r="BH305" i="3"/>
  <c r="BG305" i="3"/>
  <c r="BE305" i="3"/>
  <c r="T305" i="3"/>
  <c r="R305" i="3"/>
  <c r="P305" i="3"/>
  <c r="BI300" i="3"/>
  <c r="BH300" i="3"/>
  <c r="BG300" i="3"/>
  <c r="BE300" i="3"/>
  <c r="T300" i="3"/>
  <c r="R300" i="3"/>
  <c r="P300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3" i="3"/>
  <c r="BH273" i="3"/>
  <c r="BG273" i="3"/>
  <c r="BE273" i="3"/>
  <c r="T273" i="3"/>
  <c r="R273" i="3"/>
  <c r="P273" i="3"/>
  <c r="BI271" i="3"/>
  <c r="BH271" i="3"/>
  <c r="BG271" i="3"/>
  <c r="BE271" i="3"/>
  <c r="T271" i="3"/>
  <c r="R271" i="3"/>
  <c r="P271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23" i="3"/>
  <c r="BH223" i="3"/>
  <c r="BG223" i="3"/>
  <c r="BE223" i="3"/>
  <c r="T223" i="3"/>
  <c r="R223" i="3"/>
  <c r="P223" i="3"/>
  <c r="BI217" i="3"/>
  <c r="BH217" i="3"/>
  <c r="BG217" i="3"/>
  <c r="BE217" i="3"/>
  <c r="T217" i="3"/>
  <c r="R217" i="3"/>
  <c r="P217" i="3"/>
  <c r="BI215" i="3"/>
  <c r="BH215" i="3"/>
  <c r="BG215" i="3"/>
  <c r="BE215" i="3"/>
  <c r="T215" i="3"/>
  <c r="R215" i="3"/>
  <c r="P215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4" i="3"/>
  <c r="BH204" i="3"/>
  <c r="BG204" i="3"/>
  <c r="BE204" i="3"/>
  <c r="T204" i="3"/>
  <c r="R204" i="3"/>
  <c r="P204" i="3"/>
  <c r="BI199" i="3"/>
  <c r="BH199" i="3"/>
  <c r="BG199" i="3"/>
  <c r="BE199" i="3"/>
  <c r="T199" i="3"/>
  <c r="R199" i="3"/>
  <c r="P199" i="3"/>
  <c r="BI192" i="3"/>
  <c r="BH192" i="3"/>
  <c r="BG192" i="3"/>
  <c r="BE192" i="3"/>
  <c r="T192" i="3"/>
  <c r="R192" i="3"/>
  <c r="P192" i="3"/>
  <c r="BI184" i="3"/>
  <c r="BH184" i="3"/>
  <c r="BG184" i="3"/>
  <c r="BE184" i="3"/>
  <c r="T184" i="3"/>
  <c r="R184" i="3"/>
  <c r="P184" i="3"/>
  <c r="BI177" i="3"/>
  <c r="BH177" i="3"/>
  <c r="BG177" i="3"/>
  <c r="BE177" i="3"/>
  <c r="T177" i="3"/>
  <c r="R177" i="3"/>
  <c r="P177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66" i="3"/>
  <c r="BH166" i="3"/>
  <c r="BG166" i="3"/>
  <c r="BE166" i="3"/>
  <c r="T166" i="3"/>
  <c r="R166" i="3"/>
  <c r="P166" i="3"/>
  <c r="BI161" i="3"/>
  <c r="BH161" i="3"/>
  <c r="BG161" i="3"/>
  <c r="BE161" i="3"/>
  <c r="T161" i="3"/>
  <c r="R161" i="3"/>
  <c r="P161" i="3"/>
  <c r="BI158" i="3"/>
  <c r="BH158" i="3"/>
  <c r="BG158" i="3"/>
  <c r="BE158" i="3"/>
  <c r="T158" i="3"/>
  <c r="R158" i="3"/>
  <c r="P158" i="3"/>
  <c r="BI156" i="3"/>
  <c r="BH156" i="3"/>
  <c r="BG156" i="3"/>
  <c r="BE156" i="3"/>
  <c r="T156" i="3"/>
  <c r="R156" i="3"/>
  <c r="P156" i="3"/>
  <c r="BI152" i="3"/>
  <c r="BH152" i="3"/>
  <c r="BG152" i="3"/>
  <c r="BE152" i="3"/>
  <c r="T152" i="3"/>
  <c r="R152" i="3"/>
  <c r="P152" i="3"/>
  <c r="J146" i="3"/>
  <c r="J145" i="3"/>
  <c r="F145" i="3"/>
  <c r="F143" i="3"/>
  <c r="E141" i="3"/>
  <c r="J96" i="3"/>
  <c r="J95" i="3"/>
  <c r="F95" i="3"/>
  <c r="F93" i="3"/>
  <c r="E91" i="3"/>
  <c r="J22" i="3"/>
  <c r="E22" i="3"/>
  <c r="F96" i="3"/>
  <c r="J21" i="3"/>
  <c r="J16" i="3"/>
  <c r="J143" i="3" s="1"/>
  <c r="E7" i="3"/>
  <c r="E85" i="3" s="1"/>
  <c r="J41" i="2"/>
  <c r="J40" i="2"/>
  <c r="AY97" i="1"/>
  <c r="J39" i="2"/>
  <c r="AX97" i="1" s="1"/>
  <c r="BI220" i="2"/>
  <c r="BH220" i="2"/>
  <c r="BG220" i="2"/>
  <c r="BE220" i="2"/>
  <c r="T220" i="2"/>
  <c r="T219" i="2" s="1"/>
  <c r="R220" i="2"/>
  <c r="R219" i="2"/>
  <c r="P220" i="2"/>
  <c r="P219" i="2"/>
  <c r="BI213" i="2"/>
  <c r="BH213" i="2"/>
  <c r="BG213" i="2"/>
  <c r="BE213" i="2"/>
  <c r="T213" i="2"/>
  <c r="T212" i="2" s="1"/>
  <c r="R213" i="2"/>
  <c r="R212" i="2"/>
  <c r="P213" i="2"/>
  <c r="P212" i="2" s="1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3" i="2"/>
  <c r="BH193" i="2"/>
  <c r="BG193" i="2"/>
  <c r="BE193" i="2"/>
  <c r="T193" i="2"/>
  <c r="R193" i="2"/>
  <c r="P193" i="2"/>
  <c r="BI188" i="2"/>
  <c r="BH188" i="2"/>
  <c r="BG188" i="2"/>
  <c r="BE188" i="2"/>
  <c r="T188" i="2"/>
  <c r="R188" i="2"/>
  <c r="P188" i="2"/>
  <c r="BI185" i="2"/>
  <c r="BH185" i="2"/>
  <c r="BG185" i="2"/>
  <c r="BE185" i="2"/>
  <c r="T185" i="2"/>
  <c r="T184" i="2" s="1"/>
  <c r="R185" i="2"/>
  <c r="R184" i="2" s="1"/>
  <c r="P185" i="2"/>
  <c r="P184" i="2" s="1"/>
  <c r="BI182" i="2"/>
  <c r="BH182" i="2"/>
  <c r="BG182" i="2"/>
  <c r="BE182" i="2"/>
  <c r="T182" i="2"/>
  <c r="R182" i="2"/>
  <c r="P182" i="2"/>
  <c r="BI179" i="2"/>
  <c r="BH179" i="2"/>
  <c r="BG179" i="2"/>
  <c r="BE179" i="2"/>
  <c r="T179" i="2"/>
  <c r="R179" i="2"/>
  <c r="P179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6" i="2"/>
  <c r="BH166" i="2"/>
  <c r="BG166" i="2"/>
  <c r="BE166" i="2"/>
  <c r="T166" i="2"/>
  <c r="R166" i="2"/>
  <c r="P166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46" i="2"/>
  <c r="BH146" i="2"/>
  <c r="BG146" i="2"/>
  <c r="BE146" i="2"/>
  <c r="T146" i="2"/>
  <c r="R146" i="2"/>
  <c r="P146" i="2"/>
  <c r="BI142" i="2"/>
  <c r="BH142" i="2"/>
  <c r="BG142" i="2"/>
  <c r="BE142" i="2"/>
  <c r="T142" i="2"/>
  <c r="R142" i="2"/>
  <c r="P142" i="2"/>
  <c r="BI136" i="2"/>
  <c r="BH136" i="2"/>
  <c r="BG136" i="2"/>
  <c r="BE136" i="2"/>
  <c r="T136" i="2"/>
  <c r="R136" i="2"/>
  <c r="P136" i="2"/>
  <c r="J130" i="2"/>
  <c r="J129" i="2"/>
  <c r="F129" i="2"/>
  <c r="F127" i="2"/>
  <c r="E125" i="2"/>
  <c r="J96" i="2"/>
  <c r="J95" i="2"/>
  <c r="F95" i="2"/>
  <c r="F93" i="2"/>
  <c r="E91" i="2"/>
  <c r="J22" i="2"/>
  <c r="E22" i="2"/>
  <c r="F96" i="2" s="1"/>
  <c r="J21" i="2"/>
  <c r="J16" i="2"/>
  <c r="J93" i="2" s="1"/>
  <c r="E7" i="2"/>
  <c r="E85" i="2"/>
  <c r="L90" i="1"/>
  <c r="AM90" i="1"/>
  <c r="AM89" i="1"/>
  <c r="L89" i="1"/>
  <c r="AM87" i="1"/>
  <c r="L87" i="1"/>
  <c r="L85" i="1"/>
  <c r="L84" i="1"/>
  <c r="J213" i="2"/>
  <c r="BK200" i="2"/>
  <c r="BK185" i="2"/>
  <c r="BK166" i="2"/>
  <c r="AS115" i="1"/>
  <c r="J193" i="2"/>
  <c r="J173" i="2"/>
  <c r="J160" i="2"/>
  <c r="BK142" i="2"/>
  <c r="AS112" i="1"/>
  <c r="J161" i="2"/>
  <c r="AS102" i="1"/>
  <c r="BK146" i="2"/>
  <c r="BK697" i="3"/>
  <c r="J679" i="3"/>
  <c r="BK664" i="3"/>
  <c r="BK647" i="3"/>
  <c r="BK623" i="3"/>
  <c r="J614" i="3"/>
  <c r="BK606" i="3"/>
  <c r="BK599" i="3"/>
  <c r="J578" i="3"/>
  <c r="BK535" i="3"/>
  <c r="BK520" i="3"/>
  <c r="J497" i="3"/>
  <c r="J481" i="3"/>
  <c r="J456" i="3"/>
  <c r="J432" i="3"/>
  <c r="BK330" i="3"/>
  <c r="J217" i="3"/>
  <c r="BK199" i="3"/>
  <c r="BK171" i="3"/>
  <c r="BK718" i="3"/>
  <c r="J699" i="3"/>
  <c r="BK673" i="3"/>
  <c r="J600" i="3"/>
  <c r="BK582" i="3"/>
  <c r="BK569" i="3"/>
  <c r="BK529" i="3"/>
  <c r="J507" i="3"/>
  <c r="J466" i="3"/>
  <c r="BK456" i="3"/>
  <c r="J449" i="3"/>
  <c r="BK410" i="3"/>
  <c r="BK368" i="3"/>
  <c r="J330" i="3"/>
  <c r="J305" i="3"/>
  <c r="BK291" i="3"/>
  <c r="J273" i="3"/>
  <c r="J223" i="3"/>
  <c r="J199" i="3"/>
  <c r="BK173" i="3"/>
  <c r="J158" i="3"/>
  <c r="BK705" i="3"/>
  <c r="BK679" i="3"/>
  <c r="BK660" i="3"/>
  <c r="BK638" i="3"/>
  <c r="J619" i="3"/>
  <c r="J612" i="3"/>
  <c r="BK597" i="3"/>
  <c r="J579" i="3"/>
  <c r="BK531" i="3"/>
  <c r="BK507" i="3"/>
  <c r="J491" i="3"/>
  <c r="J483" i="3"/>
  <c r="J461" i="3"/>
  <c r="BK447" i="3"/>
  <c r="BK432" i="3"/>
  <c r="J407" i="3"/>
  <c r="J351" i="3"/>
  <c r="BK152" i="3"/>
  <c r="J629" i="3"/>
  <c r="J618" i="3"/>
  <c r="J605" i="3"/>
  <c r="J599" i="3"/>
  <c r="J591" i="3"/>
  <c r="BK580" i="3"/>
  <c r="J562" i="3"/>
  <c r="J520" i="3"/>
  <c r="BK497" i="3"/>
  <c r="J478" i="3"/>
  <c r="BK457" i="3"/>
  <c r="J443" i="3"/>
  <c r="BK429" i="3"/>
  <c r="J368" i="3"/>
  <c r="J300" i="3"/>
  <c r="BK290" i="3"/>
  <c r="BK271" i="3"/>
  <c r="BK206" i="3"/>
  <c r="BK166" i="3"/>
  <c r="BK415" i="4"/>
  <c r="BK404" i="4"/>
  <c r="J397" i="4"/>
  <c r="BK387" i="4"/>
  <c r="BK372" i="4"/>
  <c r="BK366" i="4"/>
  <c r="BK356" i="4"/>
  <c r="J346" i="4"/>
  <c r="BK336" i="4"/>
  <c r="BK325" i="4"/>
  <c r="J282" i="4"/>
  <c r="J269" i="4"/>
  <c r="J245" i="4"/>
  <c r="BK224" i="4"/>
  <c r="J205" i="4"/>
  <c r="BK162" i="4"/>
  <c r="J146" i="4"/>
  <c r="J386" i="4"/>
  <c r="J375" i="4"/>
  <c r="J369" i="4"/>
  <c r="BK361" i="4"/>
  <c r="J354" i="4"/>
  <c r="BK341" i="4"/>
  <c r="J325" i="4"/>
  <c r="BK292" i="4"/>
  <c r="J281" i="4"/>
  <c r="J265" i="4"/>
  <c r="J249" i="4"/>
  <c r="BK226" i="4"/>
  <c r="J202" i="4"/>
  <c r="BK189" i="4"/>
  <c r="J415" i="4"/>
  <c r="J404" i="4"/>
  <c r="BK397" i="4"/>
  <c r="BK392" i="4"/>
  <c r="J378" i="4"/>
  <c r="J368" i="4"/>
  <c r="J361" i="4"/>
  <c r="J349" i="4"/>
  <c r="BK343" i="4"/>
  <c r="J334" i="4"/>
  <c r="J315" i="4"/>
  <c r="J291" i="4"/>
  <c r="BK265" i="4"/>
  <c r="BK250" i="4"/>
  <c r="J234" i="4"/>
  <c r="J199" i="4"/>
  <c r="J174" i="4"/>
  <c r="BK155" i="4"/>
  <c r="BK412" i="4"/>
  <c r="BK398" i="4"/>
  <c r="J387" i="4"/>
  <c r="BK375" i="4"/>
  <c r="BK364" i="4"/>
  <c r="J347" i="4"/>
  <c r="J340" i="4"/>
  <c r="BK321" i="4"/>
  <c r="J306" i="4"/>
  <c r="BK291" i="4"/>
  <c r="J273" i="4"/>
  <c r="J254" i="4"/>
  <c r="BK245" i="4"/>
  <c r="J226" i="4"/>
  <c r="J210" i="4"/>
  <c r="BK198" i="4"/>
  <c r="BK174" i="4"/>
  <c r="BK138" i="4"/>
  <c r="J297" i="5"/>
  <c r="BK278" i="5"/>
  <c r="BK270" i="5"/>
  <c r="J263" i="5"/>
  <c r="J251" i="5"/>
  <c r="J246" i="5"/>
  <c r="J232" i="5"/>
  <c r="J206" i="5"/>
  <c r="BK199" i="5"/>
  <c r="BK194" i="5"/>
  <c r="J188" i="5"/>
  <c r="BK181" i="5"/>
  <c r="J176" i="5"/>
  <c r="J167" i="5"/>
  <c r="J158" i="5"/>
  <c r="J306" i="5"/>
  <c r="J296" i="5"/>
  <c r="J287" i="5"/>
  <c r="BK272" i="5"/>
  <c r="BK267" i="5"/>
  <c r="J259" i="5"/>
  <c r="J253" i="5"/>
  <c r="J243" i="5"/>
  <c r="BK232" i="5"/>
  <c r="J208" i="5"/>
  <c r="J198" i="5"/>
  <c r="J183" i="5"/>
  <c r="BK176" i="5"/>
  <c r="J169" i="5"/>
  <c r="J164" i="5"/>
  <c r="J157" i="5"/>
  <c r="J146" i="5"/>
  <c r="J308" i="5"/>
  <c r="BK302" i="5"/>
  <c r="J289" i="5"/>
  <c r="J281" i="5"/>
  <c r="J268" i="5"/>
  <c r="BK259" i="5"/>
  <c r="J248" i="5"/>
  <c r="J238" i="5"/>
  <c r="J225" i="5"/>
  <c r="J209" i="5"/>
  <c r="J192" i="5"/>
  <c r="J184" i="5"/>
  <c r="J178" i="5"/>
  <c r="J171" i="5"/>
  <c r="J162" i="5"/>
  <c r="BK146" i="5"/>
  <c r="J305" i="5"/>
  <c r="BK294" i="5"/>
  <c r="BK281" i="5"/>
  <c r="J269" i="5"/>
  <c r="J261" i="5"/>
  <c r="J252" i="5"/>
  <c r="BK230" i="5"/>
  <c r="J202" i="5"/>
  <c r="BK197" i="5"/>
  <c r="J194" i="5"/>
  <c r="BK188" i="5"/>
  <c r="BK175" i="5"/>
  <c r="J160" i="5"/>
  <c r="J152" i="5"/>
  <c r="J257" i="6"/>
  <c r="BK248" i="6"/>
  <c r="J242" i="6"/>
  <c r="J229" i="6"/>
  <c r="BK225" i="6"/>
  <c r="J218" i="6"/>
  <c r="J208" i="6"/>
  <c r="J201" i="6"/>
  <c r="J197" i="6"/>
  <c r="BK194" i="6"/>
  <c r="BK185" i="6"/>
  <c r="BK177" i="6"/>
  <c r="J165" i="6"/>
  <c r="BK153" i="6"/>
  <c r="BK140" i="6"/>
  <c r="J135" i="6"/>
  <c r="J246" i="6"/>
  <c r="BK240" i="6"/>
  <c r="J235" i="6"/>
  <c r="J225" i="6"/>
  <c r="J217" i="6"/>
  <c r="BK209" i="6"/>
  <c r="J202" i="6"/>
  <c r="J195" i="6"/>
  <c r="BK189" i="6"/>
  <c r="BK181" i="6"/>
  <c r="BK172" i="6"/>
  <c r="J164" i="6"/>
  <c r="J158" i="6"/>
  <c r="BK151" i="6"/>
  <c r="J145" i="6"/>
  <c r="BK135" i="6"/>
  <c r="J245" i="6"/>
  <c r="BK237" i="6"/>
  <c r="BK229" i="6"/>
  <c r="BK222" i="6"/>
  <c r="J209" i="6"/>
  <c r="BK202" i="6"/>
  <c r="J194" i="6"/>
  <c r="J188" i="6"/>
  <c r="BK176" i="6"/>
  <c r="BK169" i="6"/>
  <c r="J161" i="6"/>
  <c r="BK154" i="6"/>
  <c r="BK148" i="6"/>
  <c r="J136" i="6"/>
  <c r="J251" i="6"/>
  <c r="J243" i="6"/>
  <c r="BK235" i="6"/>
  <c r="BK224" i="6"/>
  <c r="BK216" i="6"/>
  <c r="BK210" i="6"/>
  <c r="J198" i="6"/>
  <c r="J186" i="6"/>
  <c r="BK179" i="6"/>
  <c r="J170" i="6"/>
  <c r="BK164" i="6"/>
  <c r="BK158" i="6"/>
  <c r="BK150" i="6"/>
  <c r="J140" i="6"/>
  <c r="J175" i="7"/>
  <c r="BK153" i="7"/>
  <c r="J169" i="7"/>
  <c r="BK157" i="7"/>
  <c r="BK175" i="7"/>
  <c r="J158" i="7"/>
  <c r="J147" i="7"/>
  <c r="BK149" i="7"/>
  <c r="BK287" i="8"/>
  <c r="J179" i="8"/>
  <c r="BK275" i="8"/>
  <c r="J258" i="8"/>
  <c r="BK204" i="8"/>
  <c r="J151" i="8"/>
  <c r="BK278" i="8"/>
  <c r="BK546" i="9"/>
  <c r="BK532" i="9"/>
  <c r="J527" i="9"/>
  <c r="BK502" i="9"/>
  <c r="BK488" i="9"/>
  <c r="J473" i="9"/>
  <c r="J458" i="9"/>
  <c r="J445" i="9"/>
  <c r="BK422" i="9"/>
  <c r="J407" i="9"/>
  <c r="J395" i="9"/>
  <c r="J367" i="9"/>
  <c r="BK325" i="9"/>
  <c r="BK262" i="9"/>
  <c r="J228" i="9"/>
  <c r="BK530" i="9"/>
  <c r="J517" i="9"/>
  <c r="J508" i="9"/>
  <c r="BK476" i="9"/>
  <c r="BK466" i="9"/>
  <c r="BK452" i="9"/>
  <c r="BK442" i="9"/>
  <c r="J421" i="9"/>
  <c r="J416" i="9"/>
  <c r="J410" i="9"/>
  <c r="J397" i="9"/>
  <c r="BK384" i="9"/>
  <c r="BK332" i="9"/>
  <c r="J253" i="9"/>
  <c r="J212" i="9"/>
  <c r="BK200" i="9"/>
  <c r="J165" i="9"/>
  <c r="J609" i="9"/>
  <c r="J598" i="9"/>
  <c r="BK570" i="9"/>
  <c r="BK548" i="9"/>
  <c r="BK545" i="9"/>
  <c r="BK536" i="9"/>
  <c r="BK490" i="9"/>
  <c r="J466" i="9"/>
  <c r="BK447" i="9"/>
  <c r="BK434" i="9"/>
  <c r="J414" i="9"/>
  <c r="BK409" i="9"/>
  <c r="J392" i="9"/>
  <c r="BK381" i="9"/>
  <c r="BK367" i="9"/>
  <c r="J340" i="9"/>
  <c r="BK292" i="9"/>
  <c r="BK267" i="9"/>
  <c r="J237" i="9"/>
  <c r="BK176" i="9"/>
  <c r="J325" i="9"/>
  <c r="BK268" i="9"/>
  <c r="BK217" i="9"/>
  <c r="BK202" i="9"/>
  <c r="BK160" i="9"/>
  <c r="J401" i="10"/>
  <c r="BK398" i="10"/>
  <c r="J391" i="10"/>
  <c r="BK385" i="10"/>
  <c r="BK369" i="10"/>
  <c r="BK362" i="10"/>
  <c r="J351" i="10"/>
  <c r="BK342" i="10"/>
  <c r="J334" i="10"/>
  <c r="J301" i="10"/>
  <c r="J289" i="10"/>
  <c r="J275" i="10"/>
  <c r="J263" i="10"/>
  <c r="BK232" i="10"/>
  <c r="BK208" i="10"/>
  <c r="BK179" i="10"/>
  <c r="BK154" i="10"/>
  <c r="BK391" i="10"/>
  <c r="J383" i="10"/>
  <c r="BK364" i="10"/>
  <c r="J353" i="10"/>
  <c r="J340" i="10"/>
  <c r="BK324" i="10"/>
  <c r="J299" i="10"/>
  <c r="J274" i="10"/>
  <c r="BK247" i="10"/>
  <c r="BK238" i="10"/>
  <c r="J233" i="10"/>
  <c r="J208" i="10"/>
  <c r="BK167" i="10"/>
  <c r="BK399" i="10"/>
  <c r="BK390" i="10"/>
  <c r="BK384" i="10"/>
  <c r="BK368" i="10"/>
  <c r="BK359" i="10"/>
  <c r="BK350" i="10"/>
  <c r="J338" i="10"/>
  <c r="BK334" i="10"/>
  <c r="J329" i="10"/>
  <c r="J309" i="10"/>
  <c r="BK291" i="10"/>
  <c r="BK263" i="10"/>
  <c r="J243" i="10"/>
  <c r="J189" i="10"/>
  <c r="J406" i="10"/>
  <c r="BK400" i="10"/>
  <c r="J384" i="10"/>
  <c r="J376" i="10"/>
  <c r="J366" i="10"/>
  <c r="BK361" i="10"/>
  <c r="BK346" i="10"/>
  <c r="BK337" i="10"/>
  <c r="BK331" i="10"/>
  <c r="J326" i="10"/>
  <c r="J303" i="10"/>
  <c r="BK285" i="10"/>
  <c r="J265" i="10"/>
  <c r="BK249" i="10"/>
  <c r="BK234" i="10"/>
  <c r="BK206" i="10"/>
  <c r="J190" i="10"/>
  <c r="J154" i="10"/>
  <c r="BK308" i="11"/>
  <c r="J300" i="11"/>
  <c r="BK290" i="11"/>
  <c r="BK281" i="11"/>
  <c r="J271" i="11"/>
  <c r="J247" i="11"/>
  <c r="BK241" i="11"/>
  <c r="J234" i="11"/>
  <c r="J228" i="11"/>
  <c r="J175" i="11"/>
  <c r="BK167" i="11"/>
  <c r="J162" i="11"/>
  <c r="BK156" i="11"/>
  <c r="BK148" i="11"/>
  <c r="J302" i="11"/>
  <c r="BK284" i="11"/>
  <c r="BK271" i="11"/>
  <c r="J251" i="11"/>
  <c r="BK242" i="11"/>
  <c r="BK226" i="11"/>
  <c r="J179" i="11"/>
  <c r="BK171" i="11"/>
  <c r="BK163" i="11"/>
  <c r="J152" i="11"/>
  <c r="BK305" i="11"/>
  <c r="J295" i="11"/>
  <c r="J284" i="11"/>
  <c r="BK265" i="11"/>
  <c r="J248" i="11"/>
  <c r="J240" i="11"/>
  <c r="J230" i="11"/>
  <c r="J192" i="11"/>
  <c r="J187" i="11"/>
  <c r="BK181" i="11"/>
  <c r="BK173" i="11"/>
  <c r="BK160" i="11"/>
  <c r="J144" i="11"/>
  <c r="J309" i="11"/>
  <c r="BK299" i="11"/>
  <c r="J290" i="11"/>
  <c r="BK283" i="11"/>
  <c r="BK275" i="11"/>
  <c r="J249" i="11"/>
  <c r="J245" i="11"/>
  <c r="J235" i="11"/>
  <c r="BK210" i="11"/>
  <c r="J185" i="11"/>
  <c r="J182" i="11"/>
  <c r="J169" i="11"/>
  <c r="J155" i="11"/>
  <c r="J242" i="12"/>
  <c r="BK236" i="12"/>
  <c r="J217" i="12"/>
  <c r="J208" i="12"/>
  <c r="BK200" i="12"/>
  <c r="J192" i="12"/>
  <c r="J179" i="12"/>
  <c r="BK172" i="12"/>
  <c r="J167" i="12"/>
  <c r="J156" i="12"/>
  <c r="BK149" i="12"/>
  <c r="J144" i="12"/>
  <c r="BK137" i="12"/>
  <c r="BK237" i="12"/>
  <c r="BK232" i="12"/>
  <c r="J224" i="12"/>
  <c r="BK216" i="12"/>
  <c r="BK211" i="12"/>
  <c r="J206" i="12"/>
  <c r="BK199" i="12"/>
  <c r="BK193" i="12"/>
  <c r="J183" i="12"/>
  <c r="J175" i="12"/>
  <c r="J168" i="12"/>
  <c r="J161" i="12"/>
  <c r="J152" i="12"/>
  <c r="J137" i="12"/>
  <c r="BK235" i="12"/>
  <c r="BK230" i="12"/>
  <c r="BK208" i="12"/>
  <c r="BK192" i="12"/>
  <c r="J187" i="12"/>
  <c r="BK173" i="12"/>
  <c r="BK161" i="12"/>
  <c r="BK153" i="12"/>
  <c r="J134" i="12"/>
  <c r="J235" i="12"/>
  <c r="BK229" i="12"/>
  <c r="J223" i="12"/>
  <c r="J214" i="12"/>
  <c r="J205" i="12"/>
  <c r="J200" i="12"/>
  <c r="BK188" i="12"/>
  <c r="J184" i="12"/>
  <c r="BK176" i="12"/>
  <c r="BK169" i="12"/>
  <c r="BK164" i="12"/>
  <c r="J159" i="12"/>
  <c r="J154" i="12"/>
  <c r="BK148" i="12"/>
  <c r="J142" i="12"/>
  <c r="J183" i="13"/>
  <c r="J173" i="13"/>
  <c r="BK166" i="13"/>
  <c r="J162" i="13"/>
  <c r="J152" i="13"/>
  <c r="J145" i="13"/>
  <c r="J141" i="13"/>
  <c r="BK138" i="13"/>
  <c r="J187" i="13"/>
  <c r="J175" i="13"/>
  <c r="J167" i="13"/>
  <c r="J158" i="13"/>
  <c r="BK134" i="13"/>
  <c r="BK188" i="13"/>
  <c r="J178" i="13"/>
  <c r="J172" i="13"/>
  <c r="J166" i="13"/>
  <c r="J160" i="13"/>
  <c r="BK152" i="13"/>
  <c r="J147" i="13"/>
  <c r="BK185" i="13"/>
  <c r="BK178" i="13"/>
  <c r="BK173" i="13"/>
  <c r="J150" i="13"/>
  <c r="BK144" i="13"/>
  <c r="J140" i="13"/>
  <c r="J135" i="13"/>
  <c r="BK208" i="14"/>
  <c r="J194" i="14"/>
  <c r="J164" i="14"/>
  <c r="J144" i="14"/>
  <c r="J208" i="14"/>
  <c r="BK182" i="14"/>
  <c r="BK138" i="14"/>
  <c r="BK206" i="14"/>
  <c r="BK191" i="14"/>
  <c r="BK179" i="14"/>
  <c r="BK157" i="14"/>
  <c r="J138" i="14"/>
  <c r="BK194" i="14"/>
  <c r="BK178" i="14"/>
  <c r="J171" i="14"/>
  <c r="BK144" i="14"/>
  <c r="J466" i="15"/>
  <c r="BK441" i="15"/>
  <c r="J424" i="15"/>
  <c r="J402" i="15"/>
  <c r="BK389" i="15"/>
  <c r="J362" i="15"/>
  <c r="BK345" i="15"/>
  <c r="BK325" i="15"/>
  <c r="BK277" i="15"/>
  <c r="BK228" i="15"/>
  <c r="BK212" i="15"/>
  <c r="J190" i="15"/>
  <c r="BK460" i="15"/>
  <c r="BK424" i="15"/>
  <c r="J405" i="15"/>
  <c r="J375" i="15"/>
  <c r="BK319" i="15"/>
  <c r="BK265" i="15"/>
  <c r="J211" i="15"/>
  <c r="BK161" i="15"/>
  <c r="BK445" i="15"/>
  <c r="BK435" i="15"/>
  <c r="J410" i="15"/>
  <c r="J390" i="15"/>
  <c r="BK377" i="15"/>
  <c r="J350" i="15"/>
  <c r="J319" i="15"/>
  <c r="J277" i="15"/>
  <c r="J226" i="15"/>
  <c r="BK194" i="15"/>
  <c r="J174" i="15"/>
  <c r="J147" i="15"/>
  <c r="BK466" i="15"/>
  <c r="BK439" i="15"/>
  <c r="BK426" i="15"/>
  <c r="J412" i="15"/>
  <c r="J395" i="15"/>
  <c r="BK375" i="15"/>
  <c r="BK350" i="15"/>
  <c r="J331" i="15"/>
  <c r="J317" i="15"/>
  <c r="J271" i="15"/>
  <c r="J220" i="15"/>
  <c r="J177" i="15"/>
  <c r="BK149" i="15"/>
  <c r="J236" i="16"/>
  <c r="J217" i="16"/>
  <c r="J195" i="16"/>
  <c r="BK176" i="16"/>
  <c r="BK144" i="16"/>
  <c r="BK131" i="16"/>
  <c r="J230" i="16"/>
  <c r="J224" i="16"/>
  <c r="BK217" i="16"/>
  <c r="J199" i="16"/>
  <c r="BK178" i="16"/>
  <c r="BK164" i="16"/>
  <c r="J135" i="16"/>
  <c r="J231" i="16"/>
  <c r="J223" i="16"/>
  <c r="J214" i="16"/>
  <c r="BK192" i="16"/>
  <c r="J176" i="16"/>
  <c r="BK135" i="16"/>
  <c r="J226" i="16"/>
  <c r="BK208" i="16"/>
  <c r="BK188" i="16"/>
  <c r="J178" i="16"/>
  <c r="J150" i="16"/>
  <c r="BK179" i="17"/>
  <c r="J153" i="17"/>
  <c r="J148" i="17"/>
  <c r="J141" i="17"/>
  <c r="BK192" i="17"/>
  <c r="BK162" i="17"/>
  <c r="J150" i="17"/>
  <c r="BK144" i="17"/>
  <c r="J139" i="17"/>
  <c r="BK184" i="17"/>
  <c r="J175" i="17"/>
  <c r="J162" i="17"/>
  <c r="J155" i="17"/>
  <c r="BK148" i="17"/>
  <c r="J144" i="17"/>
  <c r="J131" i="17"/>
  <c r="BK165" i="17"/>
  <c r="BK151" i="17"/>
  <c r="BK131" i="17"/>
  <c r="J185" i="18"/>
  <c r="J160" i="18"/>
  <c r="J150" i="18"/>
  <c r="J194" i="18"/>
  <c r="J190" i="18"/>
  <c r="BK184" i="18"/>
  <c r="J176" i="18"/>
  <c r="J166" i="18"/>
  <c r="BK160" i="18"/>
  <c r="BK149" i="18"/>
  <c r="J139" i="18"/>
  <c r="J196" i="18"/>
  <c r="BK193" i="18"/>
  <c r="J172" i="18"/>
  <c r="BK163" i="18"/>
  <c r="BK134" i="18"/>
  <c r="J192" i="18"/>
  <c r="BK188" i="18"/>
  <c r="BK173" i="18"/>
  <c r="BK152" i="18"/>
  <c r="J146" i="18"/>
  <c r="J193" i="19"/>
  <c r="BK186" i="19"/>
  <c r="J180" i="19"/>
  <c r="BK172" i="19"/>
  <c r="BK162" i="19"/>
  <c r="J140" i="19"/>
  <c r="J184" i="19"/>
  <c r="J174" i="19"/>
  <c r="BK158" i="19"/>
  <c r="J146" i="19"/>
  <c r="BK128" i="19"/>
  <c r="BK184" i="19"/>
  <c r="BK170" i="19"/>
  <c r="BK166" i="19"/>
  <c r="J128" i="19"/>
  <c r="BK181" i="19"/>
  <c r="BK177" i="19"/>
  <c r="J155" i="19"/>
  <c r="BK188" i="20"/>
  <c r="BK168" i="20"/>
  <c r="BK137" i="20"/>
  <c r="J185" i="20"/>
  <c r="BK155" i="20"/>
  <c r="BK131" i="20"/>
  <c r="J182" i="20"/>
  <c r="BK174" i="20"/>
  <c r="BK153" i="20"/>
  <c r="BK142" i="20"/>
  <c r="J188" i="20"/>
  <c r="J177" i="20"/>
  <c r="J163" i="20"/>
  <c r="J142" i="20"/>
  <c r="BK198" i="21"/>
  <c r="BK183" i="21"/>
  <c r="J153" i="21"/>
  <c r="BK193" i="21"/>
  <c r="BK162" i="21"/>
  <c r="BK200" i="21"/>
  <c r="J181" i="21"/>
  <c r="BK175" i="21"/>
  <c r="J151" i="21"/>
  <c r="BK137" i="21"/>
  <c r="BK131" i="21"/>
  <c r="J173" i="21"/>
  <c r="J162" i="21"/>
  <c r="BK144" i="21"/>
  <c r="BK209" i="22"/>
  <c r="BK200" i="22"/>
  <c r="J190" i="22"/>
  <c r="BK179" i="22"/>
  <c r="BK168" i="22"/>
  <c r="BK146" i="22"/>
  <c r="BK206" i="22"/>
  <c r="BK195" i="22"/>
  <c r="BK180" i="22"/>
  <c r="J160" i="22"/>
  <c r="J137" i="22"/>
  <c r="J205" i="22"/>
  <c r="BK193" i="22"/>
  <c r="BK190" i="22"/>
  <c r="BK184" i="22"/>
  <c r="BK175" i="22"/>
  <c r="BK155" i="22"/>
  <c r="J206" i="22"/>
  <c r="J200" i="22"/>
  <c r="J188" i="22"/>
  <c r="BK182" i="22"/>
  <c r="BK172" i="22"/>
  <c r="J142" i="22"/>
  <c r="J193" i="23"/>
  <c r="J183" i="23"/>
  <c r="BK178" i="23"/>
  <c r="J154" i="23"/>
  <c r="J197" i="23"/>
  <c r="J192" i="23"/>
  <c r="BK183" i="23"/>
  <c r="BK138" i="23"/>
  <c r="BK197" i="23"/>
  <c r="J189" i="23"/>
  <c r="BK185" i="23"/>
  <c r="J175" i="23"/>
  <c r="BK148" i="23"/>
  <c r="J130" i="23"/>
  <c r="BK179" i="23"/>
  <c r="J168" i="23"/>
  <c r="J152" i="23"/>
  <c r="BK136" i="23"/>
  <c r="J160" i="24"/>
  <c r="J136" i="24"/>
  <c r="J185" i="24"/>
  <c r="BK179" i="24"/>
  <c r="BK172" i="24"/>
  <c r="BK148" i="24"/>
  <c r="BK138" i="24"/>
  <c r="J184" i="24"/>
  <c r="J176" i="24"/>
  <c r="BK133" i="24"/>
  <c r="BK184" i="24"/>
  <c r="J178" i="24"/>
  <c r="J172" i="24"/>
  <c r="BK127" i="24"/>
  <c r="BK211" i="25"/>
  <c r="BK195" i="25"/>
  <c r="BK183" i="25"/>
  <c r="BK171" i="25"/>
  <c r="J141" i="25"/>
  <c r="BK222" i="25"/>
  <c r="J215" i="25"/>
  <c r="J205" i="25"/>
  <c r="J202" i="25"/>
  <c r="J196" i="25"/>
  <c r="BK184" i="25"/>
  <c r="J166" i="25"/>
  <c r="J149" i="25"/>
  <c r="BK136" i="25"/>
  <c r="J224" i="25"/>
  <c r="J171" i="25"/>
  <c r="J143" i="25"/>
  <c r="BK218" i="25"/>
  <c r="J211" i="25"/>
  <c r="J203" i="25"/>
  <c r="J193" i="25"/>
  <c r="J161" i="25"/>
  <c r="BK187" i="26"/>
  <c r="BK175" i="26"/>
  <c r="BK162" i="26"/>
  <c r="J184" i="26"/>
  <c r="BK176" i="26"/>
  <c r="BK166" i="26"/>
  <c r="BK144" i="26"/>
  <c r="J187" i="26"/>
  <c r="BK182" i="26"/>
  <c r="J175" i="26"/>
  <c r="J158" i="26"/>
  <c r="J192" i="26"/>
  <c r="J182" i="26"/>
  <c r="J173" i="26"/>
  <c r="J148" i="26"/>
  <c r="BK177" i="27"/>
  <c r="BK166" i="27"/>
  <c r="J181" i="27"/>
  <c r="BK174" i="27"/>
  <c r="J158" i="27"/>
  <c r="BK130" i="27"/>
  <c r="BK181" i="27"/>
  <c r="J174" i="27"/>
  <c r="J160" i="27"/>
  <c r="BK183" i="27"/>
  <c r="J170" i="27"/>
  <c r="BK160" i="27"/>
  <c r="BK134" i="27"/>
  <c r="J170" i="28"/>
  <c r="BK160" i="28"/>
  <c r="J146" i="28"/>
  <c r="BK140" i="28"/>
  <c r="BK125" i="28"/>
  <c r="J168" i="28"/>
  <c r="BK162" i="28"/>
  <c r="BK149" i="28"/>
  <c r="BK139" i="28"/>
  <c r="J130" i="28"/>
  <c r="J169" i="28"/>
  <c r="BK159" i="28"/>
  <c r="BK153" i="28"/>
  <c r="J149" i="28"/>
  <c r="BK146" i="28"/>
  <c r="J140" i="28"/>
  <c r="BK130" i="28"/>
  <c r="BK170" i="28"/>
  <c r="J162" i="28"/>
  <c r="BK155" i="28"/>
  <c r="J144" i="28"/>
  <c r="J137" i="28"/>
  <c r="BK133" i="28"/>
  <c r="BK210" i="2"/>
  <c r="BK193" i="2"/>
  <c r="J179" i="2"/>
  <c r="AS118" i="1"/>
  <c r="J185" i="2"/>
  <c r="BK159" i="2"/>
  <c r="J155" i="2"/>
  <c r="AS127" i="1"/>
  <c r="BK170" i="2"/>
  <c r="J136" i="2"/>
  <c r="BK208" i="2"/>
  <c r="AS96" i="1"/>
  <c r="BK663" i="3"/>
  <c r="J638" i="3"/>
  <c r="BK617" i="3"/>
  <c r="BK612" i="3"/>
  <c r="BK602" i="3"/>
  <c r="J590" i="3"/>
  <c r="BK557" i="3"/>
  <c r="J525" i="3"/>
  <c r="J503" i="3"/>
  <c r="J482" i="3"/>
  <c r="J470" i="3"/>
  <c r="BK450" i="3"/>
  <c r="BK402" i="3"/>
  <c r="BK314" i="3"/>
  <c r="BK215" i="3"/>
  <c r="J173" i="3"/>
  <c r="J719" i="3"/>
  <c r="BK707" i="3"/>
  <c r="BK675" i="3"/>
  <c r="BK618" i="3"/>
  <c r="BK590" i="3"/>
  <c r="BK567" i="3"/>
  <c r="J549" i="3"/>
  <c r="J514" i="3"/>
  <c r="BK482" i="3"/>
  <c r="BK461" i="3"/>
  <c r="J454" i="3"/>
  <c r="J417" i="3"/>
  <c r="J390" i="3"/>
  <c r="BK351" i="3"/>
  <c r="J307" i="3"/>
  <c r="J290" i="3"/>
  <c r="J271" i="3"/>
  <c r="J215" i="3"/>
  <c r="J192" i="3"/>
  <c r="J171" i="3"/>
  <c r="BK156" i="3"/>
  <c r="BK704" i="3"/>
  <c r="BK677" i="3"/>
  <c r="J658" i="3"/>
  <c r="J622" i="3"/>
  <c r="BK614" i="3"/>
  <c r="BK601" i="3"/>
  <c r="BK584" i="3"/>
  <c r="J569" i="3"/>
  <c r="J527" i="3"/>
  <c r="J501" i="3"/>
  <c r="BK483" i="3"/>
  <c r="BK462" i="3"/>
  <c r="BK453" i="3"/>
  <c r="BK434" i="3"/>
  <c r="J410" i="3"/>
  <c r="BK307" i="3"/>
  <c r="BK158" i="3"/>
  <c r="J633" i="3"/>
  <c r="BK613" i="3"/>
  <c r="BK600" i="3"/>
  <c r="J584" i="3"/>
  <c r="BK579" i="3"/>
  <c r="J557" i="3"/>
  <c r="J529" i="3"/>
  <c r="BK501" i="3"/>
  <c r="BK466" i="3"/>
  <c r="BK451" i="3"/>
  <c r="J440" i="3"/>
  <c r="J400" i="3"/>
  <c r="J359" i="3"/>
  <c r="J296" i="3"/>
  <c r="BK278" i="3"/>
  <c r="J266" i="3"/>
  <c r="BK208" i="3"/>
  <c r="BK192" i="3"/>
  <c r="J152" i="3"/>
  <c r="BK413" i="4"/>
  <c r="J403" i="4"/>
  <c r="BK394" i="4"/>
  <c r="BK383" i="4"/>
  <c r="J370" i="4"/>
  <c r="J362" i="4"/>
  <c r="BK350" i="4"/>
  <c r="BK340" i="4"/>
  <c r="BK335" i="4"/>
  <c r="J299" i="4"/>
  <c r="BK287" i="4"/>
  <c r="J271" i="4"/>
  <c r="BK249" i="4"/>
  <c r="BK234" i="4"/>
  <c r="J212" i="4"/>
  <c r="BK172" i="4"/>
  <c r="BK142" i="4"/>
  <c r="J376" i="4"/>
  <c r="BK373" i="4"/>
  <c r="BK363" i="4"/>
  <c r="BK357" i="4"/>
  <c r="BK351" i="4"/>
  <c r="J337" i="4"/>
  <c r="J329" i="4"/>
  <c r="J297" i="4"/>
  <c r="BK283" i="4"/>
  <c r="BK267" i="4"/>
  <c r="J250" i="4"/>
  <c r="BK220" i="4"/>
  <c r="BK199" i="4"/>
  <c r="J162" i="4"/>
  <c r="J413" i="4"/>
  <c r="BK403" i="4"/>
  <c r="J396" i="4"/>
  <c r="BK391" i="4"/>
  <c r="BK377" i="4"/>
  <c r="BK369" i="4"/>
  <c r="J366" i="4"/>
  <c r="J350" i="4"/>
  <c r="BK344" i="4"/>
  <c r="J336" i="4"/>
  <c r="J321" i="4"/>
  <c r="BK295" i="4"/>
  <c r="BK280" i="4"/>
  <c r="BK273" i="4"/>
  <c r="J253" i="4"/>
  <c r="J243" i="4"/>
  <c r="BK210" i="4"/>
  <c r="J181" i="4"/>
  <c r="BK157" i="4"/>
  <c r="J138" i="4"/>
  <c r="J406" i="4"/>
  <c r="BK396" i="4"/>
  <c r="BK379" i="4"/>
  <c r="BK365" i="4"/>
  <c r="J357" i="4"/>
  <c r="J345" i="4"/>
  <c r="J341" i="4"/>
  <c r="BK331" i="4"/>
  <c r="BK311" i="4"/>
  <c r="J292" i="4"/>
  <c r="BK282" i="4"/>
  <c r="BK271" i="4"/>
  <c r="BK253" i="4"/>
  <c r="BK243" i="4"/>
  <c r="BK228" i="4"/>
  <c r="J220" i="4"/>
  <c r="J203" i="4"/>
  <c r="BK191" i="4"/>
  <c r="BK146" i="4"/>
  <c r="BK298" i="5"/>
  <c r="J284" i="5"/>
  <c r="BK271" i="5"/>
  <c r="BK266" i="5"/>
  <c r="BK252" i="5"/>
  <c r="J247" i="5"/>
  <c r="BK242" i="5"/>
  <c r="J217" i="5"/>
  <c r="BK207" i="5"/>
  <c r="BK201" i="5"/>
  <c r="J195" i="5"/>
  <c r="J190" i="5"/>
  <c r="BK183" i="5"/>
  <c r="BK179" i="5"/>
  <c r="BK173" i="5"/>
  <c r="BK162" i="5"/>
  <c r="BK142" i="5"/>
  <c r="BK301" i="5"/>
  <c r="J295" i="5"/>
  <c r="J283" i="5"/>
  <c r="J271" i="5"/>
  <c r="BK265" i="5"/>
  <c r="BK258" i="5"/>
  <c r="BK244" i="5"/>
  <c r="J234" i="5"/>
  <c r="J212" i="5"/>
  <c r="BK205" i="5"/>
  <c r="BK193" i="5"/>
  <c r="J179" i="5"/>
  <c r="J168" i="5"/>
  <c r="J163" i="5"/>
  <c r="BK155" i="5"/>
  <c r="BK150" i="5"/>
  <c r="BK309" i="5"/>
  <c r="BK305" i="5"/>
  <c r="BK299" i="5"/>
  <c r="BK287" i="5"/>
  <c r="J280" i="5"/>
  <c r="BK261" i="5"/>
  <c r="BK257" i="5"/>
  <c r="J249" i="5"/>
  <c r="BK243" i="5"/>
  <c r="J230" i="5"/>
  <c r="BK203" i="5"/>
  <c r="J191" i="5"/>
  <c r="J182" i="5"/>
  <c r="J177" i="5"/>
  <c r="J172" i="5"/>
  <c r="BK164" i="5"/>
  <c r="J156" i="5"/>
  <c r="BK306" i="5"/>
  <c r="J301" i="5"/>
  <c r="BK289" i="5"/>
  <c r="BK280" i="5"/>
  <c r="BK277" i="5"/>
  <c r="J265" i="5"/>
  <c r="J258" i="5"/>
  <c r="J250" i="5"/>
  <c r="J240" i="5"/>
  <c r="J207" i="5"/>
  <c r="J200" i="5"/>
  <c r="BK196" i="5"/>
  <c r="J189" i="5"/>
  <c r="BK184" i="5"/>
  <c r="BK156" i="5"/>
  <c r="J150" i="5"/>
  <c r="J256" i="6"/>
  <c r="J247" i="6"/>
  <c r="J241" i="6"/>
  <c r="BK228" i="6"/>
  <c r="J221" i="6"/>
  <c r="BK213" i="6"/>
  <c r="J204" i="6"/>
  <c r="J199" i="6"/>
  <c r="BK195" i="6"/>
  <c r="J187" i="6"/>
  <c r="BK183" i="6"/>
  <c r="J169" i="6"/>
  <c r="J156" i="6"/>
  <c r="J151" i="6"/>
  <c r="J143" i="6"/>
  <c r="J255" i="6"/>
  <c r="BK245" i="6"/>
  <c r="J239" i="6"/>
  <c r="BK230" i="6"/>
  <c r="BK220" i="6"/>
  <c r="J213" i="6"/>
  <c r="BK205" i="6"/>
  <c r="BK193" i="6"/>
  <c r="BK187" i="6"/>
  <c r="J179" i="6"/>
  <c r="BK173" i="6"/>
  <c r="BK166" i="6"/>
  <c r="J159" i="6"/>
  <c r="J152" i="6"/>
  <c r="J148" i="6"/>
  <c r="J139" i="6"/>
  <c r="BK252" i="6"/>
  <c r="BK241" i="6"/>
  <c r="BK233" i="6"/>
  <c r="J226" i="6"/>
  <c r="BK217" i="6"/>
  <c r="BK206" i="6"/>
  <c r="BK201" i="6"/>
  <c r="J189" i="6"/>
  <c r="J183" i="6"/>
  <c r="J171" i="6"/>
  <c r="BK163" i="6"/>
  <c r="J153" i="6"/>
  <c r="BK139" i="6"/>
  <c r="BK254" i="6"/>
  <c r="BK247" i="6"/>
  <c r="BK238" i="6"/>
  <c r="J233" i="6"/>
  <c r="BK221" i="6"/>
  <c r="J214" i="6"/>
  <c r="BK208" i="6"/>
  <c r="J196" i="6"/>
  <c r="J182" i="6"/>
  <c r="J177" i="6"/>
  <c r="J172" i="6"/>
  <c r="BK165" i="6"/>
  <c r="BK156" i="6"/>
  <c r="BK146" i="6"/>
  <c r="J134" i="6"/>
  <c r="J157" i="7"/>
  <c r="J149" i="7"/>
  <c r="J151" i="7"/>
  <c r="J214" i="8"/>
  <c r="BK285" i="8"/>
  <c r="J263" i="8"/>
  <c r="J252" i="8"/>
  <c r="J197" i="8"/>
  <c r="BK265" i="8"/>
  <c r="BK258" i="8"/>
  <c r="BK252" i="8"/>
  <c r="BK249" i="8"/>
  <c r="BK245" i="8"/>
  <c r="BK214" i="8"/>
  <c r="BK189" i="8"/>
  <c r="BK179" i="8"/>
  <c r="BK159" i="8"/>
  <c r="J137" i="8"/>
  <c r="J285" i="8"/>
  <c r="BK283" i="8"/>
  <c r="J278" i="8"/>
  <c r="J275" i="8"/>
  <c r="BK263" i="8"/>
  <c r="BK254" i="8"/>
  <c r="J249" i="8"/>
  <c r="BK197" i="8"/>
  <c r="J167" i="8"/>
  <c r="J159" i="8"/>
  <c r="J143" i="8"/>
  <c r="BK632" i="9"/>
  <c r="J626" i="9"/>
  <c r="J622" i="9"/>
  <c r="BK620" i="9"/>
  <c r="J618" i="9"/>
  <c r="J616" i="9"/>
  <c r="J610" i="9"/>
  <c r="BK609" i="9"/>
  <c r="BK604" i="9"/>
  <c r="BK594" i="9"/>
  <c r="BK588" i="9"/>
  <c r="J582" i="9"/>
  <c r="BK580" i="9"/>
  <c r="J574" i="9"/>
  <c r="J570" i="9"/>
  <c r="J567" i="9"/>
  <c r="BK563" i="9"/>
  <c r="BK556" i="9"/>
  <c r="J554" i="9"/>
  <c r="BK550" i="9"/>
  <c r="BK538" i="9"/>
  <c r="J528" i="9"/>
  <c r="J506" i="9"/>
  <c r="J490" i="9"/>
  <c r="BK484" i="9"/>
  <c r="BK460" i="9"/>
  <c r="J447" i="9"/>
  <c r="J430" i="9"/>
  <c r="J409" i="9"/>
  <c r="BK398" i="9"/>
  <c r="J371" i="9"/>
  <c r="BK347" i="9"/>
  <c r="J285" i="9"/>
  <c r="J260" i="9"/>
  <c r="BK212" i="9"/>
  <c r="J208" i="9"/>
  <c r="BK206" i="9"/>
  <c r="BK204" i="9"/>
  <c r="BK198" i="9"/>
  <c r="J183" i="9"/>
  <c r="J176" i="9"/>
  <c r="J172" i="9"/>
  <c r="J157" i="9"/>
  <c r="J646" i="9"/>
  <c r="BK644" i="9"/>
  <c r="J642" i="9"/>
  <c r="BK639" i="9"/>
  <c r="J638" i="9"/>
  <c r="BK634" i="9"/>
  <c r="J632" i="9"/>
  <c r="BK624" i="9"/>
  <c r="BK622" i="9"/>
  <c r="BK618" i="9"/>
  <c r="BK616" i="9"/>
  <c r="BK610" i="9"/>
  <c r="BK606" i="9"/>
  <c r="BK598" i="9"/>
  <c r="J596" i="9"/>
  <c r="J588" i="9"/>
  <c r="BK582" i="9"/>
  <c r="BK574" i="9"/>
  <c r="J564" i="9"/>
  <c r="BK558" i="9"/>
  <c r="J556" i="9"/>
  <c r="BK554" i="9"/>
  <c r="BK553" i="9"/>
  <c r="J550" i="9"/>
  <c r="J548" i="9"/>
  <c r="BK547" i="9"/>
  <c r="J545" i="9"/>
  <c r="BK540" i="9"/>
  <c r="J537" i="9"/>
  <c r="J536" i="9"/>
  <c r="J532" i="9"/>
  <c r="BK531" i="9"/>
  <c r="BK527" i="9"/>
  <c r="J510" i="9"/>
  <c r="J488" i="9"/>
  <c r="BK473" i="9"/>
  <c r="J464" i="9"/>
  <c r="J448" i="9"/>
  <c r="BK441" i="9"/>
  <c r="J418" i="9"/>
  <c r="BK415" i="9"/>
  <c r="BK403" i="9"/>
  <c r="BK395" i="9"/>
  <c r="BK377" i="9"/>
  <c r="J318" i="9"/>
  <c r="J280" i="9"/>
  <c r="J236" i="9"/>
  <c r="J202" i="9"/>
  <c r="BK183" i="9"/>
  <c r="J160" i="9"/>
  <c r="BK646" i="9"/>
  <c r="BK642" i="9"/>
  <c r="J634" i="9"/>
  <c r="J624" i="9"/>
  <c r="BK596" i="9"/>
  <c r="J563" i="9"/>
  <c r="J547" i="9"/>
  <c r="J538" i="9"/>
  <c r="BK517" i="9"/>
  <c r="BK496" i="9"/>
  <c r="J476" i="9"/>
  <c r="BK462" i="9"/>
  <c r="BK443" i="9"/>
  <c r="BK430" i="9"/>
  <c r="BK418" i="9"/>
  <c r="BK416" i="9"/>
  <c r="BK411" i="9"/>
  <c r="J403" i="9"/>
  <c r="J384" i="9"/>
  <c r="BK363" i="9"/>
  <c r="BK343" i="9"/>
  <c r="J303" i="9"/>
  <c r="BK280" i="9"/>
  <c r="BK253" i="9"/>
  <c r="J170" i="9"/>
  <c r="J313" i="9"/>
  <c r="J267" i="9"/>
  <c r="J206" i="9"/>
  <c r="J187" i="9"/>
  <c r="J402" i="10"/>
  <c r="BK392" i="10"/>
  <c r="J386" i="10"/>
  <c r="BK370" i="10"/>
  <c r="J359" i="10"/>
  <c r="BK355" i="10"/>
  <c r="J348" i="10"/>
  <c r="J341" i="10"/>
  <c r="J318" i="10"/>
  <c r="J300" i="10"/>
  <c r="J285" i="10"/>
  <c r="J272" i="10"/>
  <c r="BK265" i="10"/>
  <c r="J235" i="10"/>
  <c r="BK210" i="10"/>
  <c r="BK187" i="10"/>
  <c r="J158" i="10"/>
  <c r="BK139" i="10"/>
  <c r="J379" i="10"/>
  <c r="BK367" i="10"/>
  <c r="J361" i="10"/>
  <c r="J343" i="10"/>
  <c r="J331" i="10"/>
  <c r="BK312" i="10"/>
  <c r="BK279" i="10"/>
  <c r="BK252" i="10"/>
  <c r="J245" i="10"/>
  <c r="BK237" i="10"/>
  <c r="J219" i="10"/>
  <c r="BK190" i="10"/>
  <c r="J404" i="10"/>
  <c r="J392" i="10"/>
  <c r="BK386" i="10"/>
  <c r="BK371" i="10"/>
  <c r="J362" i="10"/>
  <c r="J356" i="10"/>
  <c r="J354" i="10"/>
  <c r="BK340" i="10"/>
  <c r="BK335" i="10"/>
  <c r="BK332" i="10"/>
  <c r="BK327" i="10"/>
  <c r="BK303" i="10"/>
  <c r="BK275" i="10"/>
  <c r="BK269" i="10"/>
  <c r="BK240" i="10"/>
  <c r="J187" i="10"/>
  <c r="J139" i="10"/>
  <c r="BK402" i="10"/>
  <c r="J388" i="10"/>
  <c r="J378" i="10"/>
  <c r="J365" i="10"/>
  <c r="BK358" i="10"/>
  <c r="J350" i="10"/>
  <c r="BK338" i="10"/>
  <c r="J330" i="10"/>
  <c r="J324" i="10"/>
  <c r="J302" i="10"/>
  <c r="J276" i="10"/>
  <c r="J256" i="10"/>
  <c r="J247" i="10"/>
  <c r="J227" i="10"/>
  <c r="J192" i="10"/>
  <c r="BK169" i="10"/>
  <c r="BK309" i="11"/>
  <c r="BK304" i="11"/>
  <c r="BK295" i="11"/>
  <c r="J287" i="11"/>
  <c r="J273" i="11"/>
  <c r="BK253" i="11"/>
  <c r="J242" i="11"/>
  <c r="J236" i="11"/>
  <c r="J231" i="11"/>
  <c r="BK185" i="11"/>
  <c r="BK170" i="11"/>
  <c r="BK165" i="11"/>
  <c r="BK161" i="11"/>
  <c r="BK144" i="11"/>
  <c r="J299" i="11"/>
  <c r="J286" i="11"/>
  <c r="J278" i="11"/>
  <c r="J263" i="11"/>
  <c r="BK246" i="11"/>
  <c r="BK239" i="11"/>
  <c r="BK235" i="11"/>
  <c r="J210" i="11"/>
  <c r="BK186" i="11"/>
  <c r="BK172" i="11"/>
  <c r="J166" i="11"/>
  <c r="BK155" i="11"/>
  <c r="BK306" i="11"/>
  <c r="BK296" i="11"/>
  <c r="J281" i="11"/>
  <c r="BK251" i="11"/>
  <c r="J243" i="11"/>
  <c r="BK231" i="11"/>
  <c r="BK201" i="11"/>
  <c r="BK188" i="11"/>
  <c r="J183" i="11"/>
  <c r="BK175" i="11"/>
  <c r="BK164" i="11"/>
  <c r="J142" i="11"/>
  <c r="BK302" i="11"/>
  <c r="BK292" i="11"/>
  <c r="BK286" i="11"/>
  <c r="BK276" i="11"/>
  <c r="J253" i="11"/>
  <c r="BK244" i="11"/>
  <c r="BK234" i="11"/>
  <c r="J201" i="11"/>
  <c r="J184" i="11"/>
  <c r="BK179" i="11"/>
  <c r="J164" i="11"/>
  <c r="BK157" i="11"/>
  <c r="BK244" i="12"/>
  <c r="BK231" i="12"/>
  <c r="BK224" i="12"/>
  <c r="J213" i="12"/>
  <c r="J203" i="12"/>
  <c r="J198" i="12"/>
  <c r="J193" i="12"/>
  <c r="BK181" i="12"/>
  <c r="BK168" i="12"/>
  <c r="J163" i="12"/>
  <c r="J150" i="12"/>
  <c r="BK145" i="12"/>
  <c r="BK139" i="12"/>
  <c r="J243" i="12"/>
  <c r="BK233" i="12"/>
  <c r="BK225" i="12"/>
  <c r="J218" i="12"/>
  <c r="J212" i="12"/>
  <c r="BK207" i="12"/>
  <c r="BK201" i="12"/>
  <c r="BK194" i="12"/>
  <c r="J188" i="12"/>
  <c r="J176" i="12"/>
  <c r="J169" i="12"/>
  <c r="J162" i="12"/>
  <c r="BK157" i="12"/>
  <c r="J145" i="12"/>
  <c r="BK242" i="12"/>
  <c r="J231" i="12"/>
  <c r="BK227" i="12"/>
  <c r="BK206" i="12"/>
  <c r="BK189" i="12"/>
  <c r="BK178" i="12"/>
  <c r="BK159" i="12"/>
  <c r="BK147" i="12"/>
  <c r="BK135" i="12"/>
  <c r="BK239" i="12"/>
  <c r="J232" i="12"/>
  <c r="J225" i="12"/>
  <c r="BK217" i="12"/>
  <c r="J209" i="12"/>
  <c r="BK202" i="12"/>
  <c r="J189" i="12"/>
  <c r="BK183" i="12"/>
  <c r="BK179" i="12"/>
  <c r="BK175" i="12"/>
  <c r="BK166" i="12"/>
  <c r="BK160" i="12"/>
  <c r="J157" i="12"/>
  <c r="J151" i="12"/>
  <c r="BK146" i="12"/>
  <c r="J139" i="12"/>
  <c r="J189" i="13"/>
  <c r="BK180" i="13"/>
  <c r="J174" i="13"/>
  <c r="BK168" i="13"/>
  <c r="J159" i="13"/>
  <c r="BK154" i="13"/>
  <c r="J146" i="13"/>
  <c r="J142" i="13"/>
  <c r="BK137" i="13"/>
  <c r="BK131" i="13"/>
  <c r="J180" i="13"/>
  <c r="J170" i="13"/>
  <c r="BK159" i="13"/>
  <c r="BK153" i="13"/>
  <c r="BK135" i="13"/>
  <c r="BK189" i="13"/>
  <c r="J181" i="13"/>
  <c r="BK176" i="13"/>
  <c r="J169" i="13"/>
  <c r="J165" i="13"/>
  <c r="BK157" i="13"/>
  <c r="BK150" i="13"/>
  <c r="J190" i="13"/>
  <c r="BK181" i="13"/>
  <c r="J161" i="13"/>
  <c r="BK158" i="13"/>
  <c r="BK149" i="13"/>
  <c r="BK143" i="13"/>
  <c r="J139" i="13"/>
  <c r="BK136" i="13"/>
  <c r="BK210" i="14"/>
  <c r="J191" i="14"/>
  <c r="J154" i="14"/>
  <c r="J140" i="14"/>
  <c r="J203" i="14"/>
  <c r="J179" i="14"/>
  <c r="BK140" i="14"/>
  <c r="J210" i="14"/>
  <c r="J197" i="14"/>
  <c r="BK181" i="14"/>
  <c r="BK171" i="14"/>
  <c r="J134" i="14"/>
  <c r="BK189" i="14"/>
  <c r="J182" i="14"/>
  <c r="BK162" i="14"/>
  <c r="BK473" i="15"/>
  <c r="J460" i="15"/>
  <c r="BK437" i="15"/>
  <c r="J416" i="15"/>
  <c r="BK401" i="15"/>
  <c r="J368" i="15"/>
  <c r="J352" i="15"/>
  <c r="BK333" i="15"/>
  <c r="J311" i="15"/>
  <c r="BK259" i="15"/>
  <c r="BK224" i="15"/>
  <c r="J194" i="15"/>
  <c r="BK159" i="15"/>
  <c r="BK443" i="15"/>
  <c r="BK410" i="15"/>
  <c r="J379" i="15"/>
  <c r="BK329" i="15"/>
  <c r="BK292" i="15"/>
  <c r="J212" i="15"/>
  <c r="BK177" i="15"/>
  <c r="BK458" i="15"/>
  <c r="J439" i="15"/>
  <c r="J430" i="15"/>
  <c r="BK395" i="15"/>
  <c r="J373" i="15"/>
  <c r="BK356" i="15"/>
  <c r="BK331" i="15"/>
  <c r="J301" i="15"/>
  <c r="J214" i="15"/>
  <c r="BK190" i="15"/>
  <c r="J149" i="15"/>
  <c r="J473" i="15"/>
  <c r="BK465" i="15"/>
  <c r="J435" i="15"/>
  <c r="BK416" i="15"/>
  <c r="J400" i="15"/>
  <c r="J377" i="15"/>
  <c r="J360" i="15"/>
  <c r="J343" i="15"/>
  <c r="J325" i="15"/>
  <c r="J292" i="15"/>
  <c r="J243" i="15"/>
  <c r="J180" i="15"/>
  <c r="J159" i="15"/>
  <c r="J148" i="15"/>
  <c r="J233" i="16"/>
  <c r="BK220" i="16"/>
  <c r="J208" i="16"/>
  <c r="J184" i="16"/>
  <c r="BK167" i="16"/>
  <c r="J142" i="16"/>
  <c r="BK197" i="16"/>
  <c r="BK174" i="16"/>
  <c r="BK142" i="16"/>
  <c r="BK236" i="16"/>
  <c r="BK226" i="16"/>
  <c r="BK210" i="16"/>
  <c r="J188" i="16"/>
  <c r="J140" i="16"/>
  <c r="BK233" i="16"/>
  <c r="BK224" i="16"/>
  <c r="BK206" i="16"/>
  <c r="J192" i="16"/>
  <c r="BK180" i="16"/>
  <c r="BK159" i="16"/>
  <c r="BK183" i="17"/>
  <c r="BK163" i="17"/>
  <c r="BK152" i="17"/>
  <c r="BK147" i="17"/>
  <c r="BK135" i="17"/>
  <c r="J184" i="17"/>
  <c r="BK155" i="17"/>
  <c r="J145" i="17"/>
  <c r="BK140" i="17"/>
  <c r="J190" i="17"/>
  <c r="J174" i="17"/>
  <c r="BK156" i="17"/>
  <c r="J152" i="17"/>
  <c r="BK145" i="17"/>
  <c r="J142" i="17"/>
  <c r="BK180" i="17"/>
  <c r="BK141" i="17"/>
  <c r="BK189" i="18"/>
  <c r="BK181" i="18"/>
  <c r="J162" i="18"/>
  <c r="J156" i="18"/>
  <c r="BK147" i="18"/>
  <c r="BK192" i="18"/>
  <c r="BK185" i="18"/>
  <c r="J179" i="18"/>
  <c r="J171" i="18"/>
  <c r="BK164" i="18"/>
  <c r="BK159" i="18"/>
  <c r="BK148" i="18"/>
  <c r="BK183" i="18"/>
  <c r="BK156" i="18"/>
  <c r="BK196" i="18"/>
  <c r="BK191" i="18"/>
  <c r="BK186" i="18"/>
  <c r="BK166" i="18"/>
  <c r="J148" i="18"/>
  <c r="J134" i="18"/>
  <c r="BK189" i="19"/>
  <c r="J181" i="19"/>
  <c r="BK173" i="19"/>
  <c r="J167" i="19"/>
  <c r="J144" i="19"/>
  <c r="J189" i="19"/>
  <c r="J183" i="19"/>
  <c r="BK169" i="19"/>
  <c r="BK161" i="19"/>
  <c r="BK144" i="19"/>
  <c r="BK135" i="19"/>
  <c r="BK191" i="19"/>
  <c r="J173" i="19"/>
  <c r="BK167" i="19"/>
  <c r="BK153" i="19"/>
  <c r="BK185" i="19"/>
  <c r="BK178" i="19"/>
  <c r="J170" i="19"/>
  <c r="J202" i="20"/>
  <c r="BK180" i="20"/>
  <c r="BK149" i="20"/>
  <c r="BK195" i="20"/>
  <c r="BK177" i="20"/>
  <c r="J153" i="20"/>
  <c r="BK200" i="20"/>
  <c r="J180" i="20"/>
  <c r="J168" i="20"/>
  <c r="BK139" i="20"/>
  <c r="J183" i="20"/>
  <c r="J176" i="20"/>
  <c r="J166" i="20"/>
  <c r="J149" i="20"/>
  <c r="J139" i="20"/>
  <c r="J186" i="21"/>
  <c r="J165" i="21"/>
  <c r="J200" i="21"/>
  <c r="BK167" i="21"/>
  <c r="J139" i="21"/>
  <c r="BK186" i="21"/>
  <c r="J178" i="21"/>
  <c r="BK165" i="21"/>
  <c r="BK140" i="21"/>
  <c r="J179" i="21"/>
  <c r="J175" i="21"/>
  <c r="J167" i="21"/>
  <c r="J147" i="21"/>
  <c r="J131" i="21"/>
  <c r="J201" i="22"/>
  <c r="J196" i="22"/>
  <c r="BK188" i="22"/>
  <c r="J181" i="22"/>
  <c r="J174" i="22"/>
  <c r="BK148" i="22"/>
  <c r="J129" i="22"/>
  <c r="J202" i="22"/>
  <c r="J189" i="22"/>
  <c r="J168" i="22"/>
  <c r="BK144" i="22"/>
  <c r="J185" i="22"/>
  <c r="J173" i="22"/>
  <c r="J150" i="22"/>
  <c r="BK207" i="22"/>
  <c r="J195" i="22"/>
  <c r="J184" i="22"/>
  <c r="J175" i="22"/>
  <c r="BK137" i="22"/>
  <c r="BK190" i="23"/>
  <c r="BK181" i="23"/>
  <c r="BK177" i="23"/>
  <c r="BK202" i="23"/>
  <c r="J194" i="23"/>
  <c r="J188" i="23"/>
  <c r="BK162" i="23"/>
  <c r="J144" i="23"/>
  <c r="J195" i="23"/>
  <c r="J190" i="23"/>
  <c r="J186" i="23"/>
  <c r="J180" i="23"/>
  <c r="BK166" i="23"/>
  <c r="BK144" i="23"/>
  <c r="BK189" i="23"/>
  <c r="J178" i="23"/>
  <c r="J166" i="23"/>
  <c r="J138" i="23"/>
  <c r="J163" i="24"/>
  <c r="J138" i="24"/>
  <c r="BK187" i="24"/>
  <c r="BK182" i="24"/>
  <c r="J174" i="24"/>
  <c r="J157" i="24"/>
  <c r="J135" i="24"/>
  <c r="BK181" i="24"/>
  <c r="BK174" i="24"/>
  <c r="J144" i="24"/>
  <c r="J131" i="24"/>
  <c r="J183" i="24"/>
  <c r="J177" i="24"/>
  <c r="J154" i="24"/>
  <c r="BK219" i="25"/>
  <c r="BK207" i="25"/>
  <c r="J192" i="25"/>
  <c r="J182" i="25"/>
  <c r="BK164" i="25"/>
  <c r="J136" i="25"/>
  <c r="J221" i="25"/>
  <c r="J208" i="25"/>
  <c r="BK204" i="25"/>
  <c r="BK199" i="25"/>
  <c r="J189" i="25"/>
  <c r="J178" i="25"/>
  <c r="BK147" i="25"/>
  <c r="J184" i="25"/>
  <c r="J181" i="25"/>
  <c r="BK149" i="25"/>
  <c r="BK141" i="25"/>
  <c r="J216" i="25"/>
  <c r="J207" i="25"/>
  <c r="BK196" i="25"/>
  <c r="BK189" i="25"/>
  <c r="BK166" i="25"/>
  <c r="J145" i="25"/>
  <c r="BK192" i="26"/>
  <c r="BK181" i="26"/>
  <c r="BK168" i="26"/>
  <c r="BK190" i="26"/>
  <c r="J178" i="26"/>
  <c r="BK172" i="26"/>
  <c r="J150" i="26"/>
  <c r="J194" i="26"/>
  <c r="J185" i="26"/>
  <c r="J179" i="26"/>
  <c r="BK164" i="26"/>
  <c r="BK142" i="26"/>
  <c r="BK186" i="26"/>
  <c r="J176" i="26"/>
  <c r="BK158" i="26"/>
  <c r="J142" i="26"/>
  <c r="J185" i="27"/>
  <c r="J168" i="27"/>
  <c r="BK139" i="27"/>
  <c r="J177" i="27"/>
  <c r="BK149" i="27"/>
  <c r="BK185" i="27"/>
  <c r="J180" i="27"/>
  <c r="J172" i="27"/>
  <c r="J147" i="27"/>
  <c r="BK138" i="27"/>
  <c r="BK179" i="27"/>
  <c r="J163" i="27"/>
  <c r="BK143" i="27"/>
  <c r="BK172" i="28"/>
  <c r="J163" i="28"/>
  <c r="BK156" i="28"/>
  <c r="BK148" i="28"/>
  <c r="J138" i="28"/>
  <c r="BK163" i="28"/>
  <c r="J153" i="28"/>
  <c r="BK144" i="28"/>
  <c r="J131" i="28"/>
  <c r="J172" i="28"/>
  <c r="J160" i="28"/>
  <c r="J155" i="28"/>
  <c r="BK150" i="28"/>
  <c r="BK143" i="28"/>
  <c r="BK135" i="28"/>
  <c r="J129" i="28"/>
  <c r="BK166" i="28"/>
  <c r="J159" i="28"/>
  <c r="BK145" i="28"/>
  <c r="BK138" i="28"/>
  <c r="J134" i="28"/>
  <c r="J220" i="2"/>
  <c r="J198" i="2"/>
  <c r="J182" i="2"/>
  <c r="BK161" i="2"/>
  <c r="BK213" i="2"/>
  <c r="J208" i="2"/>
  <c r="BK206" i="2"/>
  <c r="J200" i="2"/>
  <c r="J188" i="2"/>
  <c r="BK171" i="2"/>
  <c r="J157" i="2"/>
  <c r="J146" i="2"/>
  <c r="AS123" i="1"/>
  <c r="J142" i="2"/>
  <c r="J159" i="2"/>
  <c r="J705" i="3"/>
  <c r="J683" i="3"/>
  <c r="J677" i="3"/>
  <c r="BK649" i="3"/>
  <c r="BK643" i="3"/>
  <c r="BK629" i="3"/>
  <c r="BK616" i="3"/>
  <c r="J611" i="3"/>
  <c r="J601" i="3"/>
  <c r="J589" i="3"/>
  <c r="BK560" i="3"/>
  <c r="BK527" i="3"/>
  <c r="J505" i="3"/>
  <c r="J485" i="3"/>
  <c r="BK474" i="3"/>
  <c r="BK455" i="3"/>
  <c r="BK449" i="3"/>
  <c r="BK398" i="3"/>
  <c r="BK223" i="3"/>
  <c r="J206" i="3"/>
  <c r="BK719" i="3"/>
  <c r="J718" i="3"/>
  <c r="J697" i="3"/>
  <c r="BK619" i="3"/>
  <c r="J598" i="3"/>
  <c r="J581" i="3"/>
  <c r="BK562" i="3"/>
  <c r="BK525" i="3"/>
  <c r="BK505" i="3"/>
  <c r="BK470" i="3"/>
  <c r="J455" i="3"/>
  <c r="BK443" i="3"/>
  <c r="BK400" i="3"/>
  <c r="J355" i="3"/>
  <c r="BK319" i="3"/>
  <c r="BK300" i="3"/>
  <c r="J277" i="3"/>
  <c r="BK266" i="3"/>
  <c r="BK204" i="3"/>
  <c r="BK177" i="3"/>
  <c r="J161" i="3"/>
  <c r="J711" i="3"/>
  <c r="BK699" i="3"/>
  <c r="J675" i="3"/>
  <c r="J649" i="3"/>
  <c r="BK626" i="3"/>
  <c r="J616" i="3"/>
  <c r="J602" i="3"/>
  <c r="BK589" i="3"/>
  <c r="BK581" i="3"/>
  <c r="J565" i="3"/>
  <c r="J509" i="3"/>
  <c r="BK493" i="3"/>
  <c r="BK485" i="3"/>
  <c r="BK478" i="3"/>
  <c r="J457" i="3"/>
  <c r="J445" i="3"/>
  <c r="J429" i="3"/>
  <c r="J402" i="3"/>
  <c r="BK296" i="3"/>
  <c r="J643" i="3"/>
  <c r="J623" i="3"/>
  <c r="BK611" i="3"/>
  <c r="J603" i="3"/>
  <c r="BK596" i="3"/>
  <c r="J583" i="3"/>
  <c r="J567" i="3"/>
  <c r="BK549" i="3"/>
  <c r="BK515" i="3"/>
  <c r="BK491" i="3"/>
  <c r="J462" i="3"/>
  <c r="J450" i="3"/>
  <c r="BK437" i="3"/>
  <c r="J398" i="3"/>
  <c r="BK355" i="3"/>
  <c r="J291" i="3"/>
  <c r="BK273" i="3"/>
  <c r="BK217" i="3"/>
  <c r="J204" i="3"/>
  <c r="BK161" i="3"/>
  <c r="J416" i="4"/>
  <c r="BK408" i="4"/>
  <c r="BK399" i="4"/>
  <c r="BK393" i="4"/>
  <c r="J384" i="4"/>
  <c r="J371" i="4"/>
  <c r="J364" i="4"/>
  <c r="BK359" i="4"/>
  <c r="BK347" i="4"/>
  <c r="BK339" i="4"/>
  <c r="BK329" i="4"/>
  <c r="BK297" i="4"/>
  <c r="J280" i="4"/>
  <c r="J256" i="4"/>
  <c r="J236" i="4"/>
  <c r="J216" i="4"/>
  <c r="BK197" i="4"/>
  <c r="J157" i="4"/>
  <c r="J391" i="4"/>
  <c r="J374" i="4"/>
  <c r="J367" i="4"/>
  <c r="J359" i="4"/>
  <c r="J353" i="4"/>
  <c r="J338" i="4"/>
  <c r="J332" i="4"/>
  <c r="J301" i="4"/>
  <c r="BK289" i="4"/>
  <c r="BK269" i="4"/>
  <c r="J251" i="4"/>
  <c r="J228" i="4"/>
  <c r="BK203" i="4"/>
  <c r="J191" i="4"/>
  <c r="BK416" i="4"/>
  <c r="BK405" i="4"/>
  <c r="J395" i="4"/>
  <c r="J379" i="4"/>
  <c r="BK371" i="4"/>
  <c r="J365" i="4"/>
  <c r="J351" i="4"/>
  <c r="BK345" i="4"/>
  <c r="BK337" i="4"/>
  <c r="J331" i="4"/>
  <c r="BK301" i="4"/>
  <c r="BK281" i="4"/>
  <c r="BK277" i="4"/>
  <c r="BK256" i="4"/>
  <c r="J247" i="4"/>
  <c r="BK232" i="4"/>
  <c r="J198" i="4"/>
  <c r="J172" i="4"/>
  <c r="BK151" i="4"/>
  <c r="J408" i="4"/>
  <c r="BK395" i="4"/>
  <c r="J377" i="4"/>
  <c r="J372" i="4"/>
  <c r="BK354" i="4"/>
  <c r="J344" i="4"/>
  <c r="BK334" i="4"/>
  <c r="BK315" i="4"/>
  <c r="J295" i="4"/>
  <c r="J283" i="4"/>
  <c r="J277" i="4"/>
  <c r="J261" i="4"/>
  <c r="BK247" i="4"/>
  <c r="J230" i="4"/>
  <c r="BK216" i="4"/>
  <c r="BK205" i="4"/>
  <c r="BK196" i="4"/>
  <c r="BK170" i="4"/>
  <c r="BK307" i="5"/>
  <c r="BK293" i="5"/>
  <c r="J273" i="5"/>
  <c r="BK269" i="5"/>
  <c r="J254" i="5"/>
  <c r="BK250" i="5"/>
  <c r="J244" i="5"/>
  <c r="BK225" i="5"/>
  <c r="BK208" i="5"/>
  <c r="BK202" i="5"/>
  <c r="J197" i="5"/>
  <c r="BK191" i="5"/>
  <c r="BK186" i="5"/>
  <c r="BK177" i="5"/>
  <c r="BK171" i="5"/>
  <c r="J165" i="5"/>
  <c r="BK144" i="5"/>
  <c r="BK303" i="5"/>
  <c r="BK297" i="5"/>
  <c r="J293" i="5"/>
  <c r="BK273" i="5"/>
  <c r="BK268" i="5"/>
  <c r="BK260" i="5"/>
  <c r="J256" i="5"/>
  <c r="BK249" i="5"/>
  <c r="BK236" i="5"/>
  <c r="BK209" i="5"/>
  <c r="J204" i="5"/>
  <c r="BK189" i="5"/>
  <c r="BK178" i="5"/>
  <c r="BK172" i="5"/>
  <c r="BK165" i="5"/>
  <c r="BK158" i="5"/>
  <c r="BK152" i="5"/>
  <c r="J309" i="5"/>
  <c r="BK304" i="5"/>
  <c r="BK295" i="5"/>
  <c r="BK284" i="5"/>
  <c r="J275" i="5"/>
  <c r="BK254" i="5"/>
  <c r="J245" i="5"/>
  <c r="BK240" i="5"/>
  <c r="BK222" i="5"/>
  <c r="J210" i="5"/>
  <c r="BK200" i="5"/>
  <c r="J187" i="5"/>
  <c r="J181" i="5"/>
  <c r="J174" i="5"/>
  <c r="BK166" i="5"/>
  <c r="BK159" i="5"/>
  <c r="J142" i="5"/>
  <c r="J303" i="5"/>
  <c r="BK292" i="5"/>
  <c r="BK283" i="5"/>
  <c r="BK275" i="5"/>
  <c r="J264" i="5"/>
  <c r="BK255" i="5"/>
  <c r="J241" i="5"/>
  <c r="BK217" i="5"/>
  <c r="J201" i="5"/>
  <c r="BK190" i="5"/>
  <c r="J186" i="5"/>
  <c r="BK169" i="5"/>
  <c r="J155" i="5"/>
  <c r="J144" i="5"/>
  <c r="BK256" i="6"/>
  <c r="BK246" i="6"/>
  <c r="J234" i="6"/>
  <c r="BK227" i="6"/>
  <c r="J220" i="6"/>
  <c r="BK211" i="6"/>
  <c r="J207" i="6"/>
  <c r="J200" i="6"/>
  <c r="BK196" i="6"/>
  <c r="BK188" i="6"/>
  <c r="BK180" i="6"/>
  <c r="BK167" i="6"/>
  <c r="BK155" i="6"/>
  <c r="J149" i="6"/>
  <c r="J138" i="6"/>
  <c r="BK251" i="6"/>
  <c r="J244" i="6"/>
  <c r="BK236" i="6"/>
  <c r="BK226" i="6"/>
  <c r="BK219" i="6"/>
  <c r="J212" i="6"/>
  <c r="BK203" i="6"/>
  <c r="BK191" i="6"/>
  <c r="BK182" i="6"/>
  <c r="BK178" i="6"/>
  <c r="BK170" i="6"/>
  <c r="BK162" i="6"/>
  <c r="J155" i="6"/>
  <c r="J150" i="6"/>
  <c r="BK144" i="6"/>
  <c r="BK255" i="6"/>
  <c r="BK243" i="6"/>
  <c r="J238" i="6"/>
  <c r="J227" i="6"/>
  <c r="BK218" i="6"/>
  <c r="BK215" i="6"/>
  <c r="BK199" i="6"/>
  <c r="J193" i="6"/>
  <c r="BK186" i="6"/>
  <c r="J174" i="6"/>
  <c r="J168" i="6"/>
  <c r="J160" i="6"/>
  <c r="BK149" i="6"/>
  <c r="BK145" i="6"/>
  <c r="J137" i="6"/>
  <c r="J252" i="6"/>
  <c r="J240" i="6"/>
  <c r="BK234" i="6"/>
  <c r="J223" i="6"/>
  <c r="J211" i="6"/>
  <c r="J205" i="6"/>
  <c r="J190" i="6"/>
  <c r="J180" i="6"/>
  <c r="J176" i="6"/>
  <c r="BK168" i="6"/>
  <c r="J162" i="6"/>
  <c r="J157" i="6"/>
  <c r="BK147" i="6"/>
  <c r="BK138" i="6"/>
  <c r="J172" i="7"/>
  <c r="J133" i="7"/>
  <c r="BK158" i="7"/>
  <c r="J153" i="7"/>
  <c r="BK169" i="7"/>
  <c r="BK160" i="7"/>
  <c r="BK148" i="7"/>
  <c r="BK152" i="7"/>
  <c r="J148" i="7"/>
  <c r="J283" i="8"/>
  <c r="J204" i="8"/>
  <c r="BK143" i="8"/>
  <c r="J265" i="8"/>
  <c r="J245" i="8"/>
  <c r="J189" i="8"/>
  <c r="BK137" i="8"/>
  <c r="J553" i="9"/>
  <c r="BK541" i="9"/>
  <c r="J531" i="9"/>
  <c r="BK510" i="9"/>
  <c r="J496" i="9"/>
  <c r="J486" i="9"/>
  <c r="J469" i="9"/>
  <c r="BK456" i="9"/>
  <c r="J442" i="9"/>
  <c r="BK426" i="9"/>
  <c r="J405" i="9"/>
  <c r="J389" i="9"/>
  <c r="J363" i="9"/>
  <c r="BK313" i="9"/>
  <c r="BK279" i="9"/>
  <c r="J250" i="9"/>
  <c r="BK220" i="9"/>
  <c r="BK528" i="9"/>
  <c r="BK515" i="9"/>
  <c r="BK506" i="9"/>
  <c r="J484" i="9"/>
  <c r="BK470" i="9"/>
  <c r="J460" i="9"/>
  <c r="BK445" i="9"/>
  <c r="J438" i="9"/>
  <c r="BK414" i="9"/>
  <c r="J411" i="9"/>
  <c r="BK400" i="9"/>
  <c r="BK392" i="9"/>
  <c r="J343" i="9"/>
  <c r="BK303" i="9"/>
  <c r="J279" i="9"/>
  <c r="BK208" i="9"/>
  <c r="BK187" i="9"/>
  <c r="BK170" i="9"/>
  <c r="BK151" i="9"/>
  <c r="J639" i="9"/>
  <c r="BK626" i="9"/>
  <c r="J606" i="9"/>
  <c r="J594" i="9"/>
  <c r="BK564" i="9"/>
  <c r="BK551" i="9"/>
  <c r="J541" i="9"/>
  <c r="J530" i="9"/>
  <c r="BK512" i="9"/>
  <c r="BK486" i="9"/>
  <c r="BK464" i="9"/>
  <c r="BK448" i="9"/>
  <c r="BK438" i="9"/>
  <c r="J426" i="9"/>
  <c r="BK417" i="9"/>
  <c r="BK410" i="9"/>
  <c r="BK397" i="9"/>
  <c r="J387" i="9"/>
  <c r="J377" i="9"/>
  <c r="J359" i="9"/>
  <c r="J332" i="9"/>
  <c r="BK286" i="9"/>
  <c r="BK260" i="9"/>
  <c r="J244" i="9"/>
  <c r="BK165" i="9"/>
  <c r="J292" i="9"/>
  <c r="BK244" i="9"/>
  <c r="J204" i="9"/>
  <c r="BK155" i="9"/>
  <c r="J400" i="10"/>
  <c r="BK397" i="10"/>
  <c r="J387" i="10"/>
  <c r="J375" i="10"/>
  <c r="BK366" i="10"/>
  <c r="BK356" i="10"/>
  <c r="BK352" i="10"/>
  <c r="BK343" i="10"/>
  <c r="J307" i="10"/>
  <c r="J291" i="10"/>
  <c r="J279" i="10"/>
  <c r="J271" i="10"/>
  <c r="J254" i="10"/>
  <c r="J212" i="10"/>
  <c r="J206" i="10"/>
  <c r="J169" i="10"/>
  <c r="BK150" i="10"/>
  <c r="BK388" i="10"/>
  <c r="J371" i="10"/>
  <c r="J363" i="10"/>
  <c r="BK351" i="10"/>
  <c r="J332" i="10"/>
  <c r="BK307" i="10"/>
  <c r="BK289" i="10"/>
  <c r="J251" i="10"/>
  <c r="J240" i="10"/>
  <c r="J234" i="10"/>
  <c r="J210" i="10"/>
  <c r="BK188" i="10"/>
  <c r="BK401" i="10"/>
  <c r="J389" i="10"/>
  <c r="J385" i="10"/>
  <c r="J369" i="10"/>
  <c r="BK360" i="10"/>
  <c r="J352" i="10"/>
  <c r="J345" i="10"/>
  <c r="BK336" i="10"/>
  <c r="BK330" i="10"/>
  <c r="J312" i="10"/>
  <c r="BK295" i="10"/>
  <c r="BK272" i="10"/>
  <c r="BK251" i="10"/>
  <c r="BK194" i="10"/>
  <c r="J150" i="10"/>
  <c r="BK406" i="10"/>
  <c r="J398" i="10"/>
  <c r="BK383" i="10"/>
  <c r="J370" i="10"/>
  <c r="J364" i="10"/>
  <c r="BK357" i="10"/>
  <c r="BK345" i="10"/>
  <c r="J336" i="10"/>
  <c r="BK329" i="10"/>
  <c r="BK318" i="10"/>
  <c r="BK299" i="10"/>
  <c r="BK273" i="10"/>
  <c r="J252" i="10"/>
  <c r="J237" i="10"/>
  <c r="BK219" i="10"/>
  <c r="BK189" i="10"/>
  <c r="BK148" i="10"/>
  <c r="J307" i="11"/>
  <c r="J303" i="11"/>
  <c r="J275" i="11"/>
  <c r="J269" i="11"/>
  <c r="BK245" i="11"/>
  <c r="BK237" i="11"/>
  <c r="J232" i="11"/>
  <c r="J181" i="11"/>
  <c r="J172" i="11"/>
  <c r="J163" i="11"/>
  <c r="J157" i="11"/>
  <c r="BK152" i="11"/>
  <c r="J304" i="11"/>
  <c r="J296" i="11"/>
  <c r="J276" i="11"/>
  <c r="BK261" i="11"/>
  <c r="BK243" i="11"/>
  <c r="J238" i="11"/>
  <c r="BK230" i="11"/>
  <c r="BK190" i="11"/>
  <c r="BK182" i="11"/>
  <c r="BK169" i="11"/>
  <c r="J161" i="11"/>
  <c r="J148" i="11"/>
  <c r="BK303" i="11"/>
  <c r="BK289" i="11"/>
  <c r="BK279" i="11"/>
  <c r="BK263" i="11"/>
  <c r="J246" i="11"/>
  <c r="BK233" i="11"/>
  <c r="BK219" i="11"/>
  <c r="BK189" i="11"/>
  <c r="BK184" i="11"/>
  <c r="BK180" i="11"/>
  <c r="J171" i="11"/>
  <c r="BK154" i="11"/>
  <c r="J310" i="11"/>
  <c r="BK307" i="11"/>
  <c r="BK298" i="11"/>
  <c r="BK287" i="11"/>
  <c r="BK278" i="11"/>
  <c r="BK257" i="11"/>
  <c r="BK247" i="11"/>
  <c r="BK236" i="11"/>
  <c r="BK232" i="11"/>
  <c r="J189" i="11"/>
  <c r="BK183" i="11"/>
  <c r="J170" i="11"/>
  <c r="BK158" i="11"/>
  <c r="J140" i="11"/>
  <c r="J240" i="12"/>
  <c r="J228" i="12"/>
  <c r="J216" i="12"/>
  <c r="J204" i="12"/>
  <c r="BK196" i="12"/>
  <c r="BK186" i="12"/>
  <c r="J177" i="12"/>
  <c r="J171" i="12"/>
  <c r="J166" i="12"/>
  <c r="BK155" i="12"/>
  <c r="J148" i="12"/>
  <c r="BK142" i="12"/>
  <c r="J135" i="12"/>
  <c r="J236" i="12"/>
  <c r="BK228" i="12"/>
  <c r="BK221" i="12"/>
  <c r="BK214" i="12"/>
  <c r="BK209" i="12"/>
  <c r="BK205" i="12"/>
  <c r="BK198" i="12"/>
  <c r="BK191" i="12"/>
  <c r="BK182" i="12"/>
  <c r="J173" i="12"/>
  <c r="J165" i="12"/>
  <c r="J160" i="12"/>
  <c r="BK154" i="12"/>
  <c r="BK143" i="12"/>
  <c r="BK240" i="12"/>
  <c r="BK212" i="12"/>
  <c r="J196" i="12"/>
  <c r="J186" i="12"/>
  <c r="J181" i="12"/>
  <c r="J172" i="12"/>
  <c r="J155" i="12"/>
  <c r="J143" i="12"/>
  <c r="J238" i="12"/>
  <c r="J230" i="12"/>
  <c r="BK220" i="12"/>
  <c r="BK210" i="12"/>
  <c r="BK204" i="12"/>
  <c r="J195" i="12"/>
  <c r="BK185" i="12"/>
  <c r="J182" i="12"/>
  <c r="J178" i="12"/>
  <c r="BK170" i="12"/>
  <c r="BK165" i="12"/>
  <c r="BK158" i="12"/>
  <c r="J153" i="12"/>
  <c r="J147" i="12"/>
  <c r="BK134" i="12"/>
  <c r="J185" i="13"/>
  <c r="J179" i="13"/>
  <c r="J171" i="13"/>
  <c r="J164" i="13"/>
  <c r="BK156" i="13"/>
  <c r="BK151" i="13"/>
  <c r="J144" i="13"/>
  <c r="BK140" i="13"/>
  <c r="J134" i="13"/>
  <c r="BK190" i="13"/>
  <c r="J176" i="13"/>
  <c r="BK169" i="13"/>
  <c r="BK162" i="13"/>
  <c r="J156" i="13"/>
  <c r="J136" i="13"/>
  <c r="BK132" i="13"/>
  <c r="BK179" i="13"/>
  <c r="BK171" i="13"/>
  <c r="BK167" i="13"/>
  <c r="BK161" i="13"/>
  <c r="J151" i="13"/>
  <c r="BK146" i="13"/>
  <c r="J184" i="13"/>
  <c r="BK164" i="13"/>
  <c r="BK155" i="13"/>
  <c r="BK147" i="13"/>
  <c r="BK142" i="13"/>
  <c r="J138" i="13"/>
  <c r="J133" i="13"/>
  <c r="J206" i="14"/>
  <c r="J177" i="14"/>
  <c r="J157" i="14"/>
  <c r="BK134" i="14"/>
  <c r="J189" i="14"/>
  <c r="J146" i="14"/>
  <c r="J136" i="14"/>
  <c r="J200" i="14"/>
  <c r="J188" i="14"/>
  <c r="J178" i="14"/>
  <c r="BK146" i="14"/>
  <c r="BK197" i="14"/>
  <c r="BK183" i="14"/>
  <c r="BK177" i="14"/>
  <c r="BK154" i="14"/>
  <c r="BK471" i="15"/>
  <c r="J458" i="15"/>
  <c r="BK430" i="15"/>
  <c r="J411" i="15"/>
  <c r="J391" i="15"/>
  <c r="J388" i="15"/>
  <c r="BK360" i="15"/>
  <c r="BK343" i="15"/>
  <c r="J314" i="15"/>
  <c r="BK271" i="15"/>
  <c r="BK226" i="15"/>
  <c r="BK211" i="15"/>
  <c r="BK167" i="15"/>
  <c r="BK432" i="15"/>
  <c r="J401" i="15"/>
  <c r="J333" i="15"/>
  <c r="BK317" i="15"/>
  <c r="BK215" i="15"/>
  <c r="BK180" i="15"/>
  <c r="BK145" i="15"/>
  <c r="J443" i="15"/>
  <c r="BK434" i="15"/>
  <c r="BK405" i="15"/>
  <c r="BK391" i="15"/>
  <c r="BK379" i="15"/>
  <c r="BK366" i="15"/>
  <c r="BK340" i="15"/>
  <c r="BK311" i="15"/>
  <c r="J228" i="15"/>
  <c r="BK195" i="15"/>
  <c r="BK187" i="15"/>
  <c r="BK148" i="15"/>
  <c r="J471" i="15"/>
  <c r="J445" i="15"/>
  <c r="J432" i="15"/>
  <c r="BK412" i="15"/>
  <c r="BK402" i="15"/>
  <c r="BK387" i="15"/>
  <c r="J366" i="15"/>
  <c r="J348" i="15"/>
  <c r="J329" i="15"/>
  <c r="BK301" i="15"/>
  <c r="J265" i="15"/>
  <c r="J189" i="15"/>
  <c r="J161" i="15"/>
  <c r="BK147" i="15"/>
  <c r="BK228" i="16"/>
  <c r="J206" i="16"/>
  <c r="J180" i="16"/>
  <c r="BK154" i="16"/>
  <c r="BK137" i="16"/>
  <c r="BK231" i="16"/>
  <c r="BK227" i="16"/>
  <c r="J218" i="16"/>
  <c r="BK214" i="16"/>
  <c r="J182" i="16"/>
  <c r="J167" i="16"/>
  <c r="BK150" i="16"/>
  <c r="BK240" i="16"/>
  <c r="J227" i="16"/>
  <c r="J216" i="16"/>
  <c r="BK199" i="16"/>
  <c r="J174" i="16"/>
  <c r="J131" i="16"/>
  <c r="J228" i="16"/>
  <c r="J220" i="16"/>
  <c r="J197" i="16"/>
  <c r="BK184" i="16"/>
  <c r="BK169" i="16"/>
  <c r="J137" i="16"/>
  <c r="J165" i="17"/>
  <c r="BK161" i="17"/>
  <c r="BK150" i="17"/>
  <c r="J140" i="17"/>
  <c r="BK190" i="17"/>
  <c r="J156" i="17"/>
  <c r="J149" i="17"/>
  <c r="BK142" i="17"/>
  <c r="J192" i="17"/>
  <c r="J180" i="17"/>
  <c r="J163" i="17"/>
  <c r="J157" i="17"/>
  <c r="J151" i="17"/>
  <c r="BK143" i="17"/>
  <c r="BK128" i="17"/>
  <c r="BK175" i="17"/>
  <c r="J154" i="17"/>
  <c r="J135" i="17"/>
  <c r="BK187" i="18"/>
  <c r="J163" i="18"/>
  <c r="BK158" i="18"/>
  <c r="J152" i="18"/>
  <c r="BK139" i="18"/>
  <c r="J191" i="18"/>
  <c r="J183" i="18"/>
  <c r="J169" i="18"/>
  <c r="BK162" i="18"/>
  <c r="J158" i="18"/>
  <c r="BK146" i="18"/>
  <c r="BK129" i="18"/>
  <c r="BK194" i="18"/>
  <c r="J184" i="18"/>
  <c r="BK171" i="18"/>
  <c r="BK161" i="18"/>
  <c r="BK150" i="18"/>
  <c r="J193" i="18"/>
  <c r="J187" i="18"/>
  <c r="BK169" i="18"/>
  <c r="J149" i="18"/>
  <c r="J145" i="18"/>
  <c r="J191" i="19"/>
  <c r="J185" i="19"/>
  <c r="J179" i="19"/>
  <c r="J169" i="19"/>
  <c r="J158" i="19"/>
  <c r="J135" i="19"/>
  <c r="J186" i="19"/>
  <c r="BK176" i="19"/>
  <c r="J162" i="19"/>
  <c r="J148" i="19"/>
  <c r="BK140" i="19"/>
  <c r="BK193" i="19"/>
  <c r="BK183" i="19"/>
  <c r="J172" i="19"/>
  <c r="J161" i="19"/>
  <c r="BK146" i="19"/>
  <c r="J182" i="19"/>
  <c r="BK174" i="19"/>
  <c r="J133" i="19"/>
  <c r="BK183" i="20"/>
  <c r="BK166" i="20"/>
  <c r="BK202" i="20"/>
  <c r="BK179" i="20"/>
  <c r="BK163" i="20"/>
  <c r="BK141" i="20"/>
  <c r="BK193" i="20"/>
  <c r="BK176" i="20"/>
  <c r="BK151" i="20"/>
  <c r="J200" i="20"/>
  <c r="BK178" i="20"/>
  <c r="BK170" i="20"/>
  <c r="J151" i="20"/>
  <c r="J141" i="20"/>
  <c r="BK191" i="21"/>
  <c r="J176" i="21"/>
  <c r="J137" i="21"/>
  <c r="BK169" i="21"/>
  <c r="J144" i="21"/>
  <c r="J191" i="21"/>
  <c r="BK179" i="21"/>
  <c r="BK173" i="21"/>
  <c r="BK147" i="21"/>
  <c r="BK178" i="21"/>
  <c r="BK176" i="21"/>
  <c r="J169" i="21"/>
  <c r="J149" i="21"/>
  <c r="BK139" i="21"/>
  <c r="BK202" i="22"/>
  <c r="BK197" i="22"/>
  <c r="J186" i="22"/>
  <c r="J176" i="22"/>
  <c r="BK163" i="22"/>
  <c r="BK142" i="22"/>
  <c r="BK199" i="22"/>
  <c r="BK187" i="22"/>
  <c r="BK174" i="22"/>
  <c r="J148" i="22"/>
  <c r="BK129" i="22"/>
  <c r="BK196" i="22"/>
  <c r="J191" i="22"/>
  <c r="BK186" i="22"/>
  <c r="BK181" i="22"/>
  <c r="J163" i="22"/>
  <c r="BK135" i="22"/>
  <c r="BK205" i="22"/>
  <c r="J197" i="22"/>
  <c r="J187" i="22"/>
  <c r="BK176" i="22"/>
  <c r="BK160" i="22"/>
  <c r="J199" i="23"/>
  <c r="BK188" i="23"/>
  <c r="BK180" i="23"/>
  <c r="BK175" i="23"/>
  <c r="J150" i="23"/>
  <c r="BK195" i="23"/>
  <c r="J191" i="23"/>
  <c r="BK168" i="23"/>
  <c r="BK154" i="23"/>
  <c r="BK130" i="23"/>
  <c r="BK191" i="23"/>
  <c r="BK184" i="23"/>
  <c r="BK172" i="23"/>
  <c r="BK150" i="23"/>
  <c r="J136" i="23"/>
  <c r="J185" i="23"/>
  <c r="J170" i="23"/>
  <c r="J146" i="23"/>
  <c r="J175" i="24"/>
  <c r="BK154" i="24"/>
  <c r="BK135" i="24"/>
  <c r="BK183" i="24"/>
  <c r="BK177" i="24"/>
  <c r="BK160" i="24"/>
  <c r="BK146" i="24"/>
  <c r="BK131" i="24"/>
  <c r="J180" i="24"/>
  <c r="BK157" i="24"/>
  <c r="BK136" i="24"/>
  <c r="J187" i="24"/>
  <c r="BK180" i="24"/>
  <c r="J140" i="24"/>
  <c r="BK213" i="25"/>
  <c r="J199" i="25"/>
  <c r="BK190" i="25"/>
  <c r="BK181" i="25"/>
  <c r="BK153" i="25"/>
  <c r="BK194" i="25"/>
  <c r="J180" i="25"/>
  <c r="J158" i="25"/>
  <c r="BK221" i="25"/>
  <c r="J220" i="25"/>
  <c r="J219" i="25"/>
  <c r="J218" i="25"/>
  <c r="BK216" i="25"/>
  <c r="BK215" i="25"/>
  <c r="J206" i="25"/>
  <c r="BK203" i="25"/>
  <c r="BK202" i="25"/>
  <c r="J201" i="25"/>
  <c r="J200" i="25"/>
  <c r="J195" i="25"/>
  <c r="BK192" i="25"/>
  <c r="J191" i="25"/>
  <c r="J190" i="25"/>
  <c r="J188" i="25"/>
  <c r="BK182" i="25"/>
  <c r="BK178" i="25"/>
  <c r="BK145" i="25"/>
  <c r="BK220" i="25"/>
  <c r="J213" i="25"/>
  <c r="J204" i="25"/>
  <c r="J194" i="25"/>
  <c r="BK188" i="25"/>
  <c r="BK158" i="25"/>
  <c r="BK194" i="26"/>
  <c r="BK183" i="26"/>
  <c r="BK173" i="26"/>
  <c r="BK150" i="26"/>
  <c r="J188" i="26"/>
  <c r="BK174" i="26"/>
  <c r="J162" i="26"/>
  <c r="BK136" i="26"/>
  <c r="J186" i="26"/>
  <c r="J181" i="26"/>
  <c r="J170" i="26"/>
  <c r="J144" i="26"/>
  <c r="J130" i="26"/>
  <c r="BK185" i="26"/>
  <c r="BK178" i="26"/>
  <c r="J168" i="26"/>
  <c r="BK130" i="26"/>
  <c r="BK172" i="27"/>
  <c r="BK147" i="27"/>
  <c r="BK180" i="27"/>
  <c r="BK170" i="27"/>
  <c r="BK145" i="27"/>
  <c r="J183" i="27"/>
  <c r="J179" i="27"/>
  <c r="BK158" i="27"/>
  <c r="J187" i="27"/>
  <c r="BK178" i="27"/>
  <c r="J166" i="27"/>
  <c r="J145" i="27"/>
  <c r="J130" i="27"/>
  <c r="BK165" i="28"/>
  <c r="BK158" i="28"/>
  <c r="BK151" i="28"/>
  <c r="J142" i="28"/>
  <c r="BK134" i="28"/>
  <c r="BK169" i="28"/>
  <c r="BK164" i="28"/>
  <c r="J152" i="28"/>
  <c r="J143" i="28"/>
  <c r="BK132" i="28"/>
  <c r="J125" i="28"/>
  <c r="J166" i="28"/>
  <c r="J156" i="28"/>
  <c r="J151" i="28"/>
  <c r="BK147" i="28"/>
  <c r="J141" i="28"/>
  <c r="BK131" i="28"/>
  <c r="BK141" i="28"/>
  <c r="J136" i="28"/>
  <c r="BK129" i="28"/>
  <c r="BK220" i="2"/>
  <c r="J206" i="2"/>
  <c r="BK188" i="2"/>
  <c r="J170" i="2"/>
  <c r="BK156" i="2"/>
  <c r="AS106" i="1"/>
  <c r="BK198" i="2"/>
  <c r="BK182" i="2"/>
  <c r="J166" i="2"/>
  <c r="J156" i="2"/>
  <c r="BK136" i="2"/>
  <c r="BK179" i="2"/>
  <c r="BK173" i="2"/>
  <c r="J171" i="2"/>
  <c r="BK157" i="2"/>
  <c r="J210" i="2"/>
  <c r="BK160" i="2"/>
  <c r="BK155" i="2"/>
  <c r="J704" i="3"/>
  <c r="J681" i="3"/>
  <c r="J673" i="3"/>
  <c r="BK658" i="3"/>
  <c r="BK633" i="3"/>
  <c r="BK622" i="3"/>
  <c r="J613" i="3"/>
  <c r="BK605" i="3"/>
  <c r="BK591" i="3"/>
  <c r="BK565" i="3"/>
  <c r="J531" i="3"/>
  <c r="BK509" i="3"/>
  <c r="J493" i="3"/>
  <c r="J458" i="3"/>
  <c r="BK454" i="3"/>
  <c r="J437" i="3"/>
  <c r="J341" i="3"/>
  <c r="BK305" i="3"/>
  <c r="J208" i="3"/>
  <c r="J156" i="3"/>
  <c r="BK711" i="3"/>
  <c r="BK683" i="3"/>
  <c r="J660" i="3"/>
  <c r="J596" i="3"/>
  <c r="J580" i="3"/>
  <c r="BK559" i="3"/>
  <c r="J515" i="3"/>
  <c r="BK487" i="3"/>
  <c r="BK458" i="3"/>
  <c r="BK445" i="3"/>
  <c r="BK407" i="3"/>
  <c r="BK359" i="3"/>
  <c r="J314" i="3"/>
  <c r="J295" i="3"/>
  <c r="J278" i="3"/>
  <c r="BK264" i="3"/>
  <c r="J184" i="3"/>
  <c r="J166" i="3"/>
  <c r="J707" i="3"/>
  <c r="BK681" i="3"/>
  <c r="J663" i="3"/>
  <c r="J647" i="3"/>
  <c r="J617" i="3"/>
  <c r="BK603" i="3"/>
  <c r="BK598" i="3"/>
  <c r="BK583" i="3"/>
  <c r="BK578" i="3"/>
  <c r="J560" i="3"/>
  <c r="BK503" i="3"/>
  <c r="J487" i="3"/>
  <c r="J474" i="3"/>
  <c r="J451" i="3"/>
  <c r="BK440" i="3"/>
  <c r="BK417" i="3"/>
  <c r="BK341" i="3"/>
  <c r="BK184" i="3"/>
  <c r="J664" i="3"/>
  <c r="J626" i="3"/>
  <c r="J606" i="3"/>
  <c r="J597" i="3"/>
  <c r="J582" i="3"/>
  <c r="J559" i="3"/>
  <c r="J535" i="3"/>
  <c r="BK514" i="3"/>
  <c r="BK481" i="3"/>
  <c r="J453" i="3"/>
  <c r="J447" i="3"/>
  <c r="J434" i="3"/>
  <c r="BK390" i="3"/>
  <c r="J319" i="3"/>
  <c r="BK295" i="3"/>
  <c r="BK277" i="3"/>
  <c r="J264" i="3"/>
  <c r="J177" i="3"/>
  <c r="BK418" i="4"/>
  <c r="J412" i="4"/>
  <c r="J398" i="4"/>
  <c r="BK386" i="4"/>
  <c r="BK376" i="4"/>
  <c r="BK368" i="4"/>
  <c r="J363" i="4"/>
  <c r="BK353" i="4"/>
  <c r="J343" i="4"/>
  <c r="BK338" i="4"/>
  <c r="J311" i="4"/>
  <c r="J289" i="4"/>
  <c r="BK279" i="4"/>
  <c r="BK251" i="4"/>
  <c r="J232" i="4"/>
  <c r="J208" i="4"/>
  <c r="J189" i="4"/>
  <c r="J155" i="4"/>
  <c r="J393" i="4"/>
  <c r="BK384" i="4"/>
  <c r="BK370" i="4"/>
  <c r="BK362" i="4"/>
  <c r="J356" i="4"/>
  <c r="J342" i="4"/>
  <c r="J335" i="4"/>
  <c r="BK306" i="4"/>
  <c r="J294" i="4"/>
  <c r="BK278" i="4"/>
  <c r="BK254" i="4"/>
  <c r="BK230" i="4"/>
  <c r="BK212" i="4"/>
  <c r="J196" i="4"/>
  <c r="J418" i="4"/>
  <c r="BK406" i="4"/>
  <c r="J399" i="4"/>
  <c r="J394" i="4"/>
  <c r="J383" i="4"/>
  <c r="J373" i="4"/>
  <c r="BK367" i="4"/>
  <c r="J360" i="4"/>
  <c r="BK346" i="4"/>
  <c r="J339" i="4"/>
  <c r="BK332" i="4"/>
  <c r="BK319" i="4"/>
  <c r="BK294" i="4"/>
  <c r="J279" i="4"/>
  <c r="BK261" i="4"/>
  <c r="BK252" i="4"/>
  <c r="BK202" i="4"/>
  <c r="J197" i="4"/>
  <c r="J170" i="4"/>
  <c r="J142" i="4"/>
  <c r="J405" i="4"/>
  <c r="J392" i="4"/>
  <c r="BK378" i="4"/>
  <c r="BK374" i="4"/>
  <c r="BK360" i="4"/>
  <c r="BK349" i="4"/>
  <c r="BK342" i="4"/>
  <c r="J319" i="4"/>
  <c r="BK299" i="4"/>
  <c r="J287" i="4"/>
  <c r="J278" i="4"/>
  <c r="J267" i="4"/>
  <c r="J252" i="4"/>
  <c r="BK236" i="4"/>
  <c r="J224" i="4"/>
  <c r="BK208" i="4"/>
  <c r="BK181" i="4"/>
  <c r="J151" i="4"/>
  <c r="J302" i="5"/>
  <c r="J292" i="5"/>
  <c r="J272" i="5"/>
  <c r="J267" i="5"/>
  <c r="BK253" i="5"/>
  <c r="BK248" i="5"/>
  <c r="BK245" i="5"/>
  <c r="BK234" i="5"/>
  <c r="BK210" i="5"/>
  <c r="J203" i="5"/>
  <c r="BK198" i="5"/>
  <c r="BK192" i="5"/>
  <c r="BK187" i="5"/>
  <c r="BK180" i="5"/>
  <c r="J175" i="5"/>
  <c r="J166" i="5"/>
  <c r="J159" i="5"/>
  <c r="J307" i="5"/>
  <c r="J299" i="5"/>
  <c r="J294" i="5"/>
  <c r="J277" i="5"/>
  <c r="J270" i="5"/>
  <c r="BK264" i="5"/>
  <c r="J257" i="5"/>
  <c r="BK251" i="5"/>
  <c r="BK241" i="5"/>
  <c r="J222" i="5"/>
  <c r="BK206" i="5"/>
  <c r="J196" i="5"/>
  <c r="BK182" i="5"/>
  <c r="BK174" i="5"/>
  <c r="BK167" i="5"/>
  <c r="BK160" i="5"/>
  <c r="BK154" i="5"/>
  <c r="BK140" i="5"/>
  <c r="BK308" i="5"/>
  <c r="BK296" i="5"/>
  <c r="J286" i="5"/>
  <c r="J260" i="5"/>
  <c r="J255" i="5"/>
  <c r="BK247" i="5"/>
  <c r="J242" i="5"/>
  <c r="J236" i="5"/>
  <c r="BK212" i="5"/>
  <c r="BK204" i="5"/>
  <c r="BK195" i="5"/>
  <c r="J185" i="5"/>
  <c r="J180" i="5"/>
  <c r="J173" i="5"/>
  <c r="BK168" i="5"/>
  <c r="BK157" i="5"/>
  <c r="J140" i="5"/>
  <c r="J304" i="5"/>
  <c r="J298" i="5"/>
  <c r="BK286" i="5"/>
  <c r="J278" i="5"/>
  <c r="J266" i="5"/>
  <c r="BK263" i="5"/>
  <c r="BK256" i="5"/>
  <c r="BK246" i="5"/>
  <c r="BK238" i="5"/>
  <c r="J205" i="5"/>
  <c r="J199" i="5"/>
  <c r="J193" i="5"/>
  <c r="BK185" i="5"/>
  <c r="BK163" i="5"/>
  <c r="J154" i="5"/>
  <c r="BK257" i="6"/>
  <c r="J254" i="6"/>
  <c r="BK244" i="6"/>
  <c r="J230" i="6"/>
  <c r="BK223" i="6"/>
  <c r="J215" i="6"/>
  <c r="J210" i="6"/>
  <c r="J203" i="6"/>
  <c r="BK198" i="6"/>
  <c r="BK192" i="6"/>
  <c r="BK184" i="6"/>
  <c r="J175" i="6"/>
  <c r="BK160" i="6"/>
  <c r="J154" i="6"/>
  <c r="J144" i="6"/>
  <c r="BK136" i="6"/>
  <c r="BK249" i="6"/>
  <c r="BK242" i="6"/>
  <c r="J237" i="6"/>
  <c r="J228" i="6"/>
  <c r="J222" i="6"/>
  <c r="BK214" i="6"/>
  <c r="BK207" i="6"/>
  <c r="BK200" i="6"/>
  <c r="BK190" i="6"/>
  <c r="J184" i="6"/>
  <c r="BK175" i="6"/>
  <c r="BK171" i="6"/>
  <c r="J163" i="6"/>
  <c r="BK157" i="6"/>
  <c r="J147" i="6"/>
  <c r="BK137" i="6"/>
  <c r="J249" i="6"/>
  <c r="BK239" i="6"/>
  <c r="J232" i="6"/>
  <c r="J224" i="6"/>
  <c r="J216" i="6"/>
  <c r="BK204" i="6"/>
  <c r="BK197" i="6"/>
  <c r="J191" i="6"/>
  <c r="J181" i="6"/>
  <c r="J173" i="6"/>
  <c r="J167" i="6"/>
  <c r="BK159" i="6"/>
  <c r="J146" i="6"/>
  <c r="BK134" i="6"/>
  <c r="J248" i="6"/>
  <c r="J236" i="6"/>
  <c r="BK232" i="6"/>
  <c r="J219" i="6"/>
  <c r="BK212" i="6"/>
  <c r="J206" i="6"/>
  <c r="J192" i="6"/>
  <c r="J185" i="6"/>
  <c r="J178" i="6"/>
  <c r="BK174" i="6"/>
  <c r="J166" i="6"/>
  <c r="BK161" i="6"/>
  <c r="BK152" i="6"/>
  <c r="BK143" i="6"/>
  <c r="J166" i="7"/>
  <c r="BK147" i="7"/>
  <c r="J160" i="7"/>
  <c r="BK151" i="7"/>
  <c r="BK166" i="7"/>
  <c r="J152" i="7"/>
  <c r="BK172" i="7"/>
  <c r="BK133" i="7"/>
  <c r="BK267" i="8"/>
  <c r="BK151" i="8"/>
  <c r="J267" i="8"/>
  <c r="J254" i="8"/>
  <c r="BK167" i="8"/>
  <c r="J287" i="8"/>
  <c r="J551" i="9"/>
  <c r="J540" i="9"/>
  <c r="BK529" i="9"/>
  <c r="BK508" i="9"/>
  <c r="BK494" i="9"/>
  <c r="BK478" i="9"/>
  <c r="J462" i="9"/>
  <c r="J452" i="9"/>
  <c r="J434" i="9"/>
  <c r="J413" i="9"/>
  <c r="J400" i="9"/>
  <c r="J381" i="9"/>
  <c r="BK359" i="9"/>
  <c r="J286" i="9"/>
  <c r="J268" i="9"/>
  <c r="BK236" i="9"/>
  <c r="J217" i="9"/>
  <c r="J529" i="9"/>
  <c r="J512" i="9"/>
  <c r="J502" i="9"/>
  <c r="J478" i="9"/>
  <c r="BK469" i="9"/>
  <c r="BK458" i="9"/>
  <c r="J443" i="9"/>
  <c r="J422" i="9"/>
  <c r="J417" i="9"/>
  <c r="BK413" i="9"/>
  <c r="BK405" i="9"/>
  <c r="J398" i="9"/>
  <c r="BK387" i="9"/>
  <c r="BK340" i="9"/>
  <c r="BK285" i="9"/>
  <c r="BK237" i="9"/>
  <c r="J198" i="9"/>
  <c r="BK172" i="9"/>
  <c r="J155" i="9"/>
  <c r="J644" i="9"/>
  <c r="BK638" i="9"/>
  <c r="J620" i="9"/>
  <c r="J604" i="9"/>
  <c r="J580" i="9"/>
  <c r="BK567" i="9"/>
  <c r="J558" i="9"/>
  <c r="J546" i="9"/>
  <c r="BK537" i="9"/>
  <c r="J515" i="9"/>
  <c r="J494" i="9"/>
  <c r="J470" i="9"/>
  <c r="J456" i="9"/>
  <c r="J441" i="9"/>
  <c r="BK421" i="9"/>
  <c r="J415" i="9"/>
  <c r="BK407" i="9"/>
  <c r="BK389" i="9"/>
  <c r="BK371" i="9"/>
  <c r="J347" i="9"/>
  <c r="BK318" i="9"/>
  <c r="J262" i="9"/>
  <c r="BK250" i="9"/>
  <c r="J220" i="9"/>
  <c r="BK157" i="9"/>
  <c r="BK228" i="9"/>
  <c r="J200" i="9"/>
  <c r="J151" i="9"/>
  <c r="J399" i="10"/>
  <c r="J393" i="10"/>
  <c r="BK389" i="10"/>
  <c r="BK376" i="10"/>
  <c r="J368" i="10"/>
  <c r="J358" i="10"/>
  <c r="BK353" i="10"/>
  <c r="J346" i="10"/>
  <c r="J335" i="10"/>
  <c r="BK302" i="10"/>
  <c r="J295" i="10"/>
  <c r="BK274" i="10"/>
  <c r="J269" i="10"/>
  <c r="J238" i="10"/>
  <c r="BK227" i="10"/>
  <c r="J188" i="10"/>
  <c r="J167" i="10"/>
  <c r="J390" i="10"/>
  <c r="BK375" i="10"/>
  <c r="BK365" i="10"/>
  <c r="J357" i="10"/>
  <c r="J342" i="10"/>
  <c r="BK326" i="10"/>
  <c r="BK311" i="10"/>
  <c r="BK276" i="10"/>
  <c r="J249" i="10"/>
  <c r="BK243" i="10"/>
  <c r="BK235" i="10"/>
  <c r="BK212" i="10"/>
  <c r="BK192" i="10"/>
  <c r="BK158" i="10"/>
  <c r="J397" i="10"/>
  <c r="BK387" i="10"/>
  <c r="BK378" i="10"/>
  <c r="BK363" i="10"/>
  <c r="J355" i="10"/>
  <c r="BK348" i="10"/>
  <c r="J337" i="10"/>
  <c r="J333" i="10"/>
  <c r="J311" i="10"/>
  <c r="BK301" i="10"/>
  <c r="J273" i="10"/>
  <c r="BK256" i="10"/>
  <c r="J232" i="10"/>
  <c r="J148" i="10"/>
  <c r="BK404" i="10"/>
  <c r="BK393" i="10"/>
  <c r="BK379" i="10"/>
  <c r="J367" i="10"/>
  <c r="J360" i="10"/>
  <c r="BK354" i="10"/>
  <c r="BK341" i="10"/>
  <c r="BK333" i="10"/>
  <c r="J327" i="10"/>
  <c r="BK309" i="10"/>
  <c r="BK300" i="10"/>
  <c r="BK271" i="10"/>
  <c r="BK254" i="10"/>
  <c r="BK245" i="10"/>
  <c r="BK233" i="10"/>
  <c r="J194" i="10"/>
  <c r="J179" i="10"/>
  <c r="J306" i="11"/>
  <c r="BK297" i="11"/>
  <c r="J289" i="11"/>
  <c r="J261" i="11"/>
  <c r="J244" i="11"/>
  <c r="BK238" i="11"/>
  <c r="J233" i="11"/>
  <c r="BK192" i="11"/>
  <c r="J173" i="11"/>
  <c r="BK166" i="11"/>
  <c r="J160" i="11"/>
  <c r="J154" i="11"/>
  <c r="J308" i="11"/>
  <c r="J298" i="11"/>
  <c r="J283" i="11"/>
  <c r="J265" i="11"/>
  <c r="BK249" i="11"/>
  <c r="BK240" i="11"/>
  <c r="J237" i="11"/>
  <c r="BK228" i="11"/>
  <c r="BK187" i="11"/>
  <c r="BK174" i="11"/>
  <c r="J165" i="11"/>
  <c r="J158" i="11"/>
  <c r="BK140" i="11"/>
  <c r="BK300" i="11"/>
  <c r="J292" i="11"/>
  <c r="BK269" i="11"/>
  <c r="J257" i="11"/>
  <c r="J239" i="11"/>
  <c r="J226" i="11"/>
  <c r="J190" i="11"/>
  <c r="J186" i="11"/>
  <c r="J174" i="11"/>
  <c r="J167" i="11"/>
  <c r="J156" i="11"/>
  <c r="BK310" i="11"/>
  <c r="J305" i="11"/>
  <c r="J297" i="11"/>
  <c r="J279" i="11"/>
  <c r="BK273" i="11"/>
  <c r="BK248" i="11"/>
  <c r="J241" i="11"/>
  <c r="J219" i="11"/>
  <c r="J188" i="11"/>
  <c r="J180" i="11"/>
  <c r="BK162" i="11"/>
  <c r="BK142" i="11"/>
  <c r="BK243" i="12"/>
  <c r="J237" i="12"/>
  <c r="J227" i="12"/>
  <c r="J207" i="12"/>
  <c r="J199" i="12"/>
  <c r="BK195" i="12"/>
  <c r="BK184" i="12"/>
  <c r="BK174" i="12"/>
  <c r="J170" i="12"/>
  <c r="J164" i="12"/>
  <c r="BK152" i="12"/>
  <c r="J146" i="12"/>
  <c r="J138" i="12"/>
  <c r="BK238" i="12"/>
  <c r="J229" i="12"/>
  <c r="J222" i="12"/>
  <c r="J215" i="12"/>
  <c r="J210" i="12"/>
  <c r="J202" i="12"/>
  <c r="J197" i="12"/>
  <c r="BK190" i="12"/>
  <c r="BK177" i="12"/>
  <c r="BK171" i="12"/>
  <c r="BK163" i="12"/>
  <c r="J158" i="12"/>
  <c r="J149" i="12"/>
  <c r="J136" i="12"/>
  <c r="J239" i="12"/>
  <c r="J226" i="12"/>
  <c r="BK223" i="12"/>
  <c r="BK222" i="12"/>
  <c r="J220" i="12"/>
  <c r="BK218" i="12"/>
  <c r="BK215" i="12"/>
  <c r="J211" i="12"/>
  <c r="J201" i="12"/>
  <c r="BK197" i="12"/>
  <c r="J194" i="12"/>
  <c r="J191" i="12"/>
  <c r="J185" i="12"/>
  <c r="J180" i="12"/>
  <c r="BK167" i="12"/>
  <c r="BK151" i="12"/>
  <c r="BK136" i="12"/>
  <c r="J244" i="12"/>
  <c r="J233" i="12"/>
  <c r="BK226" i="12"/>
  <c r="J221" i="12"/>
  <c r="BK213" i="12"/>
  <c r="BK203" i="12"/>
  <c r="J190" i="12"/>
  <c r="BK187" i="12"/>
  <c r="BK180" i="12"/>
  <c r="J174" i="12"/>
  <c r="BK162" i="12"/>
  <c r="BK156" i="12"/>
  <c r="BK150" i="12"/>
  <c r="BK144" i="12"/>
  <c r="BK138" i="12"/>
  <c r="J188" i="13"/>
  <c r="J177" i="13"/>
  <c r="BK170" i="13"/>
  <c r="BK163" i="13"/>
  <c r="J155" i="13"/>
  <c r="J148" i="13"/>
  <c r="J143" i="13"/>
  <c r="BK139" i="13"/>
  <c r="J132" i="13"/>
  <c r="BK184" i="13"/>
  <c r="BK172" i="13"/>
  <c r="BK165" i="13"/>
  <c r="J157" i="13"/>
  <c r="BK148" i="13"/>
  <c r="BK133" i="13"/>
  <c r="BK183" i="13"/>
  <c r="BK177" i="13"/>
  <c r="BK174" i="13"/>
  <c r="J168" i="13"/>
  <c r="J163" i="13"/>
  <c r="J154" i="13"/>
  <c r="J149" i="13"/>
  <c r="BK187" i="13"/>
  <c r="BK175" i="13"/>
  <c r="BK160" i="13"/>
  <c r="J153" i="13"/>
  <c r="BK145" i="13"/>
  <c r="BK141" i="13"/>
  <c r="J137" i="13"/>
  <c r="J131" i="13"/>
  <c r="BK203" i="14"/>
  <c r="J183" i="14"/>
  <c r="J162" i="14"/>
  <c r="J142" i="14"/>
  <c r="BK188" i="14"/>
  <c r="BK142" i="14"/>
  <c r="BK200" i="14"/>
  <c r="J181" i="14"/>
  <c r="BK164" i="14"/>
  <c r="BK136" i="14"/>
  <c r="BK469" i="15"/>
  <c r="BK447" i="15"/>
  <c r="J426" i="15"/>
  <c r="J404" i="15"/>
  <c r="BK390" i="15"/>
  <c r="BK373" i="15"/>
  <c r="J356" i="15"/>
  <c r="J340" i="15"/>
  <c r="J285" i="15"/>
  <c r="BK243" i="15"/>
  <c r="J215" i="15"/>
  <c r="J187" i="15"/>
  <c r="J447" i="15"/>
  <c r="BK411" i="15"/>
  <c r="BK388" i="15"/>
  <c r="BK352" i="15"/>
  <c r="J321" i="15"/>
  <c r="J224" i="15"/>
  <c r="BK214" i="15"/>
  <c r="J167" i="15"/>
  <c r="J465" i="15"/>
  <c r="J437" i="15"/>
  <c r="J414" i="15"/>
  <c r="BK400" i="15"/>
  <c r="J387" i="15"/>
  <c r="BK368" i="15"/>
  <c r="BK348" i="15"/>
  <c r="BK314" i="15"/>
  <c r="J259" i="15"/>
  <c r="BK220" i="15"/>
  <c r="BK189" i="15"/>
  <c r="BK150" i="15"/>
  <c r="J469" i="15"/>
  <c r="J441" i="15"/>
  <c r="J434" i="15"/>
  <c r="BK414" i="15"/>
  <c r="BK404" i="15"/>
  <c r="J389" i="15"/>
  <c r="BK362" i="15"/>
  <c r="J345" i="15"/>
  <c r="BK321" i="15"/>
  <c r="BK285" i="15"/>
  <c r="J195" i="15"/>
  <c r="BK174" i="15"/>
  <c r="J150" i="15"/>
  <c r="J145" i="15"/>
  <c r="J221" i="16"/>
  <c r="J210" i="16"/>
  <c r="BK182" i="16"/>
  <c r="J159" i="16"/>
  <c r="BK140" i="16"/>
  <c r="J240" i="16"/>
  <c r="J229" i="16"/>
  <c r="BK223" i="16"/>
  <c r="BK216" i="16"/>
  <c r="BK195" i="16"/>
  <c r="J169" i="16"/>
  <c r="J154" i="16"/>
  <c r="BK133" i="16"/>
  <c r="BK230" i="16"/>
  <c r="BK218" i="16"/>
  <c r="BK202" i="16"/>
  <c r="BK186" i="16"/>
  <c r="J144" i="16"/>
  <c r="BK229" i="16"/>
  <c r="BK221" i="16"/>
  <c r="J202" i="16"/>
  <c r="J186" i="16"/>
  <c r="J164" i="16"/>
  <c r="J133" i="16"/>
  <c r="BK164" i="17"/>
  <c r="BK157" i="17"/>
  <c r="BK149" i="17"/>
  <c r="J146" i="17"/>
  <c r="J128" i="17"/>
  <c r="BK174" i="17"/>
  <c r="BK153" i="17"/>
  <c r="J147" i="17"/>
  <c r="J143" i="17"/>
  <c r="J138" i="17"/>
  <c r="J179" i="17"/>
  <c r="J161" i="17"/>
  <c r="BK154" i="17"/>
  <c r="BK146" i="17"/>
  <c r="BK138" i="17"/>
  <c r="J183" i="17"/>
  <c r="J164" i="17"/>
  <c r="BK139" i="17"/>
  <c r="J188" i="18"/>
  <c r="J173" i="18"/>
  <c r="J159" i="18"/>
  <c r="J154" i="18"/>
  <c r="BK145" i="18"/>
  <c r="J186" i="18"/>
  <c r="J181" i="18"/>
  <c r="BK172" i="18"/>
  <c r="J167" i="18"/>
  <c r="J161" i="18"/>
  <c r="BK154" i="18"/>
  <c r="J142" i="18"/>
  <c r="J195" i="18"/>
  <c r="BK190" i="18"/>
  <c r="BK176" i="18"/>
  <c r="BK167" i="18"/>
  <c r="J129" i="18"/>
  <c r="BK195" i="18"/>
  <c r="J189" i="18"/>
  <c r="BK179" i="18"/>
  <c r="J164" i="18"/>
  <c r="J147" i="18"/>
  <c r="BK142" i="18"/>
  <c r="BK190" i="19"/>
  <c r="BK182" i="19"/>
  <c r="J178" i="19"/>
  <c r="J168" i="19"/>
  <c r="BK148" i="19"/>
  <c r="J190" i="19"/>
  <c r="J187" i="19"/>
  <c r="BK180" i="19"/>
  <c r="J166" i="19"/>
  <c r="J153" i="19"/>
  <c r="BK142" i="19"/>
  <c r="BK133" i="19"/>
  <c r="J177" i="19"/>
  <c r="BK168" i="19"/>
  <c r="BK155" i="19"/>
  <c r="BK187" i="19"/>
  <c r="BK179" i="19"/>
  <c r="J176" i="19"/>
  <c r="J142" i="19"/>
  <c r="J195" i="20"/>
  <c r="J174" i="20"/>
  <c r="J131" i="20"/>
  <c r="BK182" i="20"/>
  <c r="J172" i="20"/>
  <c r="J137" i="20"/>
  <c r="BK185" i="20"/>
  <c r="J178" i="20"/>
  <c r="J170" i="20"/>
  <c r="BK146" i="20"/>
  <c r="J193" i="20"/>
  <c r="J179" i="20"/>
  <c r="BK172" i="20"/>
  <c r="J155" i="20"/>
  <c r="J146" i="20"/>
  <c r="J193" i="21"/>
  <c r="BK181" i="21"/>
  <c r="J140" i="21"/>
  <c r="BK177" i="21"/>
  <c r="BK151" i="21"/>
  <c r="J198" i="21"/>
  <c r="J183" i="21"/>
  <c r="J171" i="21"/>
  <c r="BK149" i="21"/>
  <c r="J135" i="21"/>
  <c r="J177" i="21"/>
  <c r="BK171" i="21"/>
  <c r="BK153" i="21"/>
  <c r="BK135" i="21"/>
  <c r="J207" i="22"/>
  <c r="J199" i="22"/>
  <c r="J193" i="22"/>
  <c r="J182" i="22"/>
  <c r="J177" i="22"/>
  <c r="BK173" i="22"/>
  <c r="J144" i="22"/>
  <c r="J209" i="22"/>
  <c r="J204" i="22"/>
  <c r="BK192" i="22"/>
  <c r="BK177" i="22"/>
  <c r="J155" i="22"/>
  <c r="J135" i="22"/>
  <c r="BK201" i="22"/>
  <c r="J192" i="22"/>
  <c r="BK189" i="22"/>
  <c r="J180" i="22"/>
  <c r="J172" i="22"/>
  <c r="J146" i="22"/>
  <c r="BK204" i="22"/>
  <c r="BK191" i="22"/>
  <c r="BK185" i="22"/>
  <c r="J179" i="22"/>
  <c r="BK150" i="22"/>
  <c r="BK194" i="23"/>
  <c r="J184" i="23"/>
  <c r="J179" i="23"/>
  <c r="J172" i="23"/>
  <c r="BK199" i="23"/>
  <c r="BK193" i="23"/>
  <c r="BK186" i="23"/>
  <c r="BK152" i="23"/>
  <c r="J202" i="23"/>
  <c r="BK192" i="23"/>
  <c r="J187" i="23"/>
  <c r="J181" i="23"/>
  <c r="BK170" i="23"/>
  <c r="BK146" i="23"/>
  <c r="BK187" i="23"/>
  <c r="J177" i="23"/>
  <c r="J162" i="23"/>
  <c r="J148" i="23"/>
  <c r="BK178" i="24"/>
  <c r="BK144" i="24"/>
  <c r="J133" i="24"/>
  <c r="J181" i="24"/>
  <c r="BK175" i="24"/>
  <c r="BK163" i="24"/>
  <c r="BK140" i="24"/>
  <c r="BK185" i="24"/>
  <c r="J179" i="24"/>
  <c r="J146" i="24"/>
  <c r="J127" i="24"/>
  <c r="J182" i="24"/>
  <c r="BK176" i="24"/>
  <c r="J148" i="24"/>
  <c r="BK217" i="25"/>
  <c r="BK205" i="25"/>
  <c r="J187" i="25"/>
  <c r="BK180" i="25"/>
  <c r="J147" i="25"/>
  <c r="BK224" i="25"/>
  <c r="J217" i="25"/>
  <c r="BK206" i="25"/>
  <c r="BK201" i="25"/>
  <c r="BK193" i="25"/>
  <c r="J183" i="25"/>
  <c r="BK161" i="25"/>
  <c r="BK143" i="25"/>
  <c r="J130" i="25"/>
  <c r="J222" i="25"/>
  <c r="J164" i="25"/>
  <c r="BK130" i="25"/>
  <c r="BK208" i="25"/>
  <c r="BK200" i="25"/>
  <c r="BK191" i="25"/>
  <c r="BK187" i="25"/>
  <c r="J153" i="25"/>
  <c r="BK184" i="26"/>
  <c r="J174" i="26"/>
  <c r="J164" i="26"/>
  <c r="J146" i="26"/>
  <c r="BK179" i="26"/>
  <c r="BK170" i="26"/>
  <c r="BK148" i="26"/>
  <c r="J190" i="26"/>
  <c r="J183" i="26"/>
  <c r="BK180" i="26"/>
  <c r="J166" i="26"/>
  <c r="J136" i="26"/>
  <c r="BK188" i="26"/>
  <c r="J180" i="26"/>
  <c r="J172" i="26"/>
  <c r="BK146" i="26"/>
  <c r="BK187" i="27"/>
  <c r="BK164" i="27"/>
  <c r="J143" i="27"/>
  <c r="J178" i="27"/>
  <c r="BK163" i="27"/>
  <c r="J134" i="27"/>
  <c r="BK182" i="27"/>
  <c r="J164" i="27"/>
  <c r="J139" i="27"/>
  <c r="J182" i="27"/>
  <c r="BK168" i="27"/>
  <c r="J149" i="27"/>
  <c r="J138" i="27"/>
  <c r="BK171" i="28"/>
  <c r="BK161" i="28"/>
  <c r="J154" i="28"/>
  <c r="J145" i="28"/>
  <c r="BK137" i="28"/>
  <c r="J171" i="28"/>
  <c r="J165" i="28"/>
  <c r="BK154" i="28"/>
  <c r="J147" i="28"/>
  <c r="BK136" i="28"/>
  <c r="J126" i="28"/>
  <c r="BK168" i="28"/>
  <c r="J158" i="28"/>
  <c r="BK152" i="28"/>
  <c r="J148" i="28"/>
  <c r="BK142" i="28"/>
  <c r="J133" i="28"/>
  <c r="BK126" i="28"/>
  <c r="J164" i="28"/>
  <c r="J161" i="28"/>
  <c r="J150" i="28"/>
  <c r="J139" i="28"/>
  <c r="J135" i="28"/>
  <c r="J132" i="28"/>
  <c r="T172" i="2" l="1"/>
  <c r="P159" i="7"/>
  <c r="R190" i="14"/>
  <c r="R416" i="3"/>
  <c r="P172" i="2"/>
  <c r="R172" i="2"/>
  <c r="R159" i="7"/>
  <c r="T159" i="7"/>
  <c r="P135" i="2"/>
  <c r="P134" i="2" s="1"/>
  <c r="P187" i="2"/>
  <c r="P186" i="2" s="1"/>
  <c r="P205" i="2"/>
  <c r="P151" i="3"/>
  <c r="P160" i="3"/>
  <c r="P183" i="3"/>
  <c r="T270" i="3"/>
  <c r="T306" i="3"/>
  <c r="R350" i="3"/>
  <c r="T389" i="3"/>
  <c r="R439" i="3"/>
  <c r="BK446" i="3"/>
  <c r="J446" i="3" s="1"/>
  <c r="J113" i="3" s="1"/>
  <c r="BK484" i="3"/>
  <c r="J484" i="3" s="1"/>
  <c r="J114" i="3" s="1"/>
  <c r="BK508" i="3"/>
  <c r="J508" i="3" s="1"/>
  <c r="J115" i="3" s="1"/>
  <c r="T530" i="3"/>
  <c r="P558" i="3"/>
  <c r="R568" i="3"/>
  <c r="T615" i="3"/>
  <c r="P632" i="3"/>
  <c r="T648" i="3"/>
  <c r="T682" i="3"/>
  <c r="T717" i="3"/>
  <c r="T137" i="4"/>
  <c r="R169" i="4"/>
  <c r="P207" i="4"/>
  <c r="T229" i="4"/>
  <c r="BK288" i="4"/>
  <c r="J288" i="4" s="1"/>
  <c r="J109" i="4" s="1"/>
  <c r="R358" i="4"/>
  <c r="P407" i="4"/>
  <c r="R139" i="5"/>
  <c r="R138" i="5"/>
  <c r="P149" i="5"/>
  <c r="BK161" i="5"/>
  <c r="J161" i="5" s="1"/>
  <c r="J105" i="5" s="1"/>
  <c r="T170" i="5"/>
  <c r="P211" i="5"/>
  <c r="T239" i="5"/>
  <c r="P262" i="5"/>
  <c r="BK274" i="5"/>
  <c r="J274" i="5" s="1"/>
  <c r="J110" i="5" s="1"/>
  <c r="T291" i="5"/>
  <c r="T290" i="5" s="1"/>
  <c r="T300" i="5"/>
  <c r="T133" i="6"/>
  <c r="T132" i="6" s="1"/>
  <c r="R142" i="6"/>
  <c r="BK231" i="6"/>
  <c r="J231" i="6" s="1"/>
  <c r="J105" i="6" s="1"/>
  <c r="BK250" i="6"/>
  <c r="J250" i="6" s="1"/>
  <c r="J106" i="6" s="1"/>
  <c r="BK253" i="6"/>
  <c r="J253" i="6"/>
  <c r="J107" i="6" s="1"/>
  <c r="P132" i="7"/>
  <c r="P131" i="7"/>
  <c r="P130" i="7" s="1"/>
  <c r="AU103" i="1" s="1"/>
  <c r="T142" i="8"/>
  <c r="R244" i="8"/>
  <c r="T277" i="8"/>
  <c r="R284" i="8"/>
  <c r="BK150" i="9"/>
  <c r="J150" i="9" s="1"/>
  <c r="J102" i="9" s="1"/>
  <c r="BK159" i="9"/>
  <c r="BK182" i="9"/>
  <c r="J182" i="9" s="1"/>
  <c r="J104" i="9" s="1"/>
  <c r="T219" i="9"/>
  <c r="BK252" i="9"/>
  <c r="J252" i="9" s="1"/>
  <c r="J106" i="9" s="1"/>
  <c r="T291" i="9"/>
  <c r="R317" i="9"/>
  <c r="P380" i="9"/>
  <c r="P358" i="9" s="1"/>
  <c r="T394" i="9"/>
  <c r="R406" i="9"/>
  <c r="P444" i="9"/>
  <c r="R465" i="9"/>
  <c r="P489" i="9"/>
  <c r="BK507" i="9"/>
  <c r="J507" i="9" s="1"/>
  <c r="J118" i="9" s="1"/>
  <c r="P516" i="9"/>
  <c r="R549" i="9"/>
  <c r="P573" i="9"/>
  <c r="P597" i="9"/>
  <c r="P625" i="9"/>
  <c r="P138" i="10"/>
  <c r="BK186" i="10"/>
  <c r="J186" i="10" s="1"/>
  <c r="J104" i="10" s="1"/>
  <c r="T191" i="10"/>
  <c r="BK242" i="10"/>
  <c r="J242" i="10" s="1"/>
  <c r="J108" i="10" s="1"/>
  <c r="T250" i="10"/>
  <c r="BK308" i="10"/>
  <c r="J308" i="10" s="1"/>
  <c r="J110" i="10" s="1"/>
  <c r="T347" i="10"/>
  <c r="R403" i="10"/>
  <c r="R139" i="11"/>
  <c r="R138" i="11" s="1"/>
  <c r="T151" i="11"/>
  <c r="T159" i="11"/>
  <c r="P168" i="11"/>
  <c r="BK191" i="11"/>
  <c r="J191" i="11" s="1"/>
  <c r="J107" i="11" s="1"/>
  <c r="P229" i="11"/>
  <c r="T250" i="11"/>
  <c r="T280" i="11"/>
  <c r="BK294" i="11"/>
  <c r="BK293" i="11" s="1"/>
  <c r="J293" i="11" s="1"/>
  <c r="J111" i="11" s="1"/>
  <c r="BK301" i="11"/>
  <c r="J301" i="11" s="1"/>
  <c r="J113" i="11" s="1"/>
  <c r="T133" i="12"/>
  <c r="T132" i="12" s="1"/>
  <c r="BK141" i="12"/>
  <c r="J141" i="12" s="1"/>
  <c r="J104" i="12" s="1"/>
  <c r="BK219" i="12"/>
  <c r="J219" i="12" s="1"/>
  <c r="J105" i="12" s="1"/>
  <c r="P234" i="12"/>
  <c r="P241" i="12"/>
  <c r="R130" i="13"/>
  <c r="R129" i="13" s="1"/>
  <c r="R182" i="13"/>
  <c r="T186" i="13"/>
  <c r="P133" i="14"/>
  <c r="P132" i="14" s="1"/>
  <c r="P205" i="14"/>
  <c r="P201" i="14" s="1"/>
  <c r="P144" i="15"/>
  <c r="P179" i="15"/>
  <c r="T219" i="15"/>
  <c r="BK264" i="15"/>
  <c r="J264" i="15" s="1"/>
  <c r="J105" i="15" s="1"/>
  <c r="BK310" i="15"/>
  <c r="J310" i="15" s="1"/>
  <c r="J106" i="15" s="1"/>
  <c r="P342" i="15"/>
  <c r="BK351" i="15"/>
  <c r="J351" i="15" s="1"/>
  <c r="J110" i="15" s="1"/>
  <c r="BK361" i="15"/>
  <c r="J361" i="15" s="1"/>
  <c r="J111" i="15" s="1"/>
  <c r="BK374" i="15"/>
  <c r="J374" i="15" s="1"/>
  <c r="J112" i="15" s="1"/>
  <c r="P378" i="15"/>
  <c r="T415" i="15"/>
  <c r="R431" i="15"/>
  <c r="T446" i="15"/>
  <c r="T130" i="16"/>
  <c r="R149" i="16"/>
  <c r="R158" i="16"/>
  <c r="P201" i="16"/>
  <c r="P235" i="16"/>
  <c r="P234" i="16" s="1"/>
  <c r="BK127" i="17"/>
  <c r="J127" i="17"/>
  <c r="J100" i="17" s="1"/>
  <c r="P137" i="17"/>
  <c r="P128" i="18"/>
  <c r="T144" i="18"/>
  <c r="R178" i="18"/>
  <c r="R177" i="18" s="1"/>
  <c r="BK127" i="19"/>
  <c r="J127" i="19" s="1"/>
  <c r="J100" i="19" s="1"/>
  <c r="BK160" i="19"/>
  <c r="J160" i="19" s="1"/>
  <c r="J102" i="19" s="1"/>
  <c r="P130" i="20"/>
  <c r="P165" i="20"/>
  <c r="R175" i="20"/>
  <c r="BK187" i="20"/>
  <c r="J187" i="20" s="1"/>
  <c r="J106" i="20" s="1"/>
  <c r="R130" i="21"/>
  <c r="T164" i="21"/>
  <c r="T174" i="21"/>
  <c r="P185" i="21"/>
  <c r="P184" i="21" s="1"/>
  <c r="R128" i="22"/>
  <c r="P167" i="22"/>
  <c r="R203" i="22"/>
  <c r="P129" i="23"/>
  <c r="BK161" i="23"/>
  <c r="J161" i="23" s="1"/>
  <c r="J101" i="23" s="1"/>
  <c r="P174" i="23"/>
  <c r="BK182" i="23"/>
  <c r="J182" i="23" s="1"/>
  <c r="J103" i="23" s="1"/>
  <c r="BK196" i="23"/>
  <c r="J196" i="23" s="1"/>
  <c r="J104" i="23" s="1"/>
  <c r="BK126" i="24"/>
  <c r="J126" i="24" s="1"/>
  <c r="J100" i="24" s="1"/>
  <c r="BK171" i="24"/>
  <c r="J171" i="24"/>
  <c r="J101" i="24" s="1"/>
  <c r="R177" i="25"/>
  <c r="R135" i="2"/>
  <c r="R134" i="2" s="1"/>
  <c r="R187" i="2"/>
  <c r="T205" i="2"/>
  <c r="BK151" i="3"/>
  <c r="J151" i="3" s="1"/>
  <c r="J102" i="3" s="1"/>
  <c r="BK160" i="3"/>
  <c r="J160" i="3" s="1"/>
  <c r="J103" i="3" s="1"/>
  <c r="T183" i="3"/>
  <c r="P270" i="3"/>
  <c r="P306" i="3"/>
  <c r="BK350" i="3"/>
  <c r="J350" i="3" s="1"/>
  <c r="J107" i="3" s="1"/>
  <c r="P389" i="3"/>
  <c r="BK439" i="3"/>
  <c r="J439" i="3" s="1"/>
  <c r="J112" i="3" s="1"/>
  <c r="T446" i="3"/>
  <c r="P484" i="3"/>
  <c r="R508" i="3"/>
  <c r="R530" i="3"/>
  <c r="R558" i="3"/>
  <c r="P568" i="3"/>
  <c r="BK615" i="3"/>
  <c r="J615" i="3"/>
  <c r="J119" i="3" s="1"/>
  <c r="R632" i="3"/>
  <c r="BK648" i="3"/>
  <c r="J648" i="3" s="1"/>
  <c r="J121" i="3" s="1"/>
  <c r="P682" i="3"/>
  <c r="R717" i="3"/>
  <c r="R137" i="4"/>
  <c r="R136" i="4" s="1"/>
  <c r="BK169" i="4"/>
  <c r="J169" i="4" s="1"/>
  <c r="J104" i="4" s="1"/>
  <c r="BK207" i="4"/>
  <c r="J207" i="4" s="1"/>
  <c r="J107" i="4" s="1"/>
  <c r="BK229" i="4"/>
  <c r="J229" i="4" s="1"/>
  <c r="J108" i="4" s="1"/>
  <c r="R288" i="4"/>
  <c r="BK358" i="4"/>
  <c r="J358" i="4" s="1"/>
  <c r="J110" i="4" s="1"/>
  <c r="R407" i="4"/>
  <c r="BK139" i="5"/>
  <c r="J139" i="5" s="1"/>
  <c r="J102" i="5" s="1"/>
  <c r="R149" i="5"/>
  <c r="T161" i="5"/>
  <c r="R170" i="5"/>
  <c r="T211" i="5"/>
  <c r="R239" i="5"/>
  <c r="R262" i="5"/>
  <c r="R274" i="5"/>
  <c r="P291" i="5"/>
  <c r="P290" i="5" s="1"/>
  <c r="P300" i="5"/>
  <c r="P133" i="6"/>
  <c r="P132" i="6"/>
  <c r="T142" i="6"/>
  <c r="T141" i="6"/>
  <c r="T231" i="6"/>
  <c r="T250" i="6"/>
  <c r="T253" i="6"/>
  <c r="BK132" i="7"/>
  <c r="J132" i="7" s="1"/>
  <c r="J102" i="7" s="1"/>
  <c r="BK142" i="8"/>
  <c r="J142" i="8"/>
  <c r="J104" i="8" s="1"/>
  <c r="P244" i="8"/>
  <c r="BK277" i="8"/>
  <c r="J277" i="8" s="1"/>
  <c r="J109" i="8" s="1"/>
  <c r="BK284" i="8"/>
  <c r="J284" i="8"/>
  <c r="J110" i="8" s="1"/>
  <c r="T150" i="9"/>
  <c r="T159" i="9"/>
  <c r="P182" i="9"/>
  <c r="P219" i="9"/>
  <c r="T252" i="9"/>
  <c r="P291" i="9"/>
  <c r="T317" i="9"/>
  <c r="T380" i="9"/>
  <c r="T358" i="9" s="1"/>
  <c r="R394" i="9"/>
  <c r="P406" i="9"/>
  <c r="BK444" i="9"/>
  <c r="J444" i="9" s="1"/>
  <c r="J115" i="9" s="1"/>
  <c r="BK465" i="9"/>
  <c r="J465" i="9" s="1"/>
  <c r="J116" i="9" s="1"/>
  <c r="BK489" i="9"/>
  <c r="J489" i="9"/>
  <c r="J117" i="9" s="1"/>
  <c r="T507" i="9"/>
  <c r="R516" i="9"/>
  <c r="T549" i="9"/>
  <c r="BK573" i="9"/>
  <c r="J573" i="9" s="1"/>
  <c r="J121" i="9" s="1"/>
  <c r="R597" i="9"/>
  <c r="T625" i="9"/>
  <c r="BK138" i="10"/>
  <c r="J138" i="10"/>
  <c r="J102" i="10" s="1"/>
  <c r="P186" i="10"/>
  <c r="R191" i="10"/>
  <c r="R242" i="10"/>
  <c r="BK250" i="10"/>
  <c r="J250" i="10" s="1"/>
  <c r="J109" i="10" s="1"/>
  <c r="P308" i="10"/>
  <c r="R347" i="10"/>
  <c r="T403" i="10"/>
  <c r="BK139" i="11"/>
  <c r="BK138" i="11"/>
  <c r="P151" i="11"/>
  <c r="R159" i="11"/>
  <c r="BK168" i="11"/>
  <c r="J168" i="11"/>
  <c r="J106" i="11" s="1"/>
  <c r="T191" i="11"/>
  <c r="T229" i="11"/>
  <c r="R250" i="11"/>
  <c r="P280" i="11"/>
  <c r="P294" i="11"/>
  <c r="P293" i="11" s="1"/>
  <c r="P301" i="11"/>
  <c r="P133" i="12"/>
  <c r="P132" i="12" s="1"/>
  <c r="T141" i="12"/>
  <c r="T219" i="12"/>
  <c r="T234" i="12"/>
  <c r="T241" i="12"/>
  <c r="P130" i="13"/>
  <c r="P129" i="13"/>
  <c r="P182" i="13"/>
  <c r="P186" i="13"/>
  <c r="T133" i="14"/>
  <c r="T132" i="14" s="1"/>
  <c r="BK205" i="14"/>
  <c r="J205" i="14" s="1"/>
  <c r="J107" i="14" s="1"/>
  <c r="R144" i="15"/>
  <c r="T179" i="15"/>
  <c r="P219" i="15"/>
  <c r="R264" i="15"/>
  <c r="T310" i="15"/>
  <c r="R342" i="15"/>
  <c r="R351" i="15"/>
  <c r="R361" i="15"/>
  <c r="P374" i="15"/>
  <c r="R378" i="15"/>
  <c r="BK415" i="15"/>
  <c r="J415" i="15" s="1"/>
  <c r="J115" i="15" s="1"/>
  <c r="T431" i="15"/>
  <c r="R446" i="15"/>
  <c r="BK130" i="16"/>
  <c r="J130" i="16" s="1"/>
  <c r="J100" i="16" s="1"/>
  <c r="BK149" i="16"/>
  <c r="J149" i="16" s="1"/>
  <c r="J101" i="16" s="1"/>
  <c r="P158" i="16"/>
  <c r="BK201" i="16"/>
  <c r="J201" i="16" s="1"/>
  <c r="J103" i="16" s="1"/>
  <c r="BK235" i="16"/>
  <c r="J235" i="16"/>
  <c r="J106" i="16" s="1"/>
  <c r="P127" i="17"/>
  <c r="P126" i="17"/>
  <c r="P125" i="17" s="1"/>
  <c r="AU117" i="1" s="1"/>
  <c r="R137" i="17"/>
  <c r="BK128" i="18"/>
  <c r="J128" i="18"/>
  <c r="J100" i="18" s="1"/>
  <c r="BK144" i="18"/>
  <c r="J144" i="18"/>
  <c r="J101" i="18" s="1"/>
  <c r="P178" i="18"/>
  <c r="P177" i="18" s="1"/>
  <c r="P127" i="19"/>
  <c r="P160" i="19"/>
  <c r="T130" i="20"/>
  <c r="R165" i="20"/>
  <c r="P175" i="20"/>
  <c r="T187" i="20"/>
  <c r="T186" i="20" s="1"/>
  <c r="T130" i="21"/>
  <c r="T129" i="21"/>
  <c r="P164" i="21"/>
  <c r="R174" i="21"/>
  <c r="R185" i="21"/>
  <c r="R184" i="21"/>
  <c r="BK128" i="22"/>
  <c r="J128" i="22" s="1"/>
  <c r="J100" i="22" s="1"/>
  <c r="BK167" i="22"/>
  <c r="BK127" i="22" s="1"/>
  <c r="J127" i="22" s="1"/>
  <c r="J99" i="22" s="1"/>
  <c r="BK203" i="22"/>
  <c r="J203" i="22" s="1"/>
  <c r="J103" i="22" s="1"/>
  <c r="BK129" i="23"/>
  <c r="J129" i="23" s="1"/>
  <c r="J100" i="23" s="1"/>
  <c r="P161" i="23"/>
  <c r="BK174" i="23"/>
  <c r="J174" i="23" s="1"/>
  <c r="J102" i="23" s="1"/>
  <c r="T182" i="23"/>
  <c r="R196" i="23"/>
  <c r="P126" i="24"/>
  <c r="R171" i="24"/>
  <c r="R129" i="25"/>
  <c r="P160" i="25"/>
  <c r="BK177" i="25"/>
  <c r="J177" i="25" s="1"/>
  <c r="J102" i="25" s="1"/>
  <c r="BK198" i="25"/>
  <c r="J198" i="25" s="1"/>
  <c r="J103" i="25" s="1"/>
  <c r="T198" i="25"/>
  <c r="T210" i="25"/>
  <c r="P129" i="26"/>
  <c r="BK157" i="26"/>
  <c r="J157" i="26" s="1"/>
  <c r="J101" i="26" s="1"/>
  <c r="T157" i="26"/>
  <c r="R169" i="26"/>
  <c r="P177" i="26"/>
  <c r="BK189" i="26"/>
  <c r="J189" i="26" s="1"/>
  <c r="J104" i="26" s="1"/>
  <c r="T189" i="26"/>
  <c r="R129" i="27"/>
  <c r="P162" i="27"/>
  <c r="P165" i="27"/>
  <c r="BK176" i="27"/>
  <c r="J176" i="27" s="1"/>
  <c r="J103" i="27" s="1"/>
  <c r="P176" i="27"/>
  <c r="T135" i="2"/>
  <c r="T134" i="2" s="1"/>
  <c r="T187" i="2"/>
  <c r="T186" i="2" s="1"/>
  <c r="R205" i="2"/>
  <c r="T151" i="3"/>
  <c r="T160" i="3"/>
  <c r="R183" i="3"/>
  <c r="BK270" i="3"/>
  <c r="J270" i="3" s="1"/>
  <c r="J105" i="3" s="1"/>
  <c r="BK306" i="3"/>
  <c r="J306" i="3" s="1"/>
  <c r="J106" i="3" s="1"/>
  <c r="P350" i="3"/>
  <c r="BK389" i="3"/>
  <c r="J389" i="3" s="1"/>
  <c r="J108" i="3" s="1"/>
  <c r="P439" i="3"/>
  <c r="P446" i="3"/>
  <c r="T484" i="3"/>
  <c r="P508" i="3"/>
  <c r="P530" i="3"/>
  <c r="T558" i="3"/>
  <c r="T568" i="3"/>
  <c r="R615" i="3"/>
  <c r="T632" i="3"/>
  <c r="R648" i="3"/>
  <c r="R682" i="3"/>
  <c r="BK717" i="3"/>
  <c r="J717" i="3"/>
  <c r="J125" i="3" s="1"/>
  <c r="BK137" i="4"/>
  <c r="T169" i="4"/>
  <c r="T207" i="4"/>
  <c r="R229" i="4"/>
  <c r="P288" i="4"/>
  <c r="P358" i="4"/>
  <c r="BK407" i="4"/>
  <c r="J407" i="4" s="1"/>
  <c r="J111" i="4" s="1"/>
  <c r="P139" i="5"/>
  <c r="P138" i="5" s="1"/>
  <c r="T149" i="5"/>
  <c r="R161" i="5"/>
  <c r="BK170" i="5"/>
  <c r="J170" i="5" s="1"/>
  <c r="J106" i="5" s="1"/>
  <c r="R211" i="5"/>
  <c r="BK239" i="5"/>
  <c r="J239" i="5" s="1"/>
  <c r="J108" i="5" s="1"/>
  <c r="T262" i="5"/>
  <c r="T274" i="5"/>
  <c r="R291" i="5"/>
  <c r="R290" i="5"/>
  <c r="R300" i="5"/>
  <c r="BK133" i="6"/>
  <c r="J133" i="6" s="1"/>
  <c r="J102" i="6" s="1"/>
  <c r="P142" i="6"/>
  <c r="R231" i="6"/>
  <c r="P250" i="6"/>
  <c r="P253" i="6"/>
  <c r="T132" i="7"/>
  <c r="T131" i="7"/>
  <c r="T130" i="7" s="1"/>
  <c r="P142" i="8"/>
  <c r="P135" i="8" s="1"/>
  <c r="T244" i="8"/>
  <c r="T135" i="8" s="1"/>
  <c r="P277" i="8"/>
  <c r="P284" i="8"/>
  <c r="P150" i="9"/>
  <c r="R159" i="9"/>
  <c r="R182" i="9"/>
  <c r="BK219" i="9"/>
  <c r="J219" i="9" s="1"/>
  <c r="J105" i="9" s="1"/>
  <c r="P252" i="9"/>
  <c r="R291" i="9"/>
  <c r="BK317" i="9"/>
  <c r="J317" i="9" s="1"/>
  <c r="J108" i="9" s="1"/>
  <c r="BK380" i="9"/>
  <c r="J380" i="9" s="1"/>
  <c r="J110" i="9" s="1"/>
  <c r="BK394" i="9"/>
  <c r="J394" i="9" s="1"/>
  <c r="J113" i="9" s="1"/>
  <c r="T406" i="9"/>
  <c r="T444" i="9"/>
  <c r="T465" i="9"/>
  <c r="T489" i="9"/>
  <c r="R507" i="9"/>
  <c r="T516" i="9"/>
  <c r="P549" i="9"/>
  <c r="T573" i="9"/>
  <c r="T597" i="9"/>
  <c r="R625" i="9"/>
  <c r="T138" i="10"/>
  <c r="T186" i="10"/>
  <c r="BK191" i="10"/>
  <c r="J191" i="10" s="1"/>
  <c r="J105" i="10" s="1"/>
  <c r="P242" i="10"/>
  <c r="P250" i="10"/>
  <c r="T308" i="10"/>
  <c r="BK347" i="10"/>
  <c r="J347" i="10"/>
  <c r="J111" i="10" s="1"/>
  <c r="BK403" i="10"/>
  <c r="J403" i="10" s="1"/>
  <c r="J112" i="10" s="1"/>
  <c r="P139" i="11"/>
  <c r="P138" i="11" s="1"/>
  <c r="BK151" i="11"/>
  <c r="J151" i="11" s="1"/>
  <c r="J104" i="11" s="1"/>
  <c r="P159" i="11"/>
  <c r="R168" i="11"/>
  <c r="P191" i="11"/>
  <c r="R229" i="11"/>
  <c r="P250" i="11"/>
  <c r="R280" i="11"/>
  <c r="R294" i="11"/>
  <c r="R293" i="11"/>
  <c r="T301" i="11"/>
  <c r="R133" i="12"/>
  <c r="R132" i="12" s="1"/>
  <c r="R141" i="12"/>
  <c r="R219" i="12"/>
  <c r="R234" i="12"/>
  <c r="R241" i="12"/>
  <c r="BK130" i="13"/>
  <c r="J130" i="13" s="1"/>
  <c r="J102" i="13" s="1"/>
  <c r="BK182" i="13"/>
  <c r="J182" i="13" s="1"/>
  <c r="J103" i="13" s="1"/>
  <c r="BK186" i="13"/>
  <c r="J186" i="13" s="1"/>
  <c r="J104" i="13" s="1"/>
  <c r="R133" i="14"/>
  <c r="R132" i="14" s="1"/>
  <c r="R205" i="14"/>
  <c r="R201" i="14" s="1"/>
  <c r="BK144" i="15"/>
  <c r="J144" i="15"/>
  <c r="J102" i="15" s="1"/>
  <c r="R179" i="15"/>
  <c r="BK219" i="15"/>
  <c r="J219" i="15"/>
  <c r="J104" i="15" s="1"/>
  <c r="T264" i="15"/>
  <c r="R310" i="15"/>
  <c r="T342" i="15"/>
  <c r="P351" i="15"/>
  <c r="T361" i="15"/>
  <c r="T374" i="15"/>
  <c r="T378" i="15"/>
  <c r="R415" i="15"/>
  <c r="P431" i="15"/>
  <c r="P446" i="15"/>
  <c r="P130" i="16"/>
  <c r="P149" i="16"/>
  <c r="T158" i="16"/>
  <c r="R201" i="16"/>
  <c r="T235" i="16"/>
  <c r="T234" i="16" s="1"/>
  <c r="R127" i="17"/>
  <c r="R126" i="17" s="1"/>
  <c r="R125" i="17" s="1"/>
  <c r="BK137" i="17"/>
  <c r="J137" i="17" s="1"/>
  <c r="J102" i="17" s="1"/>
  <c r="R128" i="18"/>
  <c r="R144" i="18"/>
  <c r="BK178" i="18"/>
  <c r="J178" i="18" s="1"/>
  <c r="J104" i="18" s="1"/>
  <c r="R127" i="19"/>
  <c r="T160" i="19"/>
  <c r="R130" i="20"/>
  <c r="R129" i="20"/>
  <c r="BK165" i="20"/>
  <c r="J165" i="20" s="1"/>
  <c r="J102" i="20" s="1"/>
  <c r="BK175" i="20"/>
  <c r="J175" i="20" s="1"/>
  <c r="J103" i="20" s="1"/>
  <c r="P187" i="20"/>
  <c r="P186" i="20" s="1"/>
  <c r="P130" i="21"/>
  <c r="R164" i="21"/>
  <c r="P174" i="21"/>
  <c r="BK185" i="21"/>
  <c r="J185" i="21"/>
  <c r="J106" i="21" s="1"/>
  <c r="T128" i="22"/>
  <c r="R167" i="22"/>
  <c r="P203" i="22"/>
  <c r="T129" i="23"/>
  <c r="R161" i="23"/>
  <c r="T174" i="23"/>
  <c r="R182" i="23"/>
  <c r="T196" i="23"/>
  <c r="T126" i="24"/>
  <c r="P171" i="24"/>
  <c r="P129" i="25"/>
  <c r="BK160" i="25"/>
  <c r="J160" i="25" s="1"/>
  <c r="J101" i="25" s="1"/>
  <c r="T160" i="25"/>
  <c r="T177" i="25"/>
  <c r="R198" i="25"/>
  <c r="P210" i="25"/>
  <c r="BK129" i="26"/>
  <c r="J129" i="26" s="1"/>
  <c r="J100" i="26" s="1"/>
  <c r="R129" i="26"/>
  <c r="R157" i="26"/>
  <c r="BK169" i="26"/>
  <c r="J169" i="26" s="1"/>
  <c r="J102" i="26" s="1"/>
  <c r="T169" i="26"/>
  <c r="R177" i="26"/>
  <c r="R189" i="26"/>
  <c r="BK129" i="27"/>
  <c r="J129" i="27" s="1"/>
  <c r="J100" i="27" s="1"/>
  <c r="P129" i="27"/>
  <c r="BK162" i="27"/>
  <c r="J162" i="27" s="1"/>
  <c r="J101" i="27" s="1"/>
  <c r="BK165" i="27"/>
  <c r="J165" i="27" s="1"/>
  <c r="J102" i="27" s="1"/>
  <c r="T165" i="27"/>
  <c r="T176" i="27"/>
  <c r="T124" i="28"/>
  <c r="T123" i="28" s="1"/>
  <c r="BK135" i="2"/>
  <c r="J135" i="2" s="1"/>
  <c r="J102" i="2" s="1"/>
  <c r="BK187" i="2"/>
  <c r="J187" i="2"/>
  <c r="J106" i="2" s="1"/>
  <c r="BK205" i="2"/>
  <c r="J205" i="2" s="1"/>
  <c r="J107" i="2" s="1"/>
  <c r="R151" i="3"/>
  <c r="R160" i="3"/>
  <c r="BK183" i="3"/>
  <c r="J183" i="3"/>
  <c r="J104" i="3" s="1"/>
  <c r="R270" i="3"/>
  <c r="R306" i="3"/>
  <c r="T350" i="3"/>
  <c r="R389" i="3"/>
  <c r="T439" i="3"/>
  <c r="R446" i="3"/>
  <c r="R484" i="3"/>
  <c r="T508" i="3"/>
  <c r="BK530" i="3"/>
  <c r="J530" i="3" s="1"/>
  <c r="J116" i="3" s="1"/>
  <c r="BK558" i="3"/>
  <c r="J558" i="3"/>
  <c r="J117" i="3" s="1"/>
  <c r="BK568" i="3"/>
  <c r="J568" i="3"/>
  <c r="J118" i="3" s="1"/>
  <c r="P615" i="3"/>
  <c r="BK632" i="3"/>
  <c r="J632" i="3" s="1"/>
  <c r="J120" i="3" s="1"/>
  <c r="P648" i="3"/>
  <c r="BK682" i="3"/>
  <c r="J682" i="3"/>
  <c r="J122" i="3" s="1"/>
  <c r="P717" i="3"/>
  <c r="P137" i="4"/>
  <c r="P169" i="4"/>
  <c r="R207" i="4"/>
  <c r="R206" i="4" s="1"/>
  <c r="P229" i="4"/>
  <c r="T288" i="4"/>
  <c r="T358" i="4"/>
  <c r="T407" i="4"/>
  <c r="T139" i="5"/>
  <c r="T138" i="5"/>
  <c r="BK149" i="5"/>
  <c r="P161" i="5"/>
  <c r="P170" i="5"/>
  <c r="BK211" i="5"/>
  <c r="J211" i="5" s="1"/>
  <c r="J107" i="5" s="1"/>
  <c r="P239" i="5"/>
  <c r="BK262" i="5"/>
  <c r="J262" i="5" s="1"/>
  <c r="J109" i="5" s="1"/>
  <c r="P274" i="5"/>
  <c r="BK291" i="5"/>
  <c r="BK290" i="5"/>
  <c r="J290" i="5" s="1"/>
  <c r="J111" i="5" s="1"/>
  <c r="BK300" i="5"/>
  <c r="J300" i="5" s="1"/>
  <c r="J113" i="5" s="1"/>
  <c r="R133" i="6"/>
  <c r="R132" i="6" s="1"/>
  <c r="BK142" i="6"/>
  <c r="J142" i="6" s="1"/>
  <c r="J104" i="6" s="1"/>
  <c r="P231" i="6"/>
  <c r="R250" i="6"/>
  <c r="R253" i="6"/>
  <c r="R132" i="7"/>
  <c r="R131" i="7" s="1"/>
  <c r="R130" i="7" s="1"/>
  <c r="R142" i="8"/>
  <c r="R135" i="8"/>
  <c r="BK244" i="8"/>
  <c r="J244" i="8"/>
  <c r="J105" i="8" s="1"/>
  <c r="R277" i="8"/>
  <c r="T284" i="8"/>
  <c r="R150" i="9"/>
  <c r="P159" i="9"/>
  <c r="T182" i="9"/>
  <c r="R219" i="9"/>
  <c r="R252" i="9"/>
  <c r="BK291" i="9"/>
  <c r="J291" i="9" s="1"/>
  <c r="J107" i="9" s="1"/>
  <c r="P317" i="9"/>
  <c r="R380" i="9"/>
  <c r="R358" i="9" s="1"/>
  <c r="P394" i="9"/>
  <c r="BK406" i="9"/>
  <c r="J406" i="9" s="1"/>
  <c r="J114" i="9" s="1"/>
  <c r="R444" i="9"/>
  <c r="P465" i="9"/>
  <c r="R489" i="9"/>
  <c r="P507" i="9"/>
  <c r="BK516" i="9"/>
  <c r="J516" i="9" s="1"/>
  <c r="J119" i="9" s="1"/>
  <c r="BK549" i="9"/>
  <c r="J549" i="9" s="1"/>
  <c r="J120" i="9" s="1"/>
  <c r="R573" i="9"/>
  <c r="BK597" i="9"/>
  <c r="J597" i="9" s="1"/>
  <c r="J122" i="9" s="1"/>
  <c r="BK625" i="9"/>
  <c r="J625" i="9" s="1"/>
  <c r="J123" i="9" s="1"/>
  <c r="R138" i="10"/>
  <c r="R137" i="10" s="1"/>
  <c r="R186" i="10"/>
  <c r="P191" i="10"/>
  <c r="T242" i="10"/>
  <c r="R250" i="10"/>
  <c r="R308" i="10"/>
  <c r="P347" i="10"/>
  <c r="P403" i="10"/>
  <c r="T139" i="11"/>
  <c r="T138" i="11" s="1"/>
  <c r="R151" i="11"/>
  <c r="BK159" i="11"/>
  <c r="J159" i="11" s="1"/>
  <c r="J105" i="11" s="1"/>
  <c r="T168" i="11"/>
  <c r="R191" i="11"/>
  <c r="BK229" i="11"/>
  <c r="J229" i="11" s="1"/>
  <c r="J108" i="11" s="1"/>
  <c r="BK250" i="11"/>
  <c r="J250" i="11" s="1"/>
  <c r="J109" i="11" s="1"/>
  <c r="BK280" i="11"/>
  <c r="J280" i="11" s="1"/>
  <c r="J110" i="11" s="1"/>
  <c r="T294" i="11"/>
  <c r="T293" i="11"/>
  <c r="R301" i="11"/>
  <c r="BK133" i="12"/>
  <c r="J133" i="12" s="1"/>
  <c r="J102" i="12" s="1"/>
  <c r="P141" i="12"/>
  <c r="P219" i="12"/>
  <c r="BK234" i="12"/>
  <c r="J234" i="12" s="1"/>
  <c r="J106" i="12" s="1"/>
  <c r="BK241" i="12"/>
  <c r="J241" i="12" s="1"/>
  <c r="J107" i="12" s="1"/>
  <c r="T130" i="13"/>
  <c r="T129" i="13" s="1"/>
  <c r="T128" i="13" s="1"/>
  <c r="T182" i="13"/>
  <c r="R186" i="13"/>
  <c r="BK133" i="14"/>
  <c r="J133" i="14" s="1"/>
  <c r="J102" i="14" s="1"/>
  <c r="T205" i="14"/>
  <c r="T201" i="14"/>
  <c r="T144" i="15"/>
  <c r="BK179" i="15"/>
  <c r="J179" i="15" s="1"/>
  <c r="J103" i="15" s="1"/>
  <c r="R219" i="15"/>
  <c r="P264" i="15"/>
  <c r="P310" i="15"/>
  <c r="BK342" i="15"/>
  <c r="J342" i="15" s="1"/>
  <c r="J109" i="15" s="1"/>
  <c r="T351" i="15"/>
  <c r="P361" i="15"/>
  <c r="R374" i="15"/>
  <c r="BK378" i="15"/>
  <c r="J378" i="15" s="1"/>
  <c r="J113" i="15" s="1"/>
  <c r="P415" i="15"/>
  <c r="BK431" i="15"/>
  <c r="J431" i="15" s="1"/>
  <c r="J116" i="15" s="1"/>
  <c r="BK446" i="15"/>
  <c r="J446" i="15" s="1"/>
  <c r="J117" i="15" s="1"/>
  <c r="R130" i="16"/>
  <c r="R129" i="16" s="1"/>
  <c r="T149" i="16"/>
  <c r="BK158" i="16"/>
  <c r="J158" i="16" s="1"/>
  <c r="J102" i="16" s="1"/>
  <c r="T201" i="16"/>
  <c r="R235" i="16"/>
  <c r="R234" i="16" s="1"/>
  <c r="T127" i="17"/>
  <c r="T137" i="17"/>
  <c r="T128" i="18"/>
  <c r="T127" i="18" s="1"/>
  <c r="P144" i="18"/>
  <c r="T178" i="18"/>
  <c r="T177" i="18" s="1"/>
  <c r="T127" i="19"/>
  <c r="T126" i="19" s="1"/>
  <c r="T125" i="19" s="1"/>
  <c r="R160" i="19"/>
  <c r="BK130" i="20"/>
  <c r="J130" i="20" s="1"/>
  <c r="J100" i="20" s="1"/>
  <c r="T165" i="20"/>
  <c r="T175" i="20"/>
  <c r="R187" i="20"/>
  <c r="R186" i="20" s="1"/>
  <c r="BK130" i="21"/>
  <c r="J130" i="21" s="1"/>
  <c r="J100" i="21" s="1"/>
  <c r="BK164" i="21"/>
  <c r="J164" i="21" s="1"/>
  <c r="J102" i="21" s="1"/>
  <c r="BK174" i="21"/>
  <c r="J174" i="21" s="1"/>
  <c r="J103" i="21" s="1"/>
  <c r="T185" i="21"/>
  <c r="T184" i="21" s="1"/>
  <c r="P128" i="22"/>
  <c r="P127" i="22" s="1"/>
  <c r="P126" i="22" s="1"/>
  <c r="AU124" i="1" s="1"/>
  <c r="T167" i="22"/>
  <c r="T203" i="22"/>
  <c r="R129" i="23"/>
  <c r="T161" i="23"/>
  <c r="R174" i="23"/>
  <c r="P182" i="23"/>
  <c r="P196" i="23"/>
  <c r="R126" i="24"/>
  <c r="R125" i="24" s="1"/>
  <c r="R124" i="24" s="1"/>
  <c r="T171" i="24"/>
  <c r="BK129" i="25"/>
  <c r="T129" i="25"/>
  <c r="T128" i="25" s="1"/>
  <c r="T127" i="25" s="1"/>
  <c r="R160" i="25"/>
  <c r="P177" i="25"/>
  <c r="P198" i="25"/>
  <c r="BK210" i="25"/>
  <c r="J210" i="25" s="1"/>
  <c r="J104" i="25" s="1"/>
  <c r="R210" i="25"/>
  <c r="T129" i="26"/>
  <c r="P157" i="26"/>
  <c r="P169" i="26"/>
  <c r="BK177" i="26"/>
  <c r="J177" i="26" s="1"/>
  <c r="J103" i="26" s="1"/>
  <c r="T177" i="26"/>
  <c r="P189" i="26"/>
  <c r="T129" i="27"/>
  <c r="T128" i="27" s="1"/>
  <c r="T127" i="27" s="1"/>
  <c r="R162" i="27"/>
  <c r="T162" i="27"/>
  <c r="R165" i="27"/>
  <c r="R176" i="27"/>
  <c r="BK124" i="28"/>
  <c r="J124" i="28" s="1"/>
  <c r="J98" i="28" s="1"/>
  <c r="P124" i="28"/>
  <c r="P123" i="28"/>
  <c r="R124" i="28"/>
  <c r="R123" i="28" s="1"/>
  <c r="BK128" i="28"/>
  <c r="J128" i="28" s="1"/>
  <c r="J100" i="28" s="1"/>
  <c r="P128" i="28"/>
  <c r="R128" i="28"/>
  <c r="T128" i="28"/>
  <c r="BK157" i="28"/>
  <c r="J157" i="28" s="1"/>
  <c r="J101" i="28" s="1"/>
  <c r="P157" i="28"/>
  <c r="R157" i="28"/>
  <c r="T157" i="28"/>
  <c r="BK167" i="28"/>
  <c r="J167" i="28"/>
  <c r="J102" i="28" s="1"/>
  <c r="P167" i="28"/>
  <c r="R167" i="28"/>
  <c r="T167" i="28"/>
  <c r="BK184" i="2"/>
  <c r="J184" i="2" s="1"/>
  <c r="J104" i="2" s="1"/>
  <c r="BK274" i="8"/>
  <c r="J274" i="8" s="1"/>
  <c r="J107" i="8" s="1"/>
  <c r="BK178" i="10"/>
  <c r="J178" i="10" s="1"/>
  <c r="J103" i="10" s="1"/>
  <c r="BK202" i="14"/>
  <c r="J202" i="14" s="1"/>
  <c r="J106" i="14" s="1"/>
  <c r="BK134" i="17"/>
  <c r="J134" i="17" s="1"/>
  <c r="J101" i="17" s="1"/>
  <c r="BK157" i="19"/>
  <c r="J157" i="19" s="1"/>
  <c r="J101" i="19" s="1"/>
  <c r="BK192" i="19"/>
  <c r="J192" i="19"/>
  <c r="J103" i="19" s="1"/>
  <c r="BK201" i="23"/>
  <c r="J201" i="23" s="1"/>
  <c r="J105" i="23" s="1"/>
  <c r="BK186" i="24"/>
  <c r="J186" i="24" s="1"/>
  <c r="J102" i="24" s="1"/>
  <c r="BK161" i="4"/>
  <c r="J161" i="4" s="1"/>
  <c r="J103" i="4" s="1"/>
  <c r="BK199" i="14"/>
  <c r="J199" i="14" s="1"/>
  <c r="J104" i="14" s="1"/>
  <c r="BK232" i="16"/>
  <c r="J232" i="16" s="1"/>
  <c r="J104" i="16" s="1"/>
  <c r="BK175" i="18"/>
  <c r="J175" i="18" s="1"/>
  <c r="J102" i="18" s="1"/>
  <c r="BK184" i="20"/>
  <c r="J184" i="20" s="1"/>
  <c r="J104" i="20" s="1"/>
  <c r="BK182" i="21"/>
  <c r="J182" i="21"/>
  <c r="J104" i="21" s="1"/>
  <c r="BK162" i="22"/>
  <c r="J162" i="22" s="1"/>
  <c r="J101" i="22" s="1"/>
  <c r="BK186" i="27"/>
  <c r="J186" i="27" s="1"/>
  <c r="J105" i="27" s="1"/>
  <c r="BK436" i="3"/>
  <c r="J436" i="3" s="1"/>
  <c r="J110" i="3" s="1"/>
  <c r="BK710" i="3"/>
  <c r="J710" i="3" s="1"/>
  <c r="J124" i="3" s="1"/>
  <c r="BK171" i="7"/>
  <c r="J171" i="7" s="1"/>
  <c r="J104" i="7" s="1"/>
  <c r="BK136" i="8"/>
  <c r="J136" i="8" s="1"/>
  <c r="J102" i="8" s="1"/>
  <c r="BK358" i="9"/>
  <c r="J358" i="9" s="1"/>
  <c r="J109" i="9" s="1"/>
  <c r="BK391" i="9"/>
  <c r="J391" i="9"/>
  <c r="J111" i="9" s="1"/>
  <c r="BK239" i="10"/>
  <c r="J239" i="10" s="1"/>
  <c r="J106" i="10" s="1"/>
  <c r="BK339" i="15"/>
  <c r="J339" i="15" s="1"/>
  <c r="J107" i="15" s="1"/>
  <c r="BK191" i="17"/>
  <c r="J191" i="17" s="1"/>
  <c r="J103" i="17" s="1"/>
  <c r="BK208" i="22"/>
  <c r="J208" i="22" s="1"/>
  <c r="J104" i="22" s="1"/>
  <c r="BK223" i="25"/>
  <c r="J223" i="25" s="1"/>
  <c r="J105" i="25" s="1"/>
  <c r="BK212" i="2"/>
  <c r="J212" i="2" s="1"/>
  <c r="J108" i="2" s="1"/>
  <c r="BK219" i="2"/>
  <c r="J219" i="2"/>
  <c r="J109" i="2" s="1"/>
  <c r="BK706" i="3"/>
  <c r="J706" i="3" s="1"/>
  <c r="J123" i="3" s="1"/>
  <c r="BK204" i="4"/>
  <c r="J204" i="4" s="1"/>
  <c r="J105" i="4" s="1"/>
  <c r="BK174" i="7"/>
  <c r="J174" i="7" s="1"/>
  <c r="J106" i="7" s="1"/>
  <c r="BK645" i="9"/>
  <c r="J645" i="9" s="1"/>
  <c r="J124" i="9" s="1"/>
  <c r="BK190" i="14"/>
  <c r="J190" i="14" s="1"/>
  <c r="J103" i="14" s="1"/>
  <c r="BK413" i="15"/>
  <c r="J413" i="15" s="1"/>
  <c r="J114" i="15" s="1"/>
  <c r="BK472" i="15"/>
  <c r="J472" i="15" s="1"/>
  <c r="J118" i="15" s="1"/>
  <c r="BK162" i="20"/>
  <c r="J162" i="20"/>
  <c r="J101" i="20" s="1"/>
  <c r="BK161" i="21"/>
  <c r="J161" i="21" s="1"/>
  <c r="J101" i="21" s="1"/>
  <c r="BK193" i="26"/>
  <c r="J193" i="26" s="1"/>
  <c r="J105" i="26" s="1"/>
  <c r="BK184" i="27"/>
  <c r="J184" i="27" s="1"/>
  <c r="J104" i="27" s="1"/>
  <c r="J89" i="28"/>
  <c r="F92" i="28"/>
  <c r="BF126" i="28"/>
  <c r="BF132" i="28"/>
  <c r="BF133" i="28"/>
  <c r="BF135" i="28"/>
  <c r="BF136" i="28"/>
  <c r="BF138" i="28"/>
  <c r="BF143" i="28"/>
  <c r="BF144" i="28"/>
  <c r="BF149" i="28"/>
  <c r="BF154" i="28"/>
  <c r="BF155" i="28"/>
  <c r="BF158" i="28"/>
  <c r="BF161" i="28"/>
  <c r="BF164" i="28"/>
  <c r="BF171" i="28"/>
  <c r="BF172" i="28"/>
  <c r="E112" i="28"/>
  <c r="BF134" i="28"/>
  <c r="BF139" i="28"/>
  <c r="BF140" i="28"/>
  <c r="BF142" i="28"/>
  <c r="BF145" i="28"/>
  <c r="BF148" i="28"/>
  <c r="BF150" i="28"/>
  <c r="BF159" i="28"/>
  <c r="BF160" i="28"/>
  <c r="BF162" i="28"/>
  <c r="BF165" i="28"/>
  <c r="BF168" i="28"/>
  <c r="BF169" i="28"/>
  <c r="BF125" i="28"/>
  <c r="BF129" i="28"/>
  <c r="BF137" i="28"/>
  <c r="BF146" i="28"/>
  <c r="BF151" i="28"/>
  <c r="BF152" i="28"/>
  <c r="BF163" i="28"/>
  <c r="BF166" i="28"/>
  <c r="BF170" i="28"/>
  <c r="BF130" i="28"/>
  <c r="BF131" i="28"/>
  <c r="BF141" i="28"/>
  <c r="BF147" i="28"/>
  <c r="BF153" i="28"/>
  <c r="BF156" i="28"/>
  <c r="BF134" i="27"/>
  <c r="BF138" i="27"/>
  <c r="BF143" i="27"/>
  <c r="BF149" i="27"/>
  <c r="BF160" i="27"/>
  <c r="BF164" i="27"/>
  <c r="BF168" i="27"/>
  <c r="BF179" i="27"/>
  <c r="BF180" i="27"/>
  <c r="E85" i="27"/>
  <c r="F124" i="27"/>
  <c r="BF158" i="27"/>
  <c r="BF172" i="27"/>
  <c r="BF178" i="27"/>
  <c r="BF181" i="27"/>
  <c r="BF182" i="27"/>
  <c r="BF183" i="27"/>
  <c r="BF185" i="27"/>
  <c r="J91" i="27"/>
  <c r="BF177" i="27"/>
  <c r="BF187" i="27"/>
  <c r="BF130" i="27"/>
  <c r="BF139" i="27"/>
  <c r="BF145" i="27"/>
  <c r="BF147" i="27"/>
  <c r="BF163" i="27"/>
  <c r="BF166" i="27"/>
  <c r="BF170" i="27"/>
  <c r="BF174" i="27"/>
  <c r="J129" i="25"/>
  <c r="J100" i="25" s="1"/>
  <c r="F124" i="26"/>
  <c r="BF136" i="26"/>
  <c r="BF150" i="26"/>
  <c r="BF166" i="26"/>
  <c r="BF170" i="26"/>
  <c r="BF172" i="26"/>
  <c r="BF173" i="26"/>
  <c r="BF175" i="26"/>
  <c r="BF179" i="26"/>
  <c r="BF181" i="26"/>
  <c r="BF182" i="26"/>
  <c r="BF164" i="26"/>
  <c r="BF174" i="26"/>
  <c r="BF178" i="26"/>
  <c r="BF184" i="26"/>
  <c r="BF186" i="26"/>
  <c r="BF192" i="26"/>
  <c r="BF194" i="26"/>
  <c r="E85" i="26"/>
  <c r="J91" i="26"/>
  <c r="BF130" i="26"/>
  <c r="BF144" i="26"/>
  <c r="BF148" i="26"/>
  <c r="BF158" i="26"/>
  <c r="BF176" i="26"/>
  <c r="BF180" i="26"/>
  <c r="BF183" i="26"/>
  <c r="BF187" i="26"/>
  <c r="BF190" i="26"/>
  <c r="BF142" i="26"/>
  <c r="BF146" i="26"/>
  <c r="BF162" i="26"/>
  <c r="BF168" i="26"/>
  <c r="BF185" i="26"/>
  <c r="BF188" i="26"/>
  <c r="BF136" i="25"/>
  <c r="BF143" i="25"/>
  <c r="BF145" i="25"/>
  <c r="BF158" i="25"/>
  <c r="BF182" i="25"/>
  <c r="BF191" i="25"/>
  <c r="BF194" i="25"/>
  <c r="BF199" i="25"/>
  <c r="BF200" i="25"/>
  <c r="BF202" i="25"/>
  <c r="BF211" i="25"/>
  <c r="BF215" i="25"/>
  <c r="BF219" i="25"/>
  <c r="BF221" i="25"/>
  <c r="E85" i="25"/>
  <c r="BF141" i="25"/>
  <c r="BF149" i="25"/>
  <c r="BF161" i="25"/>
  <c r="BF166" i="25"/>
  <c r="BF187" i="25"/>
  <c r="BF190" i="25"/>
  <c r="BF203" i="25"/>
  <c r="BF205" i="25"/>
  <c r="BF206" i="25"/>
  <c r="BF222" i="25"/>
  <c r="BF224" i="25"/>
  <c r="F124" i="25"/>
  <c r="BF147" i="25"/>
  <c r="BF164" i="25"/>
  <c r="BF171" i="25"/>
  <c r="BF178" i="25"/>
  <c r="BF183" i="25"/>
  <c r="BF184" i="25"/>
  <c r="BF188" i="25"/>
  <c r="BF189" i="25"/>
  <c r="BF192" i="25"/>
  <c r="BF195" i="25"/>
  <c r="BF204" i="25"/>
  <c r="BF207" i="25"/>
  <c r="BF208" i="25"/>
  <c r="BF216" i="25"/>
  <c r="BF217" i="25"/>
  <c r="BF220" i="25"/>
  <c r="J91" i="25"/>
  <c r="BF130" i="25"/>
  <c r="BF153" i="25"/>
  <c r="BF180" i="25"/>
  <c r="BF181" i="25"/>
  <c r="BF193" i="25"/>
  <c r="BF196" i="25"/>
  <c r="BF201" i="25"/>
  <c r="BF213" i="25"/>
  <c r="BF218" i="25"/>
  <c r="J91" i="24"/>
  <c r="BF131" i="24"/>
  <c r="BF157" i="24"/>
  <c r="BF163" i="24"/>
  <c r="BF181" i="24"/>
  <c r="BF185" i="24"/>
  <c r="E85" i="24"/>
  <c r="F94" i="24"/>
  <c r="BF127" i="24"/>
  <c r="BF138" i="24"/>
  <c r="BF140" i="24"/>
  <c r="BF154" i="24"/>
  <c r="BF177" i="24"/>
  <c r="BF178" i="24"/>
  <c r="BF179" i="24"/>
  <c r="BF180" i="24"/>
  <c r="BF133" i="24"/>
  <c r="BF136" i="24"/>
  <c r="BF144" i="24"/>
  <c r="BF146" i="24"/>
  <c r="BF172" i="24"/>
  <c r="BF174" i="24"/>
  <c r="BF175" i="24"/>
  <c r="BF182" i="24"/>
  <c r="BF184" i="24"/>
  <c r="BF135" i="24"/>
  <c r="BF148" i="24"/>
  <c r="BF160" i="24"/>
  <c r="BF176" i="24"/>
  <c r="BF183" i="24"/>
  <c r="BF187" i="24"/>
  <c r="J91" i="23"/>
  <c r="BF138" i="23"/>
  <c r="BF144" i="23"/>
  <c r="BF148" i="23"/>
  <c r="BF150" i="23"/>
  <c r="BF170" i="23"/>
  <c r="BF172" i="23"/>
  <c r="BF178" i="23"/>
  <c r="BF179" i="23"/>
  <c r="BF180" i="23"/>
  <c r="BF181" i="23"/>
  <c r="BF184" i="23"/>
  <c r="E85" i="23"/>
  <c r="F94" i="23"/>
  <c r="BF136" i="23"/>
  <c r="BF146" i="23"/>
  <c r="BF166" i="23"/>
  <c r="BF175" i="23"/>
  <c r="BF177" i="23"/>
  <c r="BF185" i="23"/>
  <c r="BF187" i="23"/>
  <c r="BF193" i="23"/>
  <c r="BF130" i="23"/>
  <c r="BF154" i="23"/>
  <c r="BF186" i="23"/>
  <c r="BF188" i="23"/>
  <c r="BF189" i="23"/>
  <c r="BF190" i="23"/>
  <c r="BF192" i="23"/>
  <c r="BF199" i="23"/>
  <c r="BF202" i="23"/>
  <c r="BF152" i="23"/>
  <c r="BF162" i="23"/>
  <c r="BF168" i="23"/>
  <c r="BF183" i="23"/>
  <c r="BF191" i="23"/>
  <c r="BF194" i="23"/>
  <c r="BF195" i="23"/>
  <c r="BF197" i="23"/>
  <c r="E85" i="22"/>
  <c r="F123" i="22"/>
  <c r="BF150" i="22"/>
  <c r="BF168" i="22"/>
  <c r="BF174" i="22"/>
  <c r="BF177" i="22"/>
  <c r="BF182" i="22"/>
  <c r="BF186" i="22"/>
  <c r="BF187" i="22"/>
  <c r="BF196" i="22"/>
  <c r="BF199" i="22"/>
  <c r="J91" i="22"/>
  <c r="BF129" i="22"/>
  <c r="BF137" i="22"/>
  <c r="BF144" i="22"/>
  <c r="BF148" i="22"/>
  <c r="BF172" i="22"/>
  <c r="BF179" i="22"/>
  <c r="BF184" i="22"/>
  <c r="BF185" i="22"/>
  <c r="BF188" i="22"/>
  <c r="BF200" i="22"/>
  <c r="BF204" i="22"/>
  <c r="BF205" i="22"/>
  <c r="BF209" i="22"/>
  <c r="BF135" i="22"/>
  <c r="BF146" i="22"/>
  <c r="BF155" i="22"/>
  <c r="BF163" i="22"/>
  <c r="BF181" i="22"/>
  <c r="BF190" i="22"/>
  <c r="BF193" i="22"/>
  <c r="BF201" i="22"/>
  <c r="BF202" i="22"/>
  <c r="BF207" i="22"/>
  <c r="BF142" i="22"/>
  <c r="BF160" i="22"/>
  <c r="BF173" i="22"/>
  <c r="BF175" i="22"/>
  <c r="BF176" i="22"/>
  <c r="BF180" i="22"/>
  <c r="BF189" i="22"/>
  <c r="BF191" i="22"/>
  <c r="BF192" i="22"/>
  <c r="BF195" i="22"/>
  <c r="BF197" i="22"/>
  <c r="BF206" i="22"/>
  <c r="J91" i="21"/>
  <c r="BF144" i="21"/>
  <c r="BF153" i="21"/>
  <c r="BF175" i="21"/>
  <c r="BF176" i="21"/>
  <c r="BF131" i="21"/>
  <c r="BF137" i="21"/>
  <c r="BF149" i="21"/>
  <c r="BF162" i="21"/>
  <c r="BF169" i="21"/>
  <c r="BF173" i="21"/>
  <c r="BF179" i="21"/>
  <c r="BF181" i="21"/>
  <c r="BF186" i="21"/>
  <c r="BF191" i="21"/>
  <c r="BF198" i="21"/>
  <c r="E85" i="21"/>
  <c r="F94" i="21"/>
  <c r="BF135" i="21"/>
  <c r="BF140" i="21"/>
  <c r="BF147" i="21"/>
  <c r="BF165" i="21"/>
  <c r="BF167" i="21"/>
  <c r="BF171" i="21"/>
  <c r="BF177" i="21"/>
  <c r="BF183" i="21"/>
  <c r="BF200" i="21"/>
  <c r="BF139" i="21"/>
  <c r="BF151" i="21"/>
  <c r="BF178" i="21"/>
  <c r="BF193" i="21"/>
  <c r="E116" i="20"/>
  <c r="J122" i="20"/>
  <c r="BF141" i="20"/>
  <c r="BF142" i="20"/>
  <c r="BF146" i="20"/>
  <c r="BF151" i="20"/>
  <c r="BF153" i="20"/>
  <c r="BF163" i="20"/>
  <c r="BF170" i="20"/>
  <c r="BF174" i="20"/>
  <c r="BF176" i="20"/>
  <c r="BF182" i="20"/>
  <c r="F94" i="20"/>
  <c r="BF137" i="20"/>
  <c r="BF139" i="20"/>
  <c r="BF177" i="20"/>
  <c r="BF178" i="20"/>
  <c r="BF179" i="20"/>
  <c r="BF180" i="20"/>
  <c r="BF131" i="20"/>
  <c r="BF149" i="20"/>
  <c r="BF155" i="20"/>
  <c r="BF172" i="20"/>
  <c r="BF183" i="20"/>
  <c r="BF185" i="20"/>
  <c r="BF188" i="20"/>
  <c r="BF195" i="20"/>
  <c r="BF202" i="20"/>
  <c r="BF166" i="20"/>
  <c r="BF168" i="20"/>
  <c r="BF193" i="20"/>
  <c r="BF200" i="20"/>
  <c r="E85" i="19"/>
  <c r="F94" i="19"/>
  <c r="BF128" i="19"/>
  <c r="BF176" i="19"/>
  <c r="BF181" i="19"/>
  <c r="BF184" i="19"/>
  <c r="BF186" i="19"/>
  <c r="BK177" i="18"/>
  <c r="J177" i="18" s="1"/>
  <c r="J103" i="18" s="1"/>
  <c r="J119" i="19"/>
  <c r="BF142" i="19"/>
  <c r="BF158" i="19"/>
  <c r="BF166" i="19"/>
  <c r="BF169" i="19"/>
  <c r="BF172" i="19"/>
  <c r="BF180" i="19"/>
  <c r="BF190" i="19"/>
  <c r="BF133" i="19"/>
  <c r="BF144" i="19"/>
  <c r="BF146" i="19"/>
  <c r="BF148" i="19"/>
  <c r="BF153" i="19"/>
  <c r="BF155" i="19"/>
  <c r="BF161" i="19"/>
  <c r="BF162" i="19"/>
  <c r="BF167" i="19"/>
  <c r="BF170" i="19"/>
  <c r="BF173" i="19"/>
  <c r="BF178" i="19"/>
  <c r="BF182" i="19"/>
  <c r="BF183" i="19"/>
  <c r="BF189" i="19"/>
  <c r="BF193" i="19"/>
  <c r="BF135" i="19"/>
  <c r="BF140" i="19"/>
  <c r="BF168" i="19"/>
  <c r="BF174" i="19"/>
  <c r="BF177" i="19"/>
  <c r="BF179" i="19"/>
  <c r="BF185" i="19"/>
  <c r="BF187" i="19"/>
  <c r="BF191" i="19"/>
  <c r="J91" i="18"/>
  <c r="BF129" i="18"/>
  <c r="BF139" i="18"/>
  <c r="BF145" i="18"/>
  <c r="BF147" i="18"/>
  <c r="BF148" i="18"/>
  <c r="BF154" i="18"/>
  <c r="BF160" i="18"/>
  <c r="BF172" i="18"/>
  <c r="BF173" i="18"/>
  <c r="BF181" i="18"/>
  <c r="BF186" i="18"/>
  <c r="BF190" i="18"/>
  <c r="E114" i="18"/>
  <c r="BF166" i="18"/>
  <c r="BF169" i="18"/>
  <c r="BF176" i="18"/>
  <c r="BF183" i="18"/>
  <c r="BF184" i="18"/>
  <c r="BF192" i="18"/>
  <c r="BF195" i="18"/>
  <c r="BF196" i="18"/>
  <c r="F94" i="18"/>
  <c r="BF150" i="18"/>
  <c r="BF159" i="18"/>
  <c r="BF164" i="18"/>
  <c r="BF167" i="18"/>
  <c r="BF171" i="18"/>
  <c r="BF179" i="18"/>
  <c r="BF185" i="18"/>
  <c r="BF188" i="18"/>
  <c r="BF189" i="18"/>
  <c r="BF193" i="18"/>
  <c r="BF134" i="18"/>
  <c r="BF142" i="18"/>
  <c r="BF146" i="18"/>
  <c r="BF149" i="18"/>
  <c r="BF152" i="18"/>
  <c r="BF156" i="18"/>
  <c r="BF158" i="18"/>
  <c r="BF161" i="18"/>
  <c r="BF162" i="18"/>
  <c r="BF163" i="18"/>
  <c r="BF187" i="18"/>
  <c r="BF191" i="18"/>
  <c r="BF194" i="18"/>
  <c r="J91" i="17"/>
  <c r="E113" i="17"/>
  <c r="F122" i="17"/>
  <c r="BF128" i="17"/>
  <c r="BF153" i="17"/>
  <c r="BF157" i="17"/>
  <c r="BF174" i="17"/>
  <c r="BF138" i="17"/>
  <c r="BF141" i="17"/>
  <c r="BF143" i="17"/>
  <c r="BF144" i="17"/>
  <c r="BF149" i="17"/>
  <c r="BF150" i="17"/>
  <c r="BF156" i="17"/>
  <c r="BF161" i="17"/>
  <c r="BF179" i="17"/>
  <c r="BF192" i="17"/>
  <c r="BF139" i="17"/>
  <c r="BF140" i="17"/>
  <c r="BF142" i="17"/>
  <c r="BF146" i="17"/>
  <c r="BF147" i="17"/>
  <c r="BF155" i="17"/>
  <c r="BF162" i="17"/>
  <c r="BF175" i="17"/>
  <c r="BF180" i="17"/>
  <c r="BF190" i="17"/>
  <c r="BF131" i="17"/>
  <c r="BF135" i="17"/>
  <c r="BF145" i="17"/>
  <c r="BF148" i="17"/>
  <c r="BF151" i="17"/>
  <c r="BF152" i="17"/>
  <c r="BF154" i="17"/>
  <c r="BF163" i="17"/>
  <c r="BF164" i="17"/>
  <c r="BF165" i="17"/>
  <c r="BF183" i="17"/>
  <c r="BF184" i="17"/>
  <c r="F125" i="16"/>
  <c r="BF135" i="16"/>
  <c r="BF137" i="16"/>
  <c r="BF159" i="16"/>
  <c r="BF176" i="16"/>
  <c r="BF188" i="16"/>
  <c r="BF195" i="16"/>
  <c r="BF199" i="16"/>
  <c r="BF216" i="16"/>
  <c r="BF227" i="16"/>
  <c r="J91" i="16"/>
  <c r="BF169" i="16"/>
  <c r="BF186" i="16"/>
  <c r="BF206" i="16"/>
  <c r="BF214" i="16"/>
  <c r="BF221" i="16"/>
  <c r="BF226" i="16"/>
  <c r="BF230" i="16"/>
  <c r="BF240" i="16"/>
  <c r="E116" i="16"/>
  <c r="BF131" i="16"/>
  <c r="BF133" i="16"/>
  <c r="BF142" i="16"/>
  <c r="BF144" i="16"/>
  <c r="BF164" i="16"/>
  <c r="BF167" i="16"/>
  <c r="BF174" i="16"/>
  <c r="BF180" i="16"/>
  <c r="BF184" i="16"/>
  <c r="BF197" i="16"/>
  <c r="BF223" i="16"/>
  <c r="BF228" i="16"/>
  <c r="BF229" i="16"/>
  <c r="BF233" i="16"/>
  <c r="BF236" i="16"/>
  <c r="BF140" i="16"/>
  <c r="BF150" i="16"/>
  <c r="BF154" i="16"/>
  <c r="BF178" i="16"/>
  <c r="BF182" i="16"/>
  <c r="BF192" i="16"/>
  <c r="BF202" i="16"/>
  <c r="BF208" i="16"/>
  <c r="BF210" i="16"/>
  <c r="BF217" i="16"/>
  <c r="BF218" i="16"/>
  <c r="BF220" i="16"/>
  <c r="BF224" i="16"/>
  <c r="BF231" i="16"/>
  <c r="BK201" i="14"/>
  <c r="J201" i="14"/>
  <c r="J105" i="14" s="1"/>
  <c r="E85" i="15"/>
  <c r="F96" i="15"/>
  <c r="J136" i="15"/>
  <c r="BF147" i="15"/>
  <c r="BF159" i="15"/>
  <c r="BF174" i="15"/>
  <c r="BF194" i="15"/>
  <c r="BF211" i="15"/>
  <c r="BF224" i="15"/>
  <c r="BF271" i="15"/>
  <c r="BF321" i="15"/>
  <c r="BF329" i="15"/>
  <c r="BF345" i="15"/>
  <c r="BF356" i="15"/>
  <c r="BF362" i="15"/>
  <c r="BF368" i="15"/>
  <c r="BF388" i="15"/>
  <c r="BF405" i="15"/>
  <c r="BF411" i="15"/>
  <c r="BF412" i="15"/>
  <c r="BF432" i="15"/>
  <c r="BF439" i="15"/>
  <c r="BF443" i="15"/>
  <c r="BF466" i="15"/>
  <c r="BF145" i="15"/>
  <c r="BF148" i="15"/>
  <c r="BF149" i="15"/>
  <c r="BF150" i="15"/>
  <c r="BF167" i="15"/>
  <c r="BF190" i="15"/>
  <c r="BF212" i="15"/>
  <c r="BF214" i="15"/>
  <c r="BF215" i="15"/>
  <c r="BF226" i="15"/>
  <c r="BF228" i="15"/>
  <c r="BF243" i="15"/>
  <c r="BF277" i="15"/>
  <c r="BF292" i="15"/>
  <c r="BF311" i="15"/>
  <c r="BF317" i="15"/>
  <c r="BF325" i="15"/>
  <c r="BF333" i="15"/>
  <c r="BF340" i="15"/>
  <c r="BF343" i="15"/>
  <c r="BF352" i="15"/>
  <c r="BF375" i="15"/>
  <c r="BF377" i="15"/>
  <c r="BF379" i="15"/>
  <c r="BF390" i="15"/>
  <c r="BF391" i="15"/>
  <c r="BF410" i="15"/>
  <c r="BF424" i="15"/>
  <c r="BF426" i="15"/>
  <c r="BF460" i="15"/>
  <c r="BF465" i="15"/>
  <c r="BF469" i="15"/>
  <c r="BF161" i="15"/>
  <c r="BF177" i="15"/>
  <c r="BF187" i="15"/>
  <c r="BF195" i="15"/>
  <c r="BF220" i="15"/>
  <c r="BF319" i="15"/>
  <c r="BF331" i="15"/>
  <c r="BF348" i="15"/>
  <c r="BF360" i="15"/>
  <c r="BF373" i="15"/>
  <c r="BF387" i="15"/>
  <c r="BF404" i="15"/>
  <c r="BF430" i="15"/>
  <c r="BF445" i="15"/>
  <c r="BF180" i="15"/>
  <c r="BF189" i="15"/>
  <c r="BF259" i="15"/>
  <c r="BF265" i="15"/>
  <c r="BF285" i="15"/>
  <c r="BF301" i="15"/>
  <c r="BF314" i="15"/>
  <c r="BF350" i="15"/>
  <c r="BF366" i="15"/>
  <c r="BF389" i="15"/>
  <c r="BF395" i="15"/>
  <c r="BF400" i="15"/>
  <c r="BF401" i="15"/>
  <c r="BF402" i="15"/>
  <c r="BF414" i="15"/>
  <c r="BF416" i="15"/>
  <c r="BF434" i="15"/>
  <c r="BF435" i="15"/>
  <c r="BF437" i="15"/>
  <c r="BF441" i="15"/>
  <c r="BF447" i="15"/>
  <c r="BF458" i="15"/>
  <c r="BF471" i="15"/>
  <c r="BF473" i="15"/>
  <c r="BF134" i="14"/>
  <c r="BF146" i="14"/>
  <c r="BF181" i="14"/>
  <c r="BF194" i="14"/>
  <c r="BF197" i="14"/>
  <c r="BF136" i="14"/>
  <c r="BF164" i="14"/>
  <c r="BF171" i="14"/>
  <c r="BF177" i="14"/>
  <c r="BF183" i="14"/>
  <c r="BF189" i="14"/>
  <c r="BF203" i="14"/>
  <c r="BF206" i="14"/>
  <c r="BF208" i="14"/>
  <c r="F96" i="14"/>
  <c r="J125" i="14"/>
  <c r="BF144" i="14"/>
  <c r="BF178" i="14"/>
  <c r="BF179" i="14"/>
  <c r="BF188" i="14"/>
  <c r="E85" i="14"/>
  <c r="BF138" i="14"/>
  <c r="BF140" i="14"/>
  <c r="BF142" i="14"/>
  <c r="BF154" i="14"/>
  <c r="BF157" i="14"/>
  <c r="BF162" i="14"/>
  <c r="BF182" i="14"/>
  <c r="BF191" i="14"/>
  <c r="BF200" i="14"/>
  <c r="BF210" i="14"/>
  <c r="BK132" i="12"/>
  <c r="J132" i="12" s="1"/>
  <c r="J101" i="12" s="1"/>
  <c r="BK140" i="12"/>
  <c r="J140" i="12" s="1"/>
  <c r="J103" i="12" s="1"/>
  <c r="J93" i="13"/>
  <c r="E114" i="13"/>
  <c r="BF131" i="13"/>
  <c r="BF133" i="13"/>
  <c r="BF138" i="13"/>
  <c r="BF141" i="13"/>
  <c r="BF142" i="13"/>
  <c r="BF149" i="13"/>
  <c r="BF152" i="13"/>
  <c r="BF159" i="13"/>
  <c r="BF160" i="13"/>
  <c r="BF164" i="13"/>
  <c r="BF168" i="13"/>
  <c r="BF173" i="13"/>
  <c r="BF174" i="13"/>
  <c r="BF183" i="13"/>
  <c r="BF188" i="13"/>
  <c r="BF146" i="13"/>
  <c r="BF148" i="13"/>
  <c r="BF153" i="13"/>
  <c r="BF156" i="13"/>
  <c r="BF162" i="13"/>
  <c r="BF165" i="13"/>
  <c r="BF167" i="13"/>
  <c r="BF171" i="13"/>
  <c r="BF177" i="13"/>
  <c r="BF179" i="13"/>
  <c r="BF180" i="13"/>
  <c r="BF181" i="13"/>
  <c r="BF187" i="13"/>
  <c r="F125" i="13"/>
  <c r="BF136" i="13"/>
  <c r="BF140" i="13"/>
  <c r="BF157" i="13"/>
  <c r="BF158" i="13"/>
  <c r="BF163" i="13"/>
  <c r="BF166" i="13"/>
  <c r="BF169" i="13"/>
  <c r="BF175" i="13"/>
  <c r="BF185" i="13"/>
  <c r="BF189" i="13"/>
  <c r="BF190" i="13"/>
  <c r="BF132" i="13"/>
  <c r="BF134" i="13"/>
  <c r="BF135" i="13"/>
  <c r="BF137" i="13"/>
  <c r="BF139" i="13"/>
  <c r="BF143" i="13"/>
  <c r="BF144" i="13"/>
  <c r="BF145" i="13"/>
  <c r="BF147" i="13"/>
  <c r="BF150" i="13"/>
  <c r="BF151" i="13"/>
  <c r="BF154" i="13"/>
  <c r="BF155" i="13"/>
  <c r="BF161" i="13"/>
  <c r="BF170" i="13"/>
  <c r="BF172" i="13"/>
  <c r="BF176" i="13"/>
  <c r="BF178" i="13"/>
  <c r="BF184" i="13"/>
  <c r="J138" i="11"/>
  <c r="J101" i="11" s="1"/>
  <c r="J294" i="11"/>
  <c r="J112" i="11"/>
  <c r="J125" i="12"/>
  <c r="BF138" i="12"/>
  <c r="BF143" i="12"/>
  <c r="BF146" i="12"/>
  <c r="BF152" i="12"/>
  <c r="BF153" i="12"/>
  <c r="BF165" i="12"/>
  <c r="BF166" i="12"/>
  <c r="BF169" i="12"/>
  <c r="BF173" i="12"/>
  <c r="BF178" i="12"/>
  <c r="BF179" i="12"/>
  <c r="BF181" i="12"/>
  <c r="BF183" i="12"/>
  <c r="BF187" i="12"/>
  <c r="BF188" i="12"/>
  <c r="BF194" i="12"/>
  <c r="BF195" i="12"/>
  <c r="BF199" i="12"/>
  <c r="BF202" i="12"/>
  <c r="BF203" i="12"/>
  <c r="BF204" i="12"/>
  <c r="BF208" i="12"/>
  <c r="BF211" i="12"/>
  <c r="BF213" i="12"/>
  <c r="BF218" i="12"/>
  <c r="BF222" i="12"/>
  <c r="BF224" i="12"/>
  <c r="BF225" i="12"/>
  <c r="BF231" i="12"/>
  <c r="BF233" i="12"/>
  <c r="BF237" i="12"/>
  <c r="BF242" i="12"/>
  <c r="J139" i="11"/>
  <c r="J102" i="11"/>
  <c r="F128" i="12"/>
  <c r="BF135" i="12"/>
  <c r="BF137" i="12"/>
  <c r="BF139" i="12"/>
  <c r="BF142" i="12"/>
  <c r="BF154" i="12"/>
  <c r="BF158" i="12"/>
  <c r="BF161" i="12"/>
  <c r="BF172" i="12"/>
  <c r="BF177" i="12"/>
  <c r="BF180" i="12"/>
  <c r="BF184" i="12"/>
  <c r="BF185" i="12"/>
  <c r="BF186" i="12"/>
  <c r="BF193" i="12"/>
  <c r="BF196" i="12"/>
  <c r="BF200" i="12"/>
  <c r="BF212" i="12"/>
  <c r="BF217" i="12"/>
  <c r="BF228" i="12"/>
  <c r="BF238" i="12"/>
  <c r="BF239" i="12"/>
  <c r="BF243" i="12"/>
  <c r="E117" i="12"/>
  <c r="BF134" i="12"/>
  <c r="BF136" i="12"/>
  <c r="BF144" i="12"/>
  <c r="BF151" i="12"/>
  <c r="BF157" i="12"/>
  <c r="BF159" i="12"/>
  <c r="BF160" i="12"/>
  <c r="BF167" i="12"/>
  <c r="BF168" i="12"/>
  <c r="BF170" i="12"/>
  <c r="BF171" i="12"/>
  <c r="BF174" i="12"/>
  <c r="BF175" i="12"/>
  <c r="BF182" i="12"/>
  <c r="BF189" i="12"/>
  <c r="BF198" i="12"/>
  <c r="BF201" i="12"/>
  <c r="BF205" i="12"/>
  <c r="BF209" i="12"/>
  <c r="BF210" i="12"/>
  <c r="BF214" i="12"/>
  <c r="BF220" i="12"/>
  <c r="BF221" i="12"/>
  <c r="BF223" i="12"/>
  <c r="BF227" i="12"/>
  <c r="BF229" i="12"/>
  <c r="BF232" i="12"/>
  <c r="BF235" i="12"/>
  <c r="BF145" i="12"/>
  <c r="BF147" i="12"/>
  <c r="BF148" i="12"/>
  <c r="BF149" i="12"/>
  <c r="BF150" i="12"/>
  <c r="BF155" i="12"/>
  <c r="BF156" i="12"/>
  <c r="BF162" i="12"/>
  <c r="BF163" i="12"/>
  <c r="BF164" i="12"/>
  <c r="BF176" i="12"/>
  <c r="BF190" i="12"/>
  <c r="BF191" i="12"/>
  <c r="BF192" i="12"/>
  <c r="BF197" i="12"/>
  <c r="BF206" i="12"/>
  <c r="BF207" i="12"/>
  <c r="BF215" i="12"/>
  <c r="BF216" i="12"/>
  <c r="BF226" i="12"/>
  <c r="BF230" i="12"/>
  <c r="BF236" i="12"/>
  <c r="BF240" i="12"/>
  <c r="BF244" i="12"/>
  <c r="BF154" i="11"/>
  <c r="BF155" i="11"/>
  <c r="BF157" i="11"/>
  <c r="BF163" i="11"/>
  <c r="BF169" i="11"/>
  <c r="BF175" i="11"/>
  <c r="BF179" i="11"/>
  <c r="BF181" i="11"/>
  <c r="BF184" i="11"/>
  <c r="BF188" i="11"/>
  <c r="BF210" i="11"/>
  <c r="BF234" i="11"/>
  <c r="BF240" i="11"/>
  <c r="BF247" i="11"/>
  <c r="BF248" i="11"/>
  <c r="BF275" i="11"/>
  <c r="BF278" i="11"/>
  <c r="BF279" i="11"/>
  <c r="BF281" i="11"/>
  <c r="BF284" i="11"/>
  <c r="BF289" i="11"/>
  <c r="BF306" i="11"/>
  <c r="BF307" i="11"/>
  <c r="BF308" i="11"/>
  <c r="BF309" i="11"/>
  <c r="BF310" i="11"/>
  <c r="J93" i="11"/>
  <c r="BF140" i="11"/>
  <c r="BF142" i="11"/>
  <c r="BF144" i="11"/>
  <c r="BF161" i="11"/>
  <c r="BF166" i="11"/>
  <c r="BF170" i="11"/>
  <c r="BF173" i="11"/>
  <c r="BF180" i="11"/>
  <c r="BF182" i="11"/>
  <c r="BF189" i="11"/>
  <c r="BF190" i="11"/>
  <c r="BF233" i="11"/>
  <c r="BF235" i="11"/>
  <c r="BF238" i="11"/>
  <c r="BF239" i="11"/>
  <c r="BF242" i="11"/>
  <c r="BF245" i="11"/>
  <c r="BF246" i="11"/>
  <c r="BF253" i="11"/>
  <c r="BF263" i="11"/>
  <c r="BF283" i="11"/>
  <c r="BF290" i="11"/>
  <c r="BF304" i="11"/>
  <c r="E123" i="11"/>
  <c r="BF148" i="11"/>
  <c r="BF160" i="11"/>
  <c r="BF165" i="11"/>
  <c r="BF167" i="11"/>
  <c r="BF183" i="11"/>
  <c r="BF186" i="11"/>
  <c r="BF192" i="11"/>
  <c r="BF201" i="11"/>
  <c r="BF219" i="11"/>
  <c r="BF228" i="11"/>
  <c r="BF230" i="11"/>
  <c r="BF236" i="11"/>
  <c r="BF237" i="11"/>
  <c r="BF249" i="11"/>
  <c r="BF257" i="11"/>
  <c r="BF261" i="11"/>
  <c r="BF276" i="11"/>
  <c r="BF292" i="11"/>
  <c r="BF295" i="11"/>
  <c r="BF297" i="11"/>
  <c r="BF298" i="11"/>
  <c r="BF300" i="11"/>
  <c r="BF303" i="11"/>
  <c r="BF305" i="11"/>
  <c r="F96" i="11"/>
  <c r="BF152" i="11"/>
  <c r="BF156" i="11"/>
  <c r="BF158" i="11"/>
  <c r="BF162" i="11"/>
  <c r="BF164" i="11"/>
  <c r="BF171" i="11"/>
  <c r="BF172" i="11"/>
  <c r="BF174" i="11"/>
  <c r="BF185" i="11"/>
  <c r="BF187" i="11"/>
  <c r="BF226" i="11"/>
  <c r="BF231" i="11"/>
  <c r="BF232" i="11"/>
  <c r="BF241" i="11"/>
  <c r="BF243" i="11"/>
  <c r="BF244" i="11"/>
  <c r="BF251" i="11"/>
  <c r="BF265" i="11"/>
  <c r="BF269" i="11"/>
  <c r="BF271" i="11"/>
  <c r="BF273" i="11"/>
  <c r="BF286" i="11"/>
  <c r="BF287" i="11"/>
  <c r="BF296" i="11"/>
  <c r="BF299" i="11"/>
  <c r="BF302" i="11"/>
  <c r="J130" i="10"/>
  <c r="F133" i="10"/>
  <c r="BF150" i="10"/>
  <c r="BF158" i="10"/>
  <c r="BF169" i="10"/>
  <c r="BF189" i="10"/>
  <c r="BF190" i="10"/>
  <c r="BF192" i="10"/>
  <c r="BF219" i="10"/>
  <c r="BF235" i="10"/>
  <c r="BF237" i="10"/>
  <c r="BF240" i="10"/>
  <c r="BF247" i="10"/>
  <c r="BF251" i="10"/>
  <c r="BF254" i="10"/>
  <c r="BF263" i="10"/>
  <c r="BF265" i="10"/>
  <c r="BF279" i="10"/>
  <c r="BF302" i="10"/>
  <c r="BF312" i="10"/>
  <c r="BF318" i="10"/>
  <c r="BF324" i="10"/>
  <c r="BF326" i="10"/>
  <c r="BF335" i="10"/>
  <c r="BF341" i="10"/>
  <c r="BF350" i="10"/>
  <c r="BF352" i="10"/>
  <c r="BF360" i="10"/>
  <c r="BF361" i="10"/>
  <c r="BF363" i="10"/>
  <c r="BF364" i="10"/>
  <c r="BF365" i="10"/>
  <c r="BF376" i="10"/>
  <c r="BF378" i="10"/>
  <c r="BF385" i="10"/>
  <c r="BF386" i="10"/>
  <c r="BF387" i="10"/>
  <c r="BF388" i="10"/>
  <c r="BF391" i="10"/>
  <c r="BF397" i="10"/>
  <c r="BF398" i="10"/>
  <c r="BF400" i="10"/>
  <c r="BF402" i="10"/>
  <c r="BF406" i="10"/>
  <c r="E85" i="10"/>
  <c r="BF139" i="10"/>
  <c r="BF148" i="10"/>
  <c r="BF179" i="10"/>
  <c r="BF188" i="10"/>
  <c r="BF208" i="10"/>
  <c r="BF227" i="10"/>
  <c r="BF249" i="10"/>
  <c r="BF272" i="10"/>
  <c r="BF276" i="10"/>
  <c r="BF301" i="10"/>
  <c r="BF307" i="10"/>
  <c r="BF309" i="10"/>
  <c r="BF327" i="10"/>
  <c r="BF332" i="10"/>
  <c r="BF340" i="10"/>
  <c r="BF343" i="10"/>
  <c r="BF353" i="10"/>
  <c r="BF355" i="10"/>
  <c r="BF357" i="10"/>
  <c r="BF366" i="10"/>
  <c r="BF368" i="10"/>
  <c r="BF369" i="10"/>
  <c r="BF379" i="10"/>
  <c r="BF384" i="10"/>
  <c r="BF390" i="10"/>
  <c r="BF392" i="10"/>
  <c r="BF393" i="10"/>
  <c r="BF401" i="10"/>
  <c r="BF404" i="10"/>
  <c r="J159" i="9"/>
  <c r="J103" i="9" s="1"/>
  <c r="BF167" i="10"/>
  <c r="BF206" i="10"/>
  <c r="BF212" i="10"/>
  <c r="BF232" i="10"/>
  <c r="BF233" i="10"/>
  <c r="BF238" i="10"/>
  <c r="BF245" i="10"/>
  <c r="BF273" i="10"/>
  <c r="BF275" i="10"/>
  <c r="BF295" i="10"/>
  <c r="BF299" i="10"/>
  <c r="BF303" i="10"/>
  <c r="BF311" i="10"/>
  <c r="BF329" i="10"/>
  <c r="BF330" i="10"/>
  <c r="BF331" i="10"/>
  <c r="BF334" i="10"/>
  <c r="BF338" i="10"/>
  <c r="BF342" i="10"/>
  <c r="BF345" i="10"/>
  <c r="BF370" i="10"/>
  <c r="BF399" i="10"/>
  <c r="BF154" i="10"/>
  <c r="BF187" i="10"/>
  <c r="BF194" i="10"/>
  <c r="BF210" i="10"/>
  <c r="BF234" i="10"/>
  <c r="BF243" i="10"/>
  <c r="BF252" i="10"/>
  <c r="BF256" i="10"/>
  <c r="BF269" i="10"/>
  <c r="BF271" i="10"/>
  <c r="BF274" i="10"/>
  <c r="BF285" i="10"/>
  <c r="BF289" i="10"/>
  <c r="BF291" i="10"/>
  <c r="BF300" i="10"/>
  <c r="BF333" i="10"/>
  <c r="BF336" i="10"/>
  <c r="BF337" i="10"/>
  <c r="BF346" i="10"/>
  <c r="BF348" i="10"/>
  <c r="BF351" i="10"/>
  <c r="BF354" i="10"/>
  <c r="BF356" i="10"/>
  <c r="BF358" i="10"/>
  <c r="BF359" i="10"/>
  <c r="BF362" i="10"/>
  <c r="BF367" i="10"/>
  <c r="BF371" i="10"/>
  <c r="BF375" i="10"/>
  <c r="BF383" i="10"/>
  <c r="BF389" i="10"/>
  <c r="E85" i="9"/>
  <c r="F145" i="9"/>
  <c r="BF204" i="9"/>
  <c r="BF262" i="9"/>
  <c r="BF286" i="9"/>
  <c r="BF318" i="9"/>
  <c r="J142" i="9"/>
  <c r="BF155" i="9"/>
  <c r="BF160" i="9"/>
  <c r="BF165" i="9"/>
  <c r="BF202" i="9"/>
  <c r="BF237" i="9"/>
  <c r="BF267" i="9"/>
  <c r="BF303" i="9"/>
  <c r="BF332" i="9"/>
  <c r="BF377" i="9"/>
  <c r="BF392" i="9"/>
  <c r="BF397" i="9"/>
  <c r="BF398" i="9"/>
  <c r="BF403" i="9"/>
  <c r="BF417" i="9"/>
  <c r="BF441" i="9"/>
  <c r="BF443" i="9"/>
  <c r="BF448" i="9"/>
  <c r="BF456" i="9"/>
  <c r="BF458" i="9"/>
  <c r="BF466" i="9"/>
  <c r="BF470" i="9"/>
  <c r="BF478" i="9"/>
  <c r="BF486" i="9"/>
  <c r="BF496" i="9"/>
  <c r="BF502" i="9"/>
  <c r="BF506" i="9"/>
  <c r="BF508" i="9"/>
  <c r="BF517" i="9"/>
  <c r="BF527" i="9"/>
  <c r="BF528" i="9"/>
  <c r="BF530" i="9"/>
  <c r="BF531" i="9"/>
  <c r="BF538" i="9"/>
  <c r="BF548" i="9"/>
  <c r="BF553" i="9"/>
  <c r="BF554" i="9"/>
  <c r="BF570" i="9"/>
  <c r="BF574" i="9"/>
  <c r="BF580" i="9"/>
  <c r="BF582" i="9"/>
  <c r="BF609" i="9"/>
  <c r="BF610" i="9"/>
  <c r="BF616" i="9"/>
  <c r="BF620" i="9"/>
  <c r="BF624" i="9"/>
  <c r="BF626" i="9"/>
  <c r="BF634" i="9"/>
  <c r="BF638" i="9"/>
  <c r="BF642" i="9"/>
  <c r="BF644" i="9"/>
  <c r="BF646" i="9"/>
  <c r="BK276" i="8"/>
  <c r="J276" i="8" s="1"/>
  <c r="J108" i="8" s="1"/>
  <c r="BF151" i="9"/>
  <c r="BF157" i="9"/>
  <c r="BF172" i="9"/>
  <c r="BF198" i="9"/>
  <c r="BF200" i="9"/>
  <c r="BF208" i="9"/>
  <c r="BF228" i="9"/>
  <c r="BF236" i="9"/>
  <c r="BF250" i="9"/>
  <c r="BF268" i="9"/>
  <c r="BF279" i="9"/>
  <c r="BF313" i="9"/>
  <c r="BF343" i="9"/>
  <c r="BF347" i="9"/>
  <c r="BF359" i="9"/>
  <c r="BF363" i="9"/>
  <c r="BF367" i="9"/>
  <c r="BF387" i="9"/>
  <c r="BF389" i="9"/>
  <c r="BF405" i="9"/>
  <c r="BF407" i="9"/>
  <c r="BF411" i="9"/>
  <c r="BF422" i="9"/>
  <c r="BF426" i="9"/>
  <c r="BF430" i="9"/>
  <c r="BF445" i="9"/>
  <c r="BF452" i="9"/>
  <c r="BF484" i="9"/>
  <c r="BF490" i="9"/>
  <c r="BF494" i="9"/>
  <c r="BF515" i="9"/>
  <c r="BF537" i="9"/>
  <c r="BF540" i="9"/>
  <c r="BF545" i="9"/>
  <c r="BF550" i="9"/>
  <c r="BF558" i="9"/>
  <c r="BF564" i="9"/>
  <c r="BF567" i="9"/>
  <c r="BF588" i="9"/>
  <c r="BF598" i="9"/>
  <c r="BF606" i="9"/>
  <c r="BF618" i="9"/>
  <c r="BF632" i="9"/>
  <c r="BF639" i="9"/>
  <c r="BF170" i="9"/>
  <c r="BF176" i="9"/>
  <c r="BF183" i="9"/>
  <c r="BF187" i="9"/>
  <c r="BF206" i="9"/>
  <c r="BF212" i="9"/>
  <c r="BF217" i="9"/>
  <c r="BF220" i="9"/>
  <c r="BF244" i="9"/>
  <c r="BF253" i="9"/>
  <c r="BF260" i="9"/>
  <c r="BF280" i="9"/>
  <c r="BF285" i="9"/>
  <c r="BF292" i="9"/>
  <c r="BF325" i="9"/>
  <c r="BF340" i="9"/>
  <c r="BF371" i="9"/>
  <c r="BF381" i="9"/>
  <c r="BF384" i="9"/>
  <c r="BF395" i="9"/>
  <c r="BF400" i="9"/>
  <c r="BF409" i="9"/>
  <c r="BF410" i="9"/>
  <c r="BF413" i="9"/>
  <c r="BF414" i="9"/>
  <c r="BF415" i="9"/>
  <c r="BF416" i="9"/>
  <c r="BF418" i="9"/>
  <c r="BF421" i="9"/>
  <c r="BF434" i="9"/>
  <c r="BF438" i="9"/>
  <c r="BF442" i="9"/>
  <c r="BF447" i="9"/>
  <c r="BF460" i="9"/>
  <c r="BF462" i="9"/>
  <c r="BF464" i="9"/>
  <c r="BF469" i="9"/>
  <c r="BF473" i="9"/>
  <c r="BF476" i="9"/>
  <c r="BF488" i="9"/>
  <c r="BF510" i="9"/>
  <c r="BF512" i="9"/>
  <c r="BF529" i="9"/>
  <c r="BF532" i="9"/>
  <c r="BF536" i="9"/>
  <c r="BF541" i="9"/>
  <c r="BF546" i="9"/>
  <c r="BF547" i="9"/>
  <c r="BF551" i="9"/>
  <c r="BF556" i="9"/>
  <c r="BF563" i="9"/>
  <c r="BF594" i="9"/>
  <c r="BF596" i="9"/>
  <c r="BF604" i="9"/>
  <c r="BF622" i="9"/>
  <c r="E85" i="8"/>
  <c r="BF137" i="8"/>
  <c r="BF151" i="8"/>
  <c r="BF167" i="8"/>
  <c r="BF245" i="8"/>
  <c r="BK173" i="7"/>
  <c r="BF159" i="8"/>
  <c r="BF252" i="8"/>
  <c r="BF263" i="8"/>
  <c r="BF267" i="8"/>
  <c r="BF275" i="8"/>
  <c r="J93" i="8"/>
  <c r="F96" i="8"/>
  <c r="BF179" i="8"/>
  <c r="BF189" i="8"/>
  <c r="BF214" i="8"/>
  <c r="BF249" i="8"/>
  <c r="BF254" i="8"/>
  <c r="BF258" i="8"/>
  <c r="BF283" i="8"/>
  <c r="BF143" i="8"/>
  <c r="BF197" i="8"/>
  <c r="BF204" i="8"/>
  <c r="BF265" i="8"/>
  <c r="BF278" i="8"/>
  <c r="BF285" i="8"/>
  <c r="BF287" i="8"/>
  <c r="J93" i="7"/>
  <c r="F127" i="7"/>
  <c r="BF133" i="7"/>
  <c r="BF149" i="7"/>
  <c r="BF152" i="7"/>
  <c r="BF169" i="7"/>
  <c r="E116" i="7"/>
  <c r="BF147" i="7"/>
  <c r="BF151" i="7"/>
  <c r="BF160" i="7"/>
  <c r="BF172" i="7"/>
  <c r="BF157" i="7"/>
  <c r="BF158" i="7"/>
  <c r="BF166" i="7"/>
  <c r="BF148" i="7"/>
  <c r="BF153" i="7"/>
  <c r="BF175" i="7"/>
  <c r="J125" i="6"/>
  <c r="BF135" i="6"/>
  <c r="BF137" i="6"/>
  <c r="BF139" i="6"/>
  <c r="BF140" i="6"/>
  <c r="BF155" i="6"/>
  <c r="BF161" i="6"/>
  <c r="BF164" i="6"/>
  <c r="BF167" i="6"/>
  <c r="BF169" i="6"/>
  <c r="BF176" i="6"/>
  <c r="BF177" i="6"/>
  <c r="BF181" i="6"/>
  <c r="BF182" i="6"/>
  <c r="BF185" i="6"/>
  <c r="BF187" i="6"/>
  <c r="BF191" i="6"/>
  <c r="BF195" i="6"/>
  <c r="BF204" i="6"/>
  <c r="BF205" i="6"/>
  <c r="BF210" i="6"/>
  <c r="BF212" i="6"/>
  <c r="BF218" i="6"/>
  <c r="BF220" i="6"/>
  <c r="BF225" i="6"/>
  <c r="BF232" i="6"/>
  <c r="BF237" i="6"/>
  <c r="BF242" i="6"/>
  <c r="BF245" i="6"/>
  <c r="BF247" i="6"/>
  <c r="BF251" i="6"/>
  <c r="BF252" i="6"/>
  <c r="J149" i="5"/>
  <c r="J104" i="5" s="1"/>
  <c r="J291" i="5"/>
  <c r="J112" i="5" s="1"/>
  <c r="F96" i="6"/>
  <c r="BF144" i="6"/>
  <c r="BF145" i="6"/>
  <c r="BF159" i="6"/>
  <c r="BF160" i="6"/>
  <c r="BF166" i="6"/>
  <c r="BF173" i="6"/>
  <c r="BF188" i="6"/>
  <c r="BF192" i="6"/>
  <c r="BF193" i="6"/>
  <c r="BF196" i="6"/>
  <c r="BF201" i="6"/>
  <c r="BF203" i="6"/>
  <c r="BF208" i="6"/>
  <c r="BF213" i="6"/>
  <c r="BF215" i="6"/>
  <c r="BF223" i="6"/>
  <c r="BF226" i="6"/>
  <c r="BF227" i="6"/>
  <c r="BF230" i="6"/>
  <c r="BF239" i="6"/>
  <c r="BF244" i="6"/>
  <c r="BF248" i="6"/>
  <c r="BF255" i="6"/>
  <c r="BF136" i="6"/>
  <c r="BF138" i="6"/>
  <c r="BF146" i="6"/>
  <c r="BF147" i="6"/>
  <c r="BF148" i="6"/>
  <c r="BF149" i="6"/>
  <c r="BF151" i="6"/>
  <c r="BF154" i="6"/>
  <c r="BF157" i="6"/>
  <c r="BF162" i="6"/>
  <c r="BF163" i="6"/>
  <c r="BF165" i="6"/>
  <c r="BF171" i="6"/>
  <c r="BF178" i="6"/>
  <c r="BF179" i="6"/>
  <c r="BF180" i="6"/>
  <c r="BF189" i="6"/>
  <c r="BF190" i="6"/>
  <c r="BF194" i="6"/>
  <c r="BF197" i="6"/>
  <c r="BF202" i="6"/>
  <c r="BF216" i="6"/>
  <c r="BF221" i="6"/>
  <c r="BF234" i="6"/>
  <c r="BF236" i="6"/>
  <c r="BF238" i="6"/>
  <c r="BF243" i="6"/>
  <c r="BF254" i="6"/>
  <c r="E85" i="6"/>
  <c r="BF134" i="6"/>
  <c r="BF143" i="6"/>
  <c r="BF150" i="6"/>
  <c r="BF152" i="6"/>
  <c r="BF153" i="6"/>
  <c r="BF156" i="6"/>
  <c r="BF158" i="6"/>
  <c r="BF168" i="6"/>
  <c r="BF170" i="6"/>
  <c r="BF172" i="6"/>
  <c r="BF174" i="6"/>
  <c r="BF175" i="6"/>
  <c r="BF183" i="6"/>
  <c r="BF184" i="6"/>
  <c r="BF186" i="6"/>
  <c r="BF198" i="6"/>
  <c r="BF199" i="6"/>
  <c r="BF200" i="6"/>
  <c r="BF206" i="6"/>
  <c r="BF207" i="6"/>
  <c r="BF209" i="6"/>
  <c r="BF211" i="6"/>
  <c r="BF214" i="6"/>
  <c r="BF217" i="6"/>
  <c r="BF219" i="6"/>
  <c r="BF222" i="6"/>
  <c r="BF224" i="6"/>
  <c r="BF228" i="6"/>
  <c r="BF229" i="6"/>
  <c r="BF233" i="6"/>
  <c r="BF235" i="6"/>
  <c r="BF240" i="6"/>
  <c r="BF241" i="6"/>
  <c r="BF246" i="6"/>
  <c r="BF249" i="6"/>
  <c r="BF256" i="6"/>
  <c r="BF257" i="6"/>
  <c r="J137" i="4"/>
  <c r="J102" i="4" s="1"/>
  <c r="E123" i="5"/>
  <c r="BF142" i="5"/>
  <c r="BF150" i="5"/>
  <c r="BF152" i="5"/>
  <c r="BF159" i="5"/>
  <c r="BF168" i="5"/>
  <c r="BF171" i="5"/>
  <c r="BF185" i="5"/>
  <c r="BF193" i="5"/>
  <c r="BF195" i="5"/>
  <c r="BF196" i="5"/>
  <c r="BF198" i="5"/>
  <c r="BF199" i="5"/>
  <c r="BF200" i="5"/>
  <c r="BF201" i="5"/>
  <c r="BF206" i="5"/>
  <c r="BF210" i="5"/>
  <c r="BF225" i="5"/>
  <c r="BF238" i="5"/>
  <c r="BF240" i="5"/>
  <c r="BF248" i="5"/>
  <c r="BF249" i="5"/>
  <c r="BF251" i="5"/>
  <c r="BF257" i="5"/>
  <c r="BF258" i="5"/>
  <c r="BF260" i="5"/>
  <c r="BF264" i="5"/>
  <c r="BF265" i="5"/>
  <c r="BF268" i="5"/>
  <c r="BF277" i="5"/>
  <c r="BF281" i="5"/>
  <c r="BF289" i="5"/>
  <c r="BF293" i="5"/>
  <c r="BF295" i="5"/>
  <c r="BF297" i="5"/>
  <c r="BF298" i="5"/>
  <c r="BF299" i="5"/>
  <c r="BF302" i="5"/>
  <c r="BF303" i="5"/>
  <c r="BF304" i="5"/>
  <c r="J93" i="5"/>
  <c r="BF140" i="5"/>
  <c r="BF155" i="5"/>
  <c r="BF160" i="5"/>
  <c r="BF162" i="5"/>
  <c r="BF173" i="5"/>
  <c r="BF174" i="5"/>
  <c r="BF176" i="5"/>
  <c r="BF178" i="5"/>
  <c r="BF181" i="5"/>
  <c r="BF182" i="5"/>
  <c r="BF183" i="5"/>
  <c r="BF184" i="5"/>
  <c r="BF190" i="5"/>
  <c r="BF191" i="5"/>
  <c r="BF192" i="5"/>
  <c r="BF202" i="5"/>
  <c r="BF203" i="5"/>
  <c r="BF208" i="5"/>
  <c r="BF222" i="5"/>
  <c r="BF242" i="5"/>
  <c r="BF244" i="5"/>
  <c r="BF247" i="5"/>
  <c r="BF252" i="5"/>
  <c r="BF254" i="5"/>
  <c r="BF270" i="5"/>
  <c r="BF273" i="5"/>
  <c r="BF278" i="5"/>
  <c r="BF280" i="5"/>
  <c r="BF283" i="5"/>
  <c r="BF286" i="5"/>
  <c r="BF307" i="5"/>
  <c r="BF308" i="5"/>
  <c r="BF309" i="5"/>
  <c r="BF144" i="5"/>
  <c r="BF154" i="5"/>
  <c r="BF156" i="5"/>
  <c r="BF163" i="5"/>
  <c r="BF175" i="5"/>
  <c r="BF179" i="5"/>
  <c r="BF180" i="5"/>
  <c r="BF186" i="5"/>
  <c r="BF189" i="5"/>
  <c r="BF204" i="5"/>
  <c r="BF207" i="5"/>
  <c r="BF217" i="5"/>
  <c r="BF232" i="5"/>
  <c r="BF234" i="5"/>
  <c r="BF236" i="5"/>
  <c r="BF245" i="5"/>
  <c r="BF246" i="5"/>
  <c r="BF256" i="5"/>
  <c r="BF263" i="5"/>
  <c r="BF275" i="5"/>
  <c r="BF284" i="5"/>
  <c r="BF294" i="5"/>
  <c r="BF306" i="5"/>
  <c r="F96" i="5"/>
  <c r="BF146" i="5"/>
  <c r="BF157" i="5"/>
  <c r="BF158" i="5"/>
  <c r="BF164" i="5"/>
  <c r="BF165" i="5"/>
  <c r="BF166" i="5"/>
  <c r="BF167" i="5"/>
  <c r="BF169" i="5"/>
  <c r="BF172" i="5"/>
  <c r="BF177" i="5"/>
  <c r="BF187" i="5"/>
  <c r="BF188" i="5"/>
  <c r="BF194" i="5"/>
  <c r="BF197" i="5"/>
  <c r="BF205" i="5"/>
  <c r="BF209" i="5"/>
  <c r="BF212" i="5"/>
  <c r="BF230" i="5"/>
  <c r="BF241" i="5"/>
  <c r="BF243" i="5"/>
  <c r="BF250" i="5"/>
  <c r="BF253" i="5"/>
  <c r="BF255" i="5"/>
  <c r="BF259" i="5"/>
  <c r="BF261" i="5"/>
  <c r="BF266" i="5"/>
  <c r="BF267" i="5"/>
  <c r="BF269" i="5"/>
  <c r="BF271" i="5"/>
  <c r="BF272" i="5"/>
  <c r="BF287" i="5"/>
  <c r="BF292" i="5"/>
  <c r="BF296" i="5"/>
  <c r="BF301" i="5"/>
  <c r="BF305" i="5"/>
  <c r="J93" i="4"/>
  <c r="BF142" i="4"/>
  <c r="BF146" i="4"/>
  <c r="BF203" i="4"/>
  <c r="BF224" i="4"/>
  <c r="BF228" i="4"/>
  <c r="BF236" i="4"/>
  <c r="BF243" i="4"/>
  <c r="BF251" i="4"/>
  <c r="BF267" i="4"/>
  <c r="BF271" i="4"/>
  <c r="BF273" i="4"/>
  <c r="BF277" i="4"/>
  <c r="BF282" i="4"/>
  <c r="BF287" i="4"/>
  <c r="BF289" i="4"/>
  <c r="BF291" i="4"/>
  <c r="BF294" i="4"/>
  <c r="BF301" i="4"/>
  <c r="BF306" i="4"/>
  <c r="BF339" i="4"/>
  <c r="BF340" i="4"/>
  <c r="BF343" i="4"/>
  <c r="BF344" i="4"/>
  <c r="BF346" i="4"/>
  <c r="BF347" i="4"/>
  <c r="BF351" i="4"/>
  <c r="BF359" i="4"/>
  <c r="BF360" i="4"/>
  <c r="BF371" i="4"/>
  <c r="BF386" i="4"/>
  <c r="BF398" i="4"/>
  <c r="BF399" i="4"/>
  <c r="BF403" i="4"/>
  <c r="BF412" i="4"/>
  <c r="BF413" i="4"/>
  <c r="BF415" i="4"/>
  <c r="BF416" i="4"/>
  <c r="E121" i="4"/>
  <c r="BF138" i="4"/>
  <c r="BF151" i="4"/>
  <c r="BF170" i="4"/>
  <c r="BF172" i="4"/>
  <c r="BF174" i="4"/>
  <c r="BF181" i="4"/>
  <c r="BF189" i="4"/>
  <c r="BF220" i="4"/>
  <c r="BF234" i="4"/>
  <c r="BF252" i="4"/>
  <c r="BF256" i="4"/>
  <c r="BF265" i="4"/>
  <c r="BF278" i="4"/>
  <c r="BF299" i="4"/>
  <c r="BF311" i="4"/>
  <c r="BF319" i="4"/>
  <c r="BF329" i="4"/>
  <c r="BF331" i="4"/>
  <c r="BF336" i="4"/>
  <c r="BF349" i="4"/>
  <c r="BF350" i="4"/>
  <c r="BF366" i="4"/>
  <c r="BF367" i="4"/>
  <c r="BF372" i="4"/>
  <c r="BF374" i="4"/>
  <c r="BF377" i="4"/>
  <c r="BF378" i="4"/>
  <c r="BF379" i="4"/>
  <c r="BF392" i="4"/>
  <c r="BF394" i="4"/>
  <c r="BF397" i="4"/>
  <c r="BF404" i="4"/>
  <c r="BF408" i="4"/>
  <c r="BF418" i="4"/>
  <c r="BF157" i="4"/>
  <c r="BF162" i="4"/>
  <c r="BF191" i="4"/>
  <c r="BF196" i="4"/>
  <c r="BF198" i="4"/>
  <c r="BF199" i="4"/>
  <c r="BF216" i="4"/>
  <c r="BF226" i="4"/>
  <c r="BF245" i="4"/>
  <c r="BF249" i="4"/>
  <c r="BF250" i="4"/>
  <c r="BF253" i="4"/>
  <c r="BF261" i="4"/>
  <c r="BF280" i="4"/>
  <c r="BF295" i="4"/>
  <c r="BF315" i="4"/>
  <c r="BF321" i="4"/>
  <c r="BF325" i="4"/>
  <c r="BF334" i="4"/>
  <c r="BF335" i="4"/>
  <c r="BF337" i="4"/>
  <c r="BF341" i="4"/>
  <c r="BF353" i="4"/>
  <c r="BF354" i="4"/>
  <c r="BF356" i="4"/>
  <c r="BF357" i="4"/>
  <c r="BF362" i="4"/>
  <c r="BF368" i="4"/>
  <c r="BF373" i="4"/>
  <c r="BF375" i="4"/>
  <c r="BF376" i="4"/>
  <c r="BF384" i="4"/>
  <c r="BF387" i="4"/>
  <c r="BF391" i="4"/>
  <c r="BF393" i="4"/>
  <c r="F96" i="4"/>
  <c r="BF155" i="4"/>
  <c r="BF197" i="4"/>
  <c r="BF202" i="4"/>
  <c r="BF205" i="4"/>
  <c r="BF208" i="4"/>
  <c r="BF210" i="4"/>
  <c r="BF212" i="4"/>
  <c r="BF230" i="4"/>
  <c r="BF232" i="4"/>
  <c r="BF247" i="4"/>
  <c r="BF254" i="4"/>
  <c r="BF269" i="4"/>
  <c r="BF279" i="4"/>
  <c r="BF281" i="4"/>
  <c r="BF283" i="4"/>
  <c r="BF292" i="4"/>
  <c r="BF297" i="4"/>
  <c r="BF332" i="4"/>
  <c r="BF338" i="4"/>
  <c r="BF342" i="4"/>
  <c r="BF345" i="4"/>
  <c r="BF361" i="4"/>
  <c r="BF363" i="4"/>
  <c r="BF364" i="4"/>
  <c r="BF365" i="4"/>
  <c r="BF369" i="4"/>
  <c r="BF370" i="4"/>
  <c r="BF383" i="4"/>
  <c r="BF395" i="4"/>
  <c r="BF396" i="4"/>
  <c r="BF405" i="4"/>
  <c r="BF406" i="4"/>
  <c r="F146" i="3"/>
  <c r="BF173" i="3"/>
  <c r="BF208" i="3"/>
  <c r="BF217" i="3"/>
  <c r="BF223" i="3"/>
  <c r="BF271" i="3"/>
  <c r="BF390" i="3"/>
  <c r="BF417" i="3"/>
  <c r="BF432" i="3"/>
  <c r="BF434" i="3"/>
  <c r="BF440" i="3"/>
  <c r="BF451" i="3"/>
  <c r="BF454" i="3"/>
  <c r="BF462" i="3"/>
  <c r="BF470" i="3"/>
  <c r="BF503" i="3"/>
  <c r="BF514" i="3"/>
  <c r="BF515" i="3"/>
  <c r="BF531" i="3"/>
  <c r="BF557" i="3"/>
  <c r="BF560" i="3"/>
  <c r="BF579" i="3"/>
  <c r="BF581" i="3"/>
  <c r="BF582" i="3"/>
  <c r="BF596" i="3"/>
  <c r="BF598" i="3"/>
  <c r="BF602" i="3"/>
  <c r="BF603" i="3"/>
  <c r="BF617" i="3"/>
  <c r="BF618" i="3"/>
  <c r="BF623" i="3"/>
  <c r="BF626" i="3"/>
  <c r="BF629" i="3"/>
  <c r="BF638" i="3"/>
  <c r="BF161" i="3"/>
  <c r="BF177" i="3"/>
  <c r="BF199" i="3"/>
  <c r="BF314" i="3"/>
  <c r="BF341" i="3"/>
  <c r="BF355" i="3"/>
  <c r="BF400" i="3"/>
  <c r="BF437" i="3"/>
  <c r="BF443" i="3"/>
  <c r="BF445" i="3"/>
  <c r="BF450" i="3"/>
  <c r="BF456" i="3"/>
  <c r="BF474" i="3"/>
  <c r="BF485" i="3"/>
  <c r="BF487" i="3"/>
  <c r="BF491" i="3"/>
  <c r="BF525" i="3"/>
  <c r="BF535" i="3"/>
  <c r="BF559" i="3"/>
  <c r="BF562" i="3"/>
  <c r="BF569" i="3"/>
  <c r="BF578" i="3"/>
  <c r="BF580" i="3"/>
  <c r="BF589" i="3"/>
  <c r="BF597" i="3"/>
  <c r="BF600" i="3"/>
  <c r="BF601" i="3"/>
  <c r="BF614" i="3"/>
  <c r="BF616" i="3"/>
  <c r="BF619" i="3"/>
  <c r="BF643" i="3"/>
  <c r="BF649" i="3"/>
  <c r="BF660" i="3"/>
  <c r="BF683" i="3"/>
  <c r="BF704" i="3"/>
  <c r="BF707" i="3"/>
  <c r="J93" i="3"/>
  <c r="E135" i="3"/>
  <c r="BF156" i="3"/>
  <c r="BF158" i="3"/>
  <c r="BF166" i="3"/>
  <c r="BF184" i="3"/>
  <c r="BF192" i="3"/>
  <c r="BF204" i="3"/>
  <c r="BF206" i="3"/>
  <c r="BF264" i="3"/>
  <c r="BF273" i="3"/>
  <c r="BF277" i="3"/>
  <c r="BF278" i="3"/>
  <c r="BF290" i="3"/>
  <c r="BF291" i="3"/>
  <c r="BF296" i="3"/>
  <c r="BF300" i="3"/>
  <c r="BF305" i="3"/>
  <c r="BF307" i="3"/>
  <c r="BF319" i="3"/>
  <c r="BF351" i="3"/>
  <c r="BF368" i="3"/>
  <c r="BF407" i="3"/>
  <c r="BF410" i="3"/>
  <c r="BF447" i="3"/>
  <c r="BF449" i="3"/>
  <c r="BF453" i="3"/>
  <c r="BF457" i="3"/>
  <c r="BF458" i="3"/>
  <c r="BF482" i="3"/>
  <c r="BF483" i="3"/>
  <c r="BF497" i="3"/>
  <c r="BF505" i="3"/>
  <c r="BF507" i="3"/>
  <c r="BF509" i="3"/>
  <c r="BF527" i="3"/>
  <c r="BF565" i="3"/>
  <c r="BF583" i="3"/>
  <c r="BF613" i="3"/>
  <c r="BF622" i="3"/>
  <c r="BF633" i="3"/>
  <c r="BF658" i="3"/>
  <c r="BF663" i="3"/>
  <c r="BF677" i="3"/>
  <c r="BF679" i="3"/>
  <c r="BF681" i="3"/>
  <c r="BF699" i="3"/>
  <c r="BF705" i="3"/>
  <c r="BF711" i="3"/>
  <c r="BF718" i="3"/>
  <c r="BF719" i="3"/>
  <c r="BF152" i="3"/>
  <c r="BF171" i="3"/>
  <c r="BF215" i="3"/>
  <c r="BF266" i="3"/>
  <c r="BF295" i="3"/>
  <c r="BF330" i="3"/>
  <c r="BF359" i="3"/>
  <c r="BF398" i="3"/>
  <c r="BF402" i="3"/>
  <c r="BF429" i="3"/>
  <c r="BF455" i="3"/>
  <c r="BF461" i="3"/>
  <c r="BF466" i="3"/>
  <c r="BF478" i="3"/>
  <c r="BF481" i="3"/>
  <c r="BF493" i="3"/>
  <c r="BF501" i="3"/>
  <c r="BF520" i="3"/>
  <c r="BF529" i="3"/>
  <c r="BF549" i="3"/>
  <c r="BF567" i="3"/>
  <c r="BF584" i="3"/>
  <c r="BF590" i="3"/>
  <c r="BF591" i="3"/>
  <c r="BF599" i="3"/>
  <c r="BF605" i="3"/>
  <c r="BF606" i="3"/>
  <c r="BF611" i="3"/>
  <c r="BF612" i="3"/>
  <c r="BF647" i="3"/>
  <c r="BF664" i="3"/>
  <c r="BF673" i="3"/>
  <c r="BF675" i="3"/>
  <c r="BF697" i="3"/>
  <c r="J127" i="2"/>
  <c r="F130" i="2"/>
  <c r="BF206" i="2"/>
  <c r="E119" i="2"/>
  <c r="BF136" i="2"/>
  <c r="BF156" i="2"/>
  <c r="BF157" i="2"/>
  <c r="BF160" i="2"/>
  <c r="BF161" i="2"/>
  <c r="BF166" i="2"/>
  <c r="BF171" i="2"/>
  <c r="BF179" i="2"/>
  <c r="BF142" i="2"/>
  <c r="BF146" i="2"/>
  <c r="BF155" i="2"/>
  <c r="BF185" i="2"/>
  <c r="BF188" i="2"/>
  <c r="BF193" i="2"/>
  <c r="BF208" i="2"/>
  <c r="BF159" i="2"/>
  <c r="BF170" i="2"/>
  <c r="BF173" i="2"/>
  <c r="BF182" i="2"/>
  <c r="BF198" i="2"/>
  <c r="BF200" i="2"/>
  <c r="BF210" i="2"/>
  <c r="BF213" i="2"/>
  <c r="BF220" i="2"/>
  <c r="F40" i="2"/>
  <c r="BC97" i="1" s="1"/>
  <c r="AS105" i="1"/>
  <c r="AS95" i="1"/>
  <c r="AS94" i="1" s="1"/>
  <c r="J37" i="3"/>
  <c r="AV98" i="1" s="1"/>
  <c r="F41" i="3"/>
  <c r="BD98" i="1"/>
  <c r="F39" i="4"/>
  <c r="BB99" i="1" s="1"/>
  <c r="F37" i="5"/>
  <c r="AZ100" i="1" s="1"/>
  <c r="J37" i="5"/>
  <c r="AV100" i="1" s="1"/>
  <c r="F40" i="6"/>
  <c r="BC101" i="1"/>
  <c r="F37" i="6"/>
  <c r="AZ101" i="1" s="1"/>
  <c r="J37" i="7"/>
  <c r="AV103" i="1" s="1"/>
  <c r="F40" i="7"/>
  <c r="BC103" i="1" s="1"/>
  <c r="F37" i="7"/>
  <c r="AZ103" i="1"/>
  <c r="J37" i="8"/>
  <c r="AV104" i="1" s="1"/>
  <c r="F37" i="8"/>
  <c r="AZ104" i="1" s="1"/>
  <c r="J37" i="9"/>
  <c r="AV107" i="1" s="1"/>
  <c r="F37" i="9"/>
  <c r="AZ107" i="1"/>
  <c r="F39" i="10"/>
  <c r="BB108" i="1" s="1"/>
  <c r="F41" i="10"/>
  <c r="BD108" i="1" s="1"/>
  <c r="F41" i="11"/>
  <c r="BD109" i="1" s="1"/>
  <c r="F37" i="12"/>
  <c r="AZ110" i="1" s="1"/>
  <c r="F40" i="12"/>
  <c r="BC110" i="1" s="1"/>
  <c r="F39" i="13"/>
  <c r="BB111" i="1" s="1"/>
  <c r="J37" i="14"/>
  <c r="AV113" i="1" s="1"/>
  <c r="F39" i="14"/>
  <c r="BB113" i="1" s="1"/>
  <c r="F39" i="15"/>
  <c r="BB114" i="1" s="1"/>
  <c r="F40" i="15"/>
  <c r="BC114" i="1" s="1"/>
  <c r="F37" i="16"/>
  <c r="BB116" i="1" s="1"/>
  <c r="F39" i="17"/>
  <c r="BD117" i="1" s="1"/>
  <c r="F38" i="17"/>
  <c r="BC117" i="1" s="1"/>
  <c r="F37" i="18"/>
  <c r="BB119" i="1" s="1"/>
  <c r="F39" i="19"/>
  <c r="BD120" i="1" s="1"/>
  <c r="J35" i="19"/>
  <c r="AV120" i="1" s="1"/>
  <c r="F39" i="20"/>
  <c r="BD121" i="1" s="1"/>
  <c r="J35" i="20"/>
  <c r="AV121" i="1" s="1"/>
  <c r="F39" i="21"/>
  <c r="BD122" i="1" s="1"/>
  <c r="F35" i="21"/>
  <c r="AZ122" i="1" s="1"/>
  <c r="F39" i="22"/>
  <c r="BD124" i="1" s="1"/>
  <c r="J35" i="22"/>
  <c r="AV124" i="1"/>
  <c r="F38" i="23"/>
  <c r="BC125" i="1" s="1"/>
  <c r="F35" i="23"/>
  <c r="AZ125" i="1" s="1"/>
  <c r="F37" i="24"/>
  <c r="BB126" i="1" s="1"/>
  <c r="J35" i="24"/>
  <c r="AV126" i="1" s="1"/>
  <c r="F37" i="25"/>
  <c r="BB128" i="1" s="1"/>
  <c r="F39" i="25"/>
  <c r="BD128" i="1" s="1"/>
  <c r="F38" i="26"/>
  <c r="BC129" i="1" s="1"/>
  <c r="F39" i="27"/>
  <c r="BD130" i="1"/>
  <c r="F38" i="27"/>
  <c r="BC130" i="1" s="1"/>
  <c r="F37" i="28"/>
  <c r="BD131" i="1" s="1"/>
  <c r="F37" i="2"/>
  <c r="AZ97" i="1" s="1"/>
  <c r="F39" i="2"/>
  <c r="BB97" i="1" s="1"/>
  <c r="F37" i="3"/>
  <c r="AZ98" i="1" s="1"/>
  <c r="F40" i="3"/>
  <c r="BC98" i="1" s="1"/>
  <c r="F41" i="4"/>
  <c r="BD99" i="1" s="1"/>
  <c r="J37" i="4"/>
  <c r="AV99" i="1"/>
  <c r="F39" i="5"/>
  <c r="BB100" i="1" s="1"/>
  <c r="F40" i="5"/>
  <c r="BC100" i="1" s="1"/>
  <c r="F39" i="6"/>
  <c r="BB101" i="1" s="1"/>
  <c r="F39" i="7"/>
  <c r="BB103" i="1" s="1"/>
  <c r="F41" i="7"/>
  <c r="BD103" i="1" s="1"/>
  <c r="F41" i="8"/>
  <c r="BD104" i="1" s="1"/>
  <c r="F40" i="8"/>
  <c r="BC104" i="1" s="1"/>
  <c r="F41" i="9"/>
  <c r="BD107" i="1"/>
  <c r="F40" i="9"/>
  <c r="BC107" i="1" s="1"/>
  <c r="F40" i="10"/>
  <c r="BC108" i="1" s="1"/>
  <c r="F39" i="11"/>
  <c r="BB109" i="1" s="1"/>
  <c r="J37" i="11"/>
  <c r="AV109" i="1" s="1"/>
  <c r="J37" i="12"/>
  <c r="AV110" i="1" s="1"/>
  <c r="F41" i="12"/>
  <c r="BD110" i="1" s="1"/>
  <c r="F40" i="13"/>
  <c r="BC111" i="1" s="1"/>
  <c r="F37" i="14"/>
  <c r="AZ113" i="1"/>
  <c r="F40" i="14"/>
  <c r="BC113" i="1" s="1"/>
  <c r="F37" i="15"/>
  <c r="AZ114" i="1" s="1"/>
  <c r="F41" i="15"/>
  <c r="BD114" i="1" s="1"/>
  <c r="F35" i="16"/>
  <c r="AZ116" i="1"/>
  <c r="F38" i="16"/>
  <c r="BC116" i="1" s="1"/>
  <c r="F37" i="17"/>
  <c r="BB117" i="1" s="1"/>
  <c r="F35" i="18"/>
  <c r="AZ119" i="1" s="1"/>
  <c r="F38" i="18"/>
  <c r="BC119" i="1"/>
  <c r="F35" i="19"/>
  <c r="AZ120" i="1" s="1"/>
  <c r="F38" i="20"/>
  <c r="BC121" i="1" s="1"/>
  <c r="J35" i="21"/>
  <c r="AV122" i="1" s="1"/>
  <c r="F38" i="21"/>
  <c r="BC122" i="1" s="1"/>
  <c r="F35" i="22"/>
  <c r="AZ124" i="1" s="1"/>
  <c r="J35" i="23"/>
  <c r="AV125" i="1" s="1"/>
  <c r="F37" i="23"/>
  <c r="BB125" i="1" s="1"/>
  <c r="F39" i="24"/>
  <c r="BD126" i="1"/>
  <c r="F38" i="24"/>
  <c r="BC126" i="1" s="1"/>
  <c r="F38" i="25"/>
  <c r="BC128" i="1" s="1"/>
  <c r="F35" i="25"/>
  <c r="AZ128" i="1" s="1"/>
  <c r="J35" i="26"/>
  <c r="AV129" i="1"/>
  <c r="F35" i="26"/>
  <c r="AZ129" i="1" s="1"/>
  <c r="J35" i="27"/>
  <c r="AV130" i="1"/>
  <c r="F35" i="27"/>
  <c r="AZ130" i="1" s="1"/>
  <c r="F36" i="28"/>
  <c r="BC131" i="1"/>
  <c r="J33" i="28"/>
  <c r="AV131" i="1" s="1"/>
  <c r="F41" i="2"/>
  <c r="BD97" i="1" s="1"/>
  <c r="J37" i="2"/>
  <c r="AV97" i="1" s="1"/>
  <c r="F39" i="3"/>
  <c r="BB98" i="1" s="1"/>
  <c r="F37" i="4"/>
  <c r="AZ99" i="1" s="1"/>
  <c r="F40" i="4"/>
  <c r="BC99" i="1"/>
  <c r="F41" i="5"/>
  <c r="BD100" i="1" s="1"/>
  <c r="J37" i="6"/>
  <c r="AV101" i="1" s="1"/>
  <c r="F41" i="6"/>
  <c r="BD101" i="1" s="1"/>
  <c r="F39" i="8"/>
  <c r="BB104" i="1" s="1"/>
  <c r="F39" i="9"/>
  <c r="BB107" i="1" s="1"/>
  <c r="J37" i="10"/>
  <c r="AV108" i="1" s="1"/>
  <c r="F37" i="10"/>
  <c r="AZ108" i="1" s="1"/>
  <c r="F37" i="11"/>
  <c r="AZ109" i="1" s="1"/>
  <c r="F40" i="11"/>
  <c r="BC109" i="1" s="1"/>
  <c r="F39" i="12"/>
  <c r="BB110" i="1" s="1"/>
  <c r="F37" i="13"/>
  <c r="AZ111" i="1" s="1"/>
  <c r="J37" i="13"/>
  <c r="AV111" i="1" s="1"/>
  <c r="F41" i="13"/>
  <c r="BD111" i="1" s="1"/>
  <c r="F41" i="14"/>
  <c r="BD113" i="1" s="1"/>
  <c r="J37" i="15"/>
  <c r="AV114" i="1" s="1"/>
  <c r="J35" i="16"/>
  <c r="AV116" i="1" s="1"/>
  <c r="F39" i="16"/>
  <c r="BD116" i="1" s="1"/>
  <c r="J35" i="17"/>
  <c r="AV117" i="1" s="1"/>
  <c r="F35" i="17"/>
  <c r="AZ117" i="1" s="1"/>
  <c r="F39" i="18"/>
  <c r="BD119" i="1" s="1"/>
  <c r="J35" i="18"/>
  <c r="AV119" i="1" s="1"/>
  <c r="F38" i="19"/>
  <c r="BC120" i="1" s="1"/>
  <c r="F37" i="19"/>
  <c r="BB120" i="1" s="1"/>
  <c r="F35" i="20"/>
  <c r="AZ121" i="1" s="1"/>
  <c r="F37" i="20"/>
  <c r="BB121" i="1" s="1"/>
  <c r="F37" i="21"/>
  <c r="BB122" i="1" s="1"/>
  <c r="F37" i="22"/>
  <c r="BB124" i="1" s="1"/>
  <c r="F38" i="22"/>
  <c r="BC124" i="1" s="1"/>
  <c r="F39" i="23"/>
  <c r="BD125" i="1" s="1"/>
  <c r="F35" i="24"/>
  <c r="AZ126" i="1" s="1"/>
  <c r="J35" i="25"/>
  <c r="AV128" i="1" s="1"/>
  <c r="F37" i="26"/>
  <c r="BB129" i="1" s="1"/>
  <c r="F39" i="26"/>
  <c r="BD129" i="1" s="1"/>
  <c r="F37" i="27"/>
  <c r="BB130" i="1" s="1"/>
  <c r="F33" i="28"/>
  <c r="AZ131" i="1" s="1"/>
  <c r="F35" i="28"/>
  <c r="BB131" i="1" s="1"/>
  <c r="T133" i="2" l="1"/>
  <c r="J167" i="22"/>
  <c r="J102" i="22" s="1"/>
  <c r="BK143" i="15"/>
  <c r="P128" i="27"/>
  <c r="P127" i="27" s="1"/>
  <c r="AU130" i="1" s="1"/>
  <c r="P129" i="21"/>
  <c r="P128" i="21" s="1"/>
  <c r="AU122" i="1" s="1"/>
  <c r="R140" i="12"/>
  <c r="P128" i="13"/>
  <c r="AU111" i="1" s="1"/>
  <c r="BK126" i="17"/>
  <c r="J126" i="17" s="1"/>
  <c r="J99" i="17" s="1"/>
  <c r="T140" i="12"/>
  <c r="T131" i="12" s="1"/>
  <c r="BK129" i="16"/>
  <c r="J129" i="16" s="1"/>
  <c r="J99" i="16" s="1"/>
  <c r="P140" i="12"/>
  <c r="T143" i="15"/>
  <c r="BK127" i="18"/>
  <c r="J127" i="18" s="1"/>
  <c r="J99" i="18" s="1"/>
  <c r="R276" i="8"/>
  <c r="R134" i="8" s="1"/>
  <c r="BK172" i="2"/>
  <c r="T241" i="10"/>
  <c r="T136" i="10" s="1"/>
  <c r="T137" i="10"/>
  <c r="P133" i="2"/>
  <c r="AU97" i="1" s="1"/>
  <c r="P141" i="6"/>
  <c r="P131" i="6" s="1"/>
  <c r="AU101" i="1" s="1"/>
  <c r="T150" i="3"/>
  <c r="R128" i="27"/>
  <c r="R127" i="27"/>
  <c r="R128" i="25"/>
  <c r="R127" i="25" s="1"/>
  <c r="P150" i="11"/>
  <c r="R241" i="10"/>
  <c r="BK206" i="4"/>
  <c r="J206" i="4" s="1"/>
  <c r="J106" i="4" s="1"/>
  <c r="R186" i="2"/>
  <c r="P127" i="18"/>
  <c r="P126" i="18" s="1"/>
  <c r="AU119" i="1" s="1"/>
  <c r="P137" i="10"/>
  <c r="T393" i="9"/>
  <c r="BK149" i="9"/>
  <c r="T276" i="8"/>
  <c r="T134" i="8"/>
  <c r="T127" i="28"/>
  <c r="T122" i="28" s="1"/>
  <c r="T128" i="26"/>
  <c r="T127" i="26" s="1"/>
  <c r="BK128" i="25"/>
  <c r="BK127" i="25" s="1"/>
  <c r="J127" i="25" s="1"/>
  <c r="J32" i="25" s="1"/>
  <c r="AG128" i="1" s="1"/>
  <c r="T126" i="18"/>
  <c r="T126" i="17"/>
  <c r="T125" i="17" s="1"/>
  <c r="R128" i="16"/>
  <c r="R149" i="9"/>
  <c r="BK148" i="5"/>
  <c r="P128" i="25"/>
  <c r="P127" i="25" s="1"/>
  <c r="AU128" i="1" s="1"/>
  <c r="R127" i="18"/>
  <c r="R126" i="18" s="1"/>
  <c r="T341" i="15"/>
  <c r="T142" i="15" s="1"/>
  <c r="R131" i="14"/>
  <c r="R131" i="12"/>
  <c r="T206" i="4"/>
  <c r="R143" i="15"/>
  <c r="R393" i="9"/>
  <c r="T149" i="9"/>
  <c r="R127" i="22"/>
  <c r="R126" i="22" s="1"/>
  <c r="P341" i="15"/>
  <c r="R128" i="13"/>
  <c r="T150" i="11"/>
  <c r="T137" i="11" s="1"/>
  <c r="R141" i="6"/>
  <c r="P206" i="4"/>
  <c r="P135" i="4" s="1"/>
  <c r="AU99" i="1" s="1"/>
  <c r="P150" i="3"/>
  <c r="R127" i="28"/>
  <c r="R122" i="28"/>
  <c r="R131" i="6"/>
  <c r="P136" i="4"/>
  <c r="T438" i="3"/>
  <c r="R150" i="3"/>
  <c r="R128" i="26"/>
  <c r="R127" i="26" s="1"/>
  <c r="T125" i="24"/>
  <c r="T124" i="24"/>
  <c r="T127" i="22"/>
  <c r="T126" i="22" s="1"/>
  <c r="R128" i="20"/>
  <c r="R126" i="19"/>
  <c r="R125" i="19"/>
  <c r="P129" i="16"/>
  <c r="P128" i="16" s="1"/>
  <c r="AU116" i="1" s="1"/>
  <c r="AU115" i="1" s="1"/>
  <c r="BK136" i="4"/>
  <c r="J136" i="4" s="1"/>
  <c r="J101" i="4" s="1"/>
  <c r="P128" i="26"/>
  <c r="P127" i="26"/>
  <c r="AU129" i="1" s="1"/>
  <c r="P125" i="24"/>
  <c r="P124" i="24"/>
  <c r="AU126" i="1" s="1"/>
  <c r="T128" i="21"/>
  <c r="P126" i="19"/>
  <c r="P125" i="19" s="1"/>
  <c r="AU120" i="1" s="1"/>
  <c r="R135" i="4"/>
  <c r="P128" i="23"/>
  <c r="P127" i="23" s="1"/>
  <c r="AU125" i="1" s="1"/>
  <c r="R129" i="21"/>
  <c r="R128" i="21" s="1"/>
  <c r="P131" i="14"/>
  <c r="AU113" i="1" s="1"/>
  <c r="T131" i="6"/>
  <c r="P148" i="5"/>
  <c r="P137" i="5"/>
  <c r="AU100" i="1" s="1"/>
  <c r="R438" i="3"/>
  <c r="P127" i="28"/>
  <c r="P122" i="28" s="1"/>
  <c r="AU131" i="1" s="1"/>
  <c r="R128" i="23"/>
  <c r="R127" i="23" s="1"/>
  <c r="R150" i="11"/>
  <c r="R137" i="11" s="1"/>
  <c r="R136" i="10"/>
  <c r="P393" i="9"/>
  <c r="T128" i="23"/>
  <c r="T127" i="23" s="1"/>
  <c r="P137" i="11"/>
  <c r="AU109" i="1" s="1"/>
  <c r="P241" i="10"/>
  <c r="P149" i="9"/>
  <c r="P148" i="9" s="1"/>
  <c r="AU107" i="1" s="1"/>
  <c r="P276" i="8"/>
  <c r="P134" i="8"/>
  <c r="AU104" i="1" s="1"/>
  <c r="AU102" i="1" s="1"/>
  <c r="T148" i="5"/>
  <c r="T137" i="5" s="1"/>
  <c r="P438" i="3"/>
  <c r="T129" i="20"/>
  <c r="T128" i="20" s="1"/>
  <c r="R341" i="15"/>
  <c r="T131" i="14"/>
  <c r="P131" i="12"/>
  <c r="AU110" i="1" s="1"/>
  <c r="R148" i="5"/>
  <c r="R137" i="5"/>
  <c r="R133" i="2"/>
  <c r="P129" i="20"/>
  <c r="P128" i="20" s="1"/>
  <c r="AU121" i="1" s="1"/>
  <c r="T129" i="16"/>
  <c r="T128" i="16" s="1"/>
  <c r="P143" i="15"/>
  <c r="P142" i="15"/>
  <c r="AU114" i="1" s="1"/>
  <c r="T136" i="4"/>
  <c r="T135" i="4" s="1"/>
  <c r="BK159" i="7"/>
  <c r="BK131" i="7" s="1"/>
  <c r="J131" i="7" s="1"/>
  <c r="J101" i="7" s="1"/>
  <c r="BK416" i="3"/>
  <c r="J416" i="3" s="1"/>
  <c r="J109" i="3" s="1"/>
  <c r="BK393" i="9"/>
  <c r="J393" i="9" s="1"/>
  <c r="J112" i="9" s="1"/>
  <c r="BK137" i="10"/>
  <c r="J137" i="10" s="1"/>
  <c r="J101" i="10" s="1"/>
  <c r="BK241" i="10"/>
  <c r="J241" i="10" s="1"/>
  <c r="J107" i="10" s="1"/>
  <c r="BK234" i="16"/>
  <c r="J234" i="16" s="1"/>
  <c r="J105" i="16" s="1"/>
  <c r="BK438" i="3"/>
  <c r="J438" i="3" s="1"/>
  <c r="J111" i="3" s="1"/>
  <c r="BK132" i="6"/>
  <c r="J132" i="6"/>
  <c r="J101" i="6"/>
  <c r="BK141" i="6"/>
  <c r="J141" i="6" s="1"/>
  <c r="J103" i="6" s="1"/>
  <c r="BK150" i="11"/>
  <c r="J150" i="11" s="1"/>
  <c r="J103" i="11" s="1"/>
  <c r="BK129" i="13"/>
  <c r="J129" i="13" s="1"/>
  <c r="J101" i="13" s="1"/>
  <c r="BK132" i="14"/>
  <c r="J132" i="14" s="1"/>
  <c r="J101" i="14" s="1"/>
  <c r="BK126" i="19"/>
  <c r="J126" i="19" s="1"/>
  <c r="J99" i="19" s="1"/>
  <c r="BK129" i="21"/>
  <c r="J129" i="21" s="1"/>
  <c r="J99" i="21" s="1"/>
  <c r="BK128" i="23"/>
  <c r="J128" i="23"/>
  <c r="J99" i="23" s="1"/>
  <c r="BK128" i="27"/>
  <c r="J128" i="27" s="1"/>
  <c r="J99" i="27" s="1"/>
  <c r="BK186" i="2"/>
  <c r="J186" i="2" s="1"/>
  <c r="J105" i="2" s="1"/>
  <c r="BK341" i="15"/>
  <c r="J341" i="15" s="1"/>
  <c r="J108" i="15" s="1"/>
  <c r="BK186" i="20"/>
  <c r="J186" i="20" s="1"/>
  <c r="J105" i="20" s="1"/>
  <c r="BK184" i="21"/>
  <c r="J184" i="21" s="1"/>
  <c r="J105" i="21" s="1"/>
  <c r="BK127" i="28"/>
  <c r="J127" i="28" s="1"/>
  <c r="J99" i="28" s="1"/>
  <c r="BK138" i="5"/>
  <c r="J138" i="5" s="1"/>
  <c r="J101" i="5" s="1"/>
  <c r="BK273" i="8"/>
  <c r="J273" i="8" s="1"/>
  <c r="J106" i="8" s="1"/>
  <c r="BK129" i="20"/>
  <c r="J129" i="20" s="1"/>
  <c r="J99" i="20" s="1"/>
  <c r="BK125" i="24"/>
  <c r="J125" i="24" s="1"/>
  <c r="J99" i="24" s="1"/>
  <c r="BK128" i="26"/>
  <c r="J128" i="26" s="1"/>
  <c r="J99" i="26" s="1"/>
  <c r="BK123" i="28"/>
  <c r="J123" i="28"/>
  <c r="J97" i="28" s="1"/>
  <c r="BK126" i="22"/>
  <c r="J126" i="22" s="1"/>
  <c r="J98" i="22" s="1"/>
  <c r="BK126" i="18"/>
  <c r="J126" i="18" s="1"/>
  <c r="J32" i="18" s="1"/>
  <c r="AG119" i="1" s="1"/>
  <c r="BK125" i="17"/>
  <c r="J125" i="17"/>
  <c r="J98" i="17" s="1"/>
  <c r="J143" i="15"/>
  <c r="J101" i="15" s="1"/>
  <c r="BK131" i="12"/>
  <c r="J131" i="12" s="1"/>
  <c r="J34" i="12" s="1"/>
  <c r="AG110" i="1" s="1"/>
  <c r="J173" i="7"/>
  <c r="J105" i="7" s="1"/>
  <c r="J38" i="3"/>
  <c r="AW98" i="1" s="1"/>
  <c r="AT98" i="1" s="1"/>
  <c r="J38" i="6"/>
  <c r="AW101" i="1" s="1"/>
  <c r="AT101" i="1" s="1"/>
  <c r="BB96" i="1"/>
  <c r="AX96" i="1" s="1"/>
  <c r="BD102" i="1"/>
  <c r="J38" i="8"/>
  <c r="AW104" i="1" s="1"/>
  <c r="AT104" i="1" s="1"/>
  <c r="J38" i="10"/>
  <c r="AW108" i="1" s="1"/>
  <c r="AT108" i="1" s="1"/>
  <c r="F38" i="11"/>
  <c r="BA109" i="1" s="1"/>
  <c r="BD106" i="1"/>
  <c r="BB106" i="1"/>
  <c r="J38" i="13"/>
  <c r="AW111" i="1" s="1"/>
  <c r="AT111" i="1" s="1"/>
  <c r="BB112" i="1"/>
  <c r="AX112" i="1"/>
  <c r="BD112" i="1"/>
  <c r="F38" i="15"/>
  <c r="BA114" i="1" s="1"/>
  <c r="J36" i="19"/>
  <c r="AW120" i="1" s="1"/>
  <c r="AT120" i="1" s="1"/>
  <c r="BC118" i="1"/>
  <c r="AY118" i="1"/>
  <c r="J36" i="21"/>
  <c r="AW122" i="1" s="1"/>
  <c r="AT122" i="1" s="1"/>
  <c r="BD118" i="1"/>
  <c r="J36" i="23"/>
  <c r="AW125" i="1" s="1"/>
  <c r="AT125" i="1" s="1"/>
  <c r="F36" i="24"/>
  <c r="BA126" i="1" s="1"/>
  <c r="F36" i="26"/>
  <c r="BA129" i="1"/>
  <c r="F36" i="27"/>
  <c r="BA130" i="1" s="1"/>
  <c r="F38" i="2"/>
  <c r="BA97" i="1" s="1"/>
  <c r="F38" i="4"/>
  <c r="BA99" i="1" s="1"/>
  <c r="F38" i="5"/>
  <c r="BA100" i="1" s="1"/>
  <c r="BC96" i="1"/>
  <c r="AY96" i="1" s="1"/>
  <c r="J38" i="7"/>
  <c r="AW103" i="1" s="1"/>
  <c r="AT103" i="1" s="1"/>
  <c r="F38" i="9"/>
  <c r="BA107" i="1" s="1"/>
  <c r="J38" i="12"/>
  <c r="AW110" i="1" s="1"/>
  <c r="AT110" i="1" s="1"/>
  <c r="AZ106" i="1"/>
  <c r="AV106" i="1" s="1"/>
  <c r="J38" i="14"/>
  <c r="AW113" i="1" s="1"/>
  <c r="AT113" i="1" s="1"/>
  <c r="F36" i="16"/>
  <c r="BA116" i="1"/>
  <c r="BB115" i="1"/>
  <c r="AX115" i="1" s="1"/>
  <c r="BD115" i="1"/>
  <c r="BC115" i="1"/>
  <c r="AY115" i="1" s="1"/>
  <c r="J36" i="17"/>
  <c r="AW117" i="1" s="1"/>
  <c r="AT117" i="1" s="1"/>
  <c r="F36" i="18"/>
  <c r="BA119" i="1" s="1"/>
  <c r="F36" i="20"/>
  <c r="BA121" i="1" s="1"/>
  <c r="AZ118" i="1"/>
  <c r="AV118" i="1"/>
  <c r="F36" i="23"/>
  <c r="BA125" i="1" s="1"/>
  <c r="AZ123" i="1"/>
  <c r="AV123" i="1"/>
  <c r="BC123" i="1"/>
  <c r="AY123" i="1" s="1"/>
  <c r="J36" i="25"/>
  <c r="AW128" i="1"/>
  <c r="AT128" i="1" s="1"/>
  <c r="BB127" i="1"/>
  <c r="AX127" i="1"/>
  <c r="BC127" i="1"/>
  <c r="AY127" i="1" s="1"/>
  <c r="F34" i="28"/>
  <c r="BA131" i="1" s="1"/>
  <c r="F38" i="3"/>
  <c r="BA98" i="1" s="1"/>
  <c r="F38" i="6"/>
  <c r="BA101" i="1" s="1"/>
  <c r="AZ96" i="1"/>
  <c r="AV96" i="1"/>
  <c r="F38" i="7"/>
  <c r="BA103" i="1" s="1"/>
  <c r="AZ102" i="1"/>
  <c r="AV102" i="1"/>
  <c r="J38" i="9"/>
  <c r="AW107" i="1" s="1"/>
  <c r="AT107" i="1" s="1"/>
  <c r="F38" i="12"/>
  <c r="BA110" i="1" s="1"/>
  <c r="BC106" i="1"/>
  <c r="AY106" i="1" s="1"/>
  <c r="F38" i="14"/>
  <c r="BA113" i="1" s="1"/>
  <c r="J36" i="16"/>
  <c r="AW116" i="1"/>
  <c r="AT116" i="1" s="1"/>
  <c r="F36" i="17"/>
  <c r="BA117" i="1" s="1"/>
  <c r="AZ115" i="1"/>
  <c r="AV115" i="1"/>
  <c r="F36" i="19"/>
  <c r="BA120" i="1" s="1"/>
  <c r="J36" i="20"/>
  <c r="AW121" i="1" s="1"/>
  <c r="AT121" i="1" s="1"/>
  <c r="F36" i="22"/>
  <c r="BA124" i="1"/>
  <c r="BB123" i="1"/>
  <c r="AX123" i="1" s="1"/>
  <c r="BD123" i="1"/>
  <c r="F36" i="25"/>
  <c r="BA128" i="1"/>
  <c r="BD127" i="1"/>
  <c r="J36" i="27"/>
  <c r="AW130" i="1"/>
  <c r="AT130" i="1" s="1"/>
  <c r="J38" i="2"/>
  <c r="AW97" i="1" s="1"/>
  <c r="AT97" i="1" s="1"/>
  <c r="J38" i="4"/>
  <c r="AW99" i="1" s="1"/>
  <c r="AT99" i="1" s="1"/>
  <c r="J38" i="5"/>
  <c r="AW100" i="1" s="1"/>
  <c r="AT100" i="1" s="1"/>
  <c r="BD96" i="1"/>
  <c r="BC102" i="1"/>
  <c r="AY102" i="1" s="1"/>
  <c r="BB102" i="1"/>
  <c r="AX102" i="1" s="1"/>
  <c r="F38" i="8"/>
  <c r="BA104" i="1" s="1"/>
  <c r="F38" i="10"/>
  <c r="BA108" i="1" s="1"/>
  <c r="J38" i="11"/>
  <c r="AW109" i="1"/>
  <c r="AT109" i="1"/>
  <c r="F38" i="13"/>
  <c r="BA111" i="1" s="1"/>
  <c r="AZ112" i="1"/>
  <c r="AV112" i="1" s="1"/>
  <c r="BC112" i="1"/>
  <c r="AY112" i="1" s="1"/>
  <c r="J38" i="15"/>
  <c r="AW114" i="1" s="1"/>
  <c r="AT114" i="1" s="1"/>
  <c r="J36" i="18"/>
  <c r="AW119" i="1" s="1"/>
  <c r="AT119" i="1" s="1"/>
  <c r="F36" i="21"/>
  <c r="BA122" i="1" s="1"/>
  <c r="BB118" i="1"/>
  <c r="AX118" i="1" s="1"/>
  <c r="J36" i="22"/>
  <c r="AW124" i="1"/>
  <c r="AT124" i="1"/>
  <c r="J36" i="24"/>
  <c r="AW126" i="1" s="1"/>
  <c r="AT126" i="1" s="1"/>
  <c r="J36" i="26"/>
  <c r="AW129" i="1" s="1"/>
  <c r="AT129" i="1" s="1"/>
  <c r="AZ127" i="1"/>
  <c r="AV127" i="1" s="1"/>
  <c r="J34" i="28"/>
  <c r="AW131" i="1" s="1"/>
  <c r="AT131" i="1" s="1"/>
  <c r="J172" i="2" l="1"/>
  <c r="J103" i="2" s="1"/>
  <c r="BK134" i="2"/>
  <c r="J134" i="2" s="1"/>
  <c r="J101" i="2" s="1"/>
  <c r="T148" i="9"/>
  <c r="BK131" i="14"/>
  <c r="J131" i="14" s="1"/>
  <c r="J100" i="14" s="1"/>
  <c r="J159" i="7"/>
  <c r="J103" i="7" s="1"/>
  <c r="BK128" i="16"/>
  <c r="J128" i="16" s="1"/>
  <c r="J98" i="16" s="1"/>
  <c r="R142" i="15"/>
  <c r="R148" i="9"/>
  <c r="P136" i="10"/>
  <c r="AU108" i="1" s="1"/>
  <c r="AU106" i="1" s="1"/>
  <c r="R149" i="3"/>
  <c r="BK137" i="5"/>
  <c r="J137" i="5" s="1"/>
  <c r="J34" i="5" s="1"/>
  <c r="AG100" i="1" s="1"/>
  <c r="BK148" i="9"/>
  <c r="J148" i="9"/>
  <c r="J34" i="9" s="1"/>
  <c r="AG107" i="1" s="1"/>
  <c r="P149" i="3"/>
  <c r="AU98" i="1"/>
  <c r="AU96" i="1" s="1"/>
  <c r="AU95" i="1" s="1"/>
  <c r="T149" i="3"/>
  <c r="BK135" i="8"/>
  <c r="J135" i="8" s="1"/>
  <c r="J101" i="8" s="1"/>
  <c r="BK150" i="3"/>
  <c r="J150" i="3"/>
  <c r="J101" i="3" s="1"/>
  <c r="BK136" i="10"/>
  <c r="J136" i="10" s="1"/>
  <c r="J100" i="10" s="1"/>
  <c r="BK133" i="2"/>
  <c r="J133" i="2" s="1"/>
  <c r="J100" i="2" s="1"/>
  <c r="BK130" i="7"/>
  <c r="J130" i="7" s="1"/>
  <c r="J100" i="7" s="1"/>
  <c r="BK128" i="13"/>
  <c r="J128" i="13" s="1"/>
  <c r="J100" i="13" s="1"/>
  <c r="BK128" i="21"/>
  <c r="J128" i="21" s="1"/>
  <c r="J98" i="21" s="1"/>
  <c r="BK125" i="19"/>
  <c r="J125" i="19"/>
  <c r="J98" i="19" s="1"/>
  <c r="J148" i="5"/>
  <c r="J103" i="5" s="1"/>
  <c r="BK131" i="6"/>
  <c r="J131" i="6" s="1"/>
  <c r="J34" i="6" s="1"/>
  <c r="AG101" i="1" s="1"/>
  <c r="BK128" i="20"/>
  <c r="J128" i="20" s="1"/>
  <c r="J98" i="20" s="1"/>
  <c r="BK137" i="11"/>
  <c r="J137" i="11"/>
  <c r="BK142" i="15"/>
  <c r="J142" i="15"/>
  <c r="BK124" i="24"/>
  <c r="J124" i="24"/>
  <c r="BK135" i="4"/>
  <c r="J135" i="4" s="1"/>
  <c r="J34" i="4" s="1"/>
  <c r="AG99" i="1" s="1"/>
  <c r="BK127" i="27"/>
  <c r="J127" i="27" s="1"/>
  <c r="J98" i="27" s="1"/>
  <c r="J128" i="25"/>
  <c r="J99" i="25" s="1"/>
  <c r="BK127" i="23"/>
  <c r="J127" i="23" s="1"/>
  <c r="J32" i="23" s="1"/>
  <c r="AG125" i="1" s="1"/>
  <c r="J98" i="25"/>
  <c r="J149" i="9"/>
  <c r="J101" i="9"/>
  <c r="BK127" i="26"/>
  <c r="J127" i="26" s="1"/>
  <c r="J98" i="26" s="1"/>
  <c r="BK122" i="28"/>
  <c r="J122" i="28" s="1"/>
  <c r="J96" i="28" s="1"/>
  <c r="J41" i="25"/>
  <c r="AN119" i="1"/>
  <c r="J98" i="18"/>
  <c r="J41" i="18"/>
  <c r="AN110" i="1"/>
  <c r="J100" i="12"/>
  <c r="J43" i="12"/>
  <c r="AN128" i="1"/>
  <c r="AU118" i="1"/>
  <c r="AU112" i="1"/>
  <c r="J32" i="24"/>
  <c r="AG126" i="1" s="1"/>
  <c r="BB95" i="1"/>
  <c r="AX95" i="1" s="1"/>
  <c r="BD95" i="1"/>
  <c r="BA106" i="1"/>
  <c r="AW106" i="1" s="1"/>
  <c r="AT106" i="1" s="1"/>
  <c r="BA115" i="1"/>
  <c r="AW115" i="1" s="1"/>
  <c r="AT115" i="1" s="1"/>
  <c r="J32" i="22"/>
  <c r="AG124" i="1" s="1"/>
  <c r="AU127" i="1"/>
  <c r="J34" i="15"/>
  <c r="AG114" i="1" s="1"/>
  <c r="BC95" i="1"/>
  <c r="AY95" i="1" s="1"/>
  <c r="BA112" i="1"/>
  <c r="AW112" i="1" s="1"/>
  <c r="AT112" i="1" s="1"/>
  <c r="J34" i="14"/>
  <c r="AG113" i="1"/>
  <c r="J32" i="16"/>
  <c r="AG116" i="1" s="1"/>
  <c r="AU123" i="1"/>
  <c r="J34" i="11"/>
  <c r="AG109" i="1" s="1"/>
  <c r="BA102" i="1"/>
  <c r="AW102" i="1" s="1"/>
  <c r="AT102" i="1" s="1"/>
  <c r="AZ95" i="1"/>
  <c r="AX106" i="1"/>
  <c r="BD105" i="1"/>
  <c r="AZ105" i="1"/>
  <c r="AV105" i="1" s="1"/>
  <c r="J32" i="17"/>
  <c r="AG117" i="1" s="1"/>
  <c r="AN117" i="1" s="1"/>
  <c r="BA123" i="1"/>
  <c r="AW123" i="1"/>
  <c r="AT123" i="1" s="1"/>
  <c r="BA96" i="1"/>
  <c r="AW96" i="1" s="1"/>
  <c r="AT96" i="1" s="1"/>
  <c r="BC105" i="1"/>
  <c r="AY105" i="1" s="1"/>
  <c r="BB105" i="1"/>
  <c r="AX105" i="1" s="1"/>
  <c r="BA118" i="1"/>
  <c r="AW118" i="1" s="1"/>
  <c r="AT118" i="1" s="1"/>
  <c r="BA127" i="1"/>
  <c r="AW127" i="1" s="1"/>
  <c r="AT127" i="1" s="1"/>
  <c r="J43" i="15" l="1"/>
  <c r="J43" i="4"/>
  <c r="J43" i="5"/>
  <c r="J43" i="9"/>
  <c r="J41" i="24"/>
  <c r="J43" i="6"/>
  <c r="J43" i="11"/>
  <c r="J41" i="23"/>
  <c r="BK149" i="3"/>
  <c r="J149" i="3" s="1"/>
  <c r="J100" i="3" s="1"/>
  <c r="J100" i="9"/>
  <c r="BK134" i="8"/>
  <c r="J134" i="8" s="1"/>
  <c r="J100" i="8" s="1"/>
  <c r="J98" i="23"/>
  <c r="J98" i="24"/>
  <c r="J100" i="6"/>
  <c r="J100" i="5"/>
  <c r="J100" i="4"/>
  <c r="J100" i="15"/>
  <c r="J100" i="11"/>
  <c r="J41" i="22"/>
  <c r="AN124" i="1"/>
  <c r="J41" i="17"/>
  <c r="J41" i="16"/>
  <c r="AN116" i="1"/>
  <c r="J43" i="14"/>
  <c r="AN113" i="1"/>
  <c r="AN101" i="1"/>
  <c r="AN125" i="1"/>
  <c r="AN107" i="1"/>
  <c r="AN99" i="1"/>
  <c r="AN100" i="1"/>
  <c r="AN109" i="1"/>
  <c r="AN114" i="1"/>
  <c r="AN126" i="1"/>
  <c r="AU105" i="1"/>
  <c r="AU94" i="1" s="1"/>
  <c r="AG112" i="1"/>
  <c r="J32" i="20"/>
  <c r="AG121" i="1" s="1"/>
  <c r="J32" i="21"/>
  <c r="AG122" i="1" s="1"/>
  <c r="J34" i="2"/>
  <c r="AG97" i="1" s="1"/>
  <c r="AN97" i="1" s="1"/>
  <c r="BA95" i="1"/>
  <c r="BA105" i="1"/>
  <c r="AW105" i="1" s="1"/>
  <c r="AT105" i="1" s="1"/>
  <c r="AG123" i="1"/>
  <c r="J34" i="13"/>
  <c r="AG111" i="1" s="1"/>
  <c r="J32" i="26"/>
  <c r="AG129" i="1" s="1"/>
  <c r="J32" i="19"/>
  <c r="AG120" i="1" s="1"/>
  <c r="AN120" i="1" s="1"/>
  <c r="J32" i="27"/>
  <c r="AG130" i="1" s="1"/>
  <c r="J34" i="10"/>
  <c r="AG108" i="1" s="1"/>
  <c r="AV95" i="1"/>
  <c r="BC94" i="1"/>
  <c r="AY94" i="1" s="1"/>
  <c r="J34" i="7"/>
  <c r="AG103" i="1" s="1"/>
  <c r="AN103" i="1" s="1"/>
  <c r="J30" i="28"/>
  <c r="AG131" i="1" s="1"/>
  <c r="BB94" i="1"/>
  <c r="W31" i="1" s="1"/>
  <c r="BD94" i="1"/>
  <c r="W33" i="1" s="1"/>
  <c r="AG115" i="1"/>
  <c r="AZ94" i="1"/>
  <c r="AV94" i="1" s="1"/>
  <c r="AK29" i="1" s="1"/>
  <c r="AG127" i="1" l="1"/>
  <c r="AN112" i="1"/>
  <c r="AN123" i="1"/>
  <c r="J39" i="28"/>
  <c r="J41" i="27"/>
  <c r="J43" i="7"/>
  <c r="J43" i="2"/>
  <c r="J41" i="21"/>
  <c r="AN130" i="1"/>
  <c r="J43" i="10"/>
  <c r="J41" i="20"/>
  <c r="J41" i="26"/>
  <c r="J43" i="13"/>
  <c r="J41" i="19"/>
  <c r="AN115" i="1"/>
  <c r="AN108" i="1"/>
  <c r="AN111" i="1"/>
  <c r="AN122" i="1"/>
  <c r="AN121" i="1"/>
  <c r="AN129" i="1"/>
  <c r="AN131" i="1"/>
  <c r="AN127" i="1"/>
  <c r="AG106" i="1"/>
  <c r="J34" i="3"/>
  <c r="AG98" i="1" s="1"/>
  <c r="AG96" i="1" s="1"/>
  <c r="AW95" i="1"/>
  <c r="AT95" i="1" s="1"/>
  <c r="BA94" i="1"/>
  <c r="W30" i="1" s="1"/>
  <c r="AG118" i="1"/>
  <c r="AN118" i="1"/>
  <c r="AX94" i="1"/>
  <c r="J34" i="8"/>
  <c r="AG104" i="1" s="1"/>
  <c r="AG102" i="1" s="1"/>
  <c r="W29" i="1"/>
  <c r="W32" i="1"/>
  <c r="AG95" i="1" l="1"/>
  <c r="J43" i="3"/>
  <c r="J43" i="8"/>
  <c r="AN102" i="1"/>
  <c r="AN104" i="1"/>
  <c r="AN98" i="1"/>
  <c r="AN106" i="1"/>
  <c r="AN96" i="1"/>
  <c r="AG105" i="1"/>
  <c r="AN105" i="1" s="1"/>
  <c r="AN95" i="1"/>
  <c r="AW94" i="1"/>
  <c r="AK30" i="1" s="1"/>
  <c r="AG94" i="1" l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<sst xmlns="http://schemas.openxmlformats.org/spreadsheetml/2006/main" count="51886" uniqueCount="5418">
  <si>
    <t>Export Komplet</t>
  </si>
  <si>
    <t/>
  </si>
  <si>
    <t>2.0</t>
  </si>
  <si>
    <t>False</t>
  </si>
  <si>
    <t>{fb6f15cd-3bbb-46b2-856c-8bf8e0114103}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</si>
  <si>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</si>
  <si>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</si>
  <si>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</si>
  <si>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</si>
  <si>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</si>
  <si>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</si>
  <si>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</si>
  <si>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</si>
  <si>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20-22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</si>
  <si>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</si>
  <si>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</si>
  <si>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PRESTAVBA BUDOV ZDRAVOTNÉHO STREDISKA - 9 B.J.</t>
  </si>
  <si>
    <t>JKSO:</t>
  </si>
  <si>
    <t>KS:</t>
  </si>
  <si>
    <t>Miesto:</t>
  </si>
  <si>
    <t>kú: Jelka,p.č.:1174/1,4,24,25</t>
  </si>
  <si>
    <t>Dátum:</t>
  </si>
  <si>
    <t>20. 4. 2022</t>
  </si>
  <si>
    <t>Objednávateľ:</t>
  </si>
  <si>
    <t>IČO:</t>
  </si>
  <si>
    <t>Obec Jelka, Mierová 959/17, 925 23 Jelka</t>
  </si>
  <si>
    <t>IČ DPH:</t>
  </si>
  <si>
    <t>Zhotoviteľ:</t>
  </si>
  <si>
    <t>Vyplň údaj</t>
  </si>
  <si>
    <t>True</t>
  </si>
  <si>
    <t>Projektant:</t>
  </si>
  <si>
    <t>Ing. Michal Nágel</t>
  </si>
  <si>
    <t>Spracovateľ:</t>
  </si>
  <si>
    <t>Ingrid Szegheőová, Juraj Varga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</si>
  <si>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</si>
  <si>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</si>
  <si>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</si>
  <si>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</si>
  <si>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</si>
  <si>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</si>
  <si>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</si>
  <si>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</si>
  <si>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</si>
  <si>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</si>
  <si>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</si>
  <si>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</si>
  <si>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</si>
  <si>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</si>
  <si>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</si>
  <si>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</si>
  <si>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</si>
  <si>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</si>
  <si>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</si>
  <si>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</si>
  <si>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</si>
  <si>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</si>
  <si>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</si>
  <si>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</si>
  <si>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</si>
  <si>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</si>
  <si>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</si>
  <si>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</si>
  <si>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</si>
  <si>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</si>
  <si>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</si>
  <si>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</si>
  <si>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</si>
  <si>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</si>
  <si>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</si>
  <si>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</si>
  <si>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</si>
  <si>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</si>
  <si>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</si>
  <si>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</si>
  <si>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</si>
  <si>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</si>
  <si>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</si>
  <si>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</si>
  <si>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</si>
  <si>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</si>
  <si>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PRESTAVBA BUDOVY ZDRAVOTNÉHO STREDISKA</t>
  </si>
  <si>
    <t>STA</t>
  </si>
  <si>
    <t>1</t>
  </si>
  <si>
    <t>{5cc47b23-ae4f-4028-b172-c1ebade75034}</t>
  </si>
  <si>
    <t>SO 01.1.OV</t>
  </si>
  <si>
    <t xml:space="preserve">Oprávnené výdavky ZS-2.NP </t>
  </si>
  <si>
    <t>Časť</t>
  </si>
  <si>
    <t>2</t>
  </si>
  <si>
    <t>{f5833ce7-f73d-4cf3-833c-e183492c0306}</t>
  </si>
  <si>
    <t>/</t>
  </si>
  <si>
    <t>SO 01.1-OV</t>
  </si>
  <si>
    <t xml:space="preserve">Búracie práce - ZS 2.NP </t>
  </si>
  <si>
    <t>3</t>
  </si>
  <si>
    <t>{9898df4f-dcd9-4779-84de-15a192faf804}</t>
  </si>
  <si>
    <t>SO 01.2-OV</t>
  </si>
  <si>
    <t xml:space="preserve">Navrhovaný stav - ZS 2.NP </t>
  </si>
  <si>
    <t>{9e74f614-a327-4602-bb88-cfed58df7579}</t>
  </si>
  <si>
    <t>SO 01.3-OV</t>
  </si>
  <si>
    <t>Zdravotechnika - ZS 2.NP</t>
  </si>
  <si>
    <t>{9e6227e9-07dc-479e-9f5f-9d906db8489a}</t>
  </si>
  <si>
    <t>SO 01.4-OV</t>
  </si>
  <si>
    <t>Vykurovanie - ZS 2.NP</t>
  </si>
  <si>
    <t>{ffd36dd8-32a9-423b-aa4d-694666f91bd1}</t>
  </si>
  <si>
    <t>SO 01.5-OV</t>
  </si>
  <si>
    <t xml:space="preserve">Elektroinštalácia - ZS 2.NP </t>
  </si>
  <si>
    <t>{aa898180-6eb3-4ac3-a743-a8ecddc9d6fa}</t>
  </si>
  <si>
    <t>SO 01.2.NV</t>
  </si>
  <si>
    <t xml:space="preserve">Neoprávnené výdavky ZS 1.NP </t>
  </si>
  <si>
    <t>{653d1dab-7607-42a1-a801-29bf7f62f619}</t>
  </si>
  <si>
    <t>SO 01.1-NV</t>
  </si>
  <si>
    <t xml:space="preserve">Búracie práce - ZS 1.NP </t>
  </si>
  <si>
    <t>{c0db445b-2b60-4e74-8409-36fe7c4b6593}</t>
  </si>
  <si>
    <t>SO 01.2-NV</t>
  </si>
  <si>
    <t xml:space="preserve">Navrhovaný stav - ZS 1.NP </t>
  </si>
  <si>
    <t>{97c22c20-4081-46e3-847e-27789f3297f3}</t>
  </si>
  <si>
    <t>SO 02</t>
  </si>
  <si>
    <t>PRESTAVBA A NADSTAVBA BUDOVY BÝVALEJ KOTOLNE</t>
  </si>
  <si>
    <t>{45f7b695-ecff-4af3-b552-e21d3097fe26}</t>
  </si>
  <si>
    <t>SO 02.1.OV</t>
  </si>
  <si>
    <t>Oprávnené výdavky - Bývalá kotolňa</t>
  </si>
  <si>
    <t>{8c58e8dd-9b0e-4241-9673-738c29276073}</t>
  </si>
  <si>
    <t>SO 02.1-OV</t>
  </si>
  <si>
    <t xml:space="preserve">Navrhovaný stav-Stavebná časť - Bývalá kotolňa 2.NP </t>
  </si>
  <si>
    <t>{9197b208-0738-4d30-b369-0ecb3ec4513d}</t>
  </si>
  <si>
    <t>SO 02.2-OV</t>
  </si>
  <si>
    <t xml:space="preserve">Zdravotechnika - Bývalá kotolňa </t>
  </si>
  <si>
    <t>{804a7d6f-2e8f-48aa-8dea-e96dca4197af}</t>
  </si>
  <si>
    <t>SO 02.3-OV</t>
  </si>
  <si>
    <t>Vykurovanie - Bývalá kotolňa</t>
  </si>
  <si>
    <t>{1d6e7736-2144-4c1c-85a7-9efe638d5ae7}</t>
  </si>
  <si>
    <t>SO 02.4-OV</t>
  </si>
  <si>
    <t xml:space="preserve">Elektroinštalácia - Bývalá kotolňa </t>
  </si>
  <si>
    <t>{636dd83a-c8a4-4a4f-997d-2c40196997be}</t>
  </si>
  <si>
    <t>SO 02.5-OV</t>
  </si>
  <si>
    <t>Bleskozvod a uzemnenie - Bývalá kotolňa</t>
  </si>
  <si>
    <t>{d681820d-1563-49b9-8215-cac5bc0358b8}</t>
  </si>
  <si>
    <t>SO 02.2.NV</t>
  </si>
  <si>
    <t>Neoprávnené výdavky - Bývalá kotolňa</t>
  </si>
  <si>
    <t>{743fcf77-cff0-4c15-9317-83c863ef41c2}</t>
  </si>
  <si>
    <t>SO 02.1-NV</t>
  </si>
  <si>
    <t>Búracie práce - Bývalá kotolňa 1.NP</t>
  </si>
  <si>
    <t>{d306cd8e-547d-4f34-afd5-248ae27afb22}</t>
  </si>
  <si>
    <t>SO 02.2-NV</t>
  </si>
  <si>
    <t>Navrhovaný stav - Bývalá kotolňa 1.NP</t>
  </si>
  <si>
    <t>{41ea7efc-b992-4336-ac8b-2ded8a08fa8d}</t>
  </si>
  <si>
    <t>SO 03</t>
  </si>
  <si>
    <t>SPEVNENÉ PLOCHY A KOMUNIKÁCIE</t>
  </si>
  <si>
    <t>{5a31aecc-a7be-4aec-b64d-20195c64b7b9}</t>
  </si>
  <si>
    <t>SO 03.1</t>
  </si>
  <si>
    <t>Spevnené plochy a komunikácie</t>
  </si>
  <si>
    <t>{71f01aea-6980-4cd1-b984-4242d607a52e}</t>
  </si>
  <si>
    <t>SO 03.2</t>
  </si>
  <si>
    <t>Trvalé a dočasné dopravné značenie</t>
  </si>
  <si>
    <t>{83260662-4da3-4e46-b1d8-af468a856c94}</t>
  </si>
  <si>
    <t>SO 04</t>
  </si>
  <si>
    <t>VODOVODNÁ A KANALIZAČNÁ PRÍPOJKA</t>
  </si>
  <si>
    <t>{19f6cea1-3660-474f-a048-2c7d8b37ebab}</t>
  </si>
  <si>
    <t>SO 04.1</t>
  </si>
  <si>
    <t>Vodovodná prípojka</t>
  </si>
  <si>
    <t>{4fb448a5-1c30-47a6-a446-cd3f2e485901}</t>
  </si>
  <si>
    <t>SO 04.2</t>
  </si>
  <si>
    <t>Kanalizačná prípojka</t>
  </si>
  <si>
    <t>{a3d415cc-b965-4e1b-bdc5-64716efda4bd}</t>
  </si>
  <si>
    <t>SO 04.3</t>
  </si>
  <si>
    <t>Armatúrna šachta - AŠ - stavebná časť</t>
  </si>
  <si>
    <t>{e4fe0e27-c974-4d8d-a658-b5fd7b66a3cf}</t>
  </si>
  <si>
    <t>SO 04.4</t>
  </si>
  <si>
    <t>Vodomerná šachta - VŠ - stavebná časť</t>
  </si>
  <si>
    <t>{7c3b5218-8358-404b-9c2a-e618b72dad46}</t>
  </si>
  <si>
    <t>SO 05</t>
  </si>
  <si>
    <t>DAŽĎOVÁ KANALIZÁCIA STRIECH</t>
  </si>
  <si>
    <t>{2e983365-af8d-42cf-ba6b-16c9a8257e9a}</t>
  </si>
  <si>
    <t>SO 05.1</t>
  </si>
  <si>
    <t>Dažďová kanalizácia, revízne šachty RŠD a filtračné šachty FŠ</t>
  </si>
  <si>
    <t>{6a3fa9fc-8c38-469e-b038-7b2abb42973f}</t>
  </si>
  <si>
    <t>SO 05.2</t>
  </si>
  <si>
    <t>Vsakovacie bloky a vetracia šachta VTŠ</t>
  </si>
  <si>
    <t>{75f59c32-baf1-4d8f-b972-4f3982a5e742}</t>
  </si>
  <si>
    <t>SO 05.3</t>
  </si>
  <si>
    <t>Vsakovacie studne VST</t>
  </si>
  <si>
    <t>{e3931b04-9e0a-4527-8405-d3cdf57e0f0e}</t>
  </si>
  <si>
    <t>SO 06</t>
  </si>
  <si>
    <t>DAŽĎOVÁ KANALIZÁCIA SPEVNENÝCH PLÔCH</t>
  </si>
  <si>
    <t>{a4bed10c-24a5-4ba6-8502-7b55ff54a4c0}</t>
  </si>
  <si>
    <t>SO 06.1</t>
  </si>
  <si>
    <t>Dažďová kanalizácia, revízne šachty RŠ a zberné žľaby</t>
  </si>
  <si>
    <t>{1385602e-abb8-42be-8608-44d7feb74283}</t>
  </si>
  <si>
    <t>SO 06.2</t>
  </si>
  <si>
    <t>{5f980d50-3945-4148-a130-8deb4d67a45c}</t>
  </si>
  <si>
    <t>SO 06.3</t>
  </si>
  <si>
    <t>Odlučovač ropných látok - ORL</t>
  </si>
  <si>
    <t>{3f4aada5-0068-4e29-b49a-c24c1baa6232}</t>
  </si>
  <si>
    <t>SO 07</t>
  </si>
  <si>
    <t>AREÁLOVÉ OSVETLENIE</t>
  </si>
  <si>
    <t>{c6e5815c-7340-444c-8846-6bf535b95c21}</t>
  </si>
  <si>
    <t>lešenie1</t>
  </si>
  <si>
    <t>lešenie</t>
  </si>
  <si>
    <t>240,979</t>
  </si>
  <si>
    <t>KRYCÍ LIST ROZPOČTU</t>
  </si>
  <si>
    <t>Objekt:</t>
  </si>
  <si>
    <t>SO 01 - PRESTAVBA BUDOVY ZDRAVOTNÉHO STREDISKA</t>
  </si>
  <si>
    <t>Časť:</t>
  </si>
  <si>
    <t xml:space="preserve">SO 01.1.OV - Oprávnené výdavky ZS-2.NP </t>
  </si>
  <si>
    <t>Úroveň 3:</t>
  </si>
  <si>
    <t xml:space="preserve">SO 01.1-OV - Búracie práce - ZS 2.NP </t>
  </si>
  <si>
    <t>Ingrid Szegheőová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</si>
  <si>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</si>
  <si>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</si>
  <si>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</si>
  <si>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</si>
  <si>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</si>
  <si>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</si>
  <si>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</si>
  <si>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9-L - Lešenie</t>
  </si>
  <si>
    <t xml:space="preserve">      99 - Presun hmôt HSV</t>
  </si>
  <si>
    <t>PSV - Práce a dodávky PSV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</si>
  <si>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</si>
  <si>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</si>
  <si>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</si>
  <si>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</si>
  <si>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</si>
  <si>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</si>
  <si>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</si>
  <si>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</si>
  <si>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</si>
  <si>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</si>
  <si>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</si>
  <si>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</si>
  <si>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</si>
  <si>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</si>
  <si>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</si>
  <si>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</si>
  <si>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</si>
  <si>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</si>
  <si>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</si>
  <si>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</si>
  <si>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</si>
  <si>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</si>
  <si>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968081115.S</t>
  </si>
  <si>
    <t>Demontáž okien plastových s rámom, 1 bm obvodu - 0,007t</t>
  </si>
  <si>
    <t>m</t>
  </si>
  <si>
    <t>4</t>
  </si>
  <si>
    <t>1959702748</t>
  </si>
  <si>
    <t>VV</t>
  </si>
  <si>
    <t>"2.np</t>
  </si>
  <si>
    <t>1,52*2+1,2*2</t>
  </si>
  <si>
    <t>1,81*2+1,23*2</t>
  </si>
  <si>
    <t>(1,51*2+1,22*2)*2</t>
  </si>
  <si>
    <t>Súčet</t>
  </si>
  <si>
    <t>968081116.S</t>
  </si>
  <si>
    <t>Demontáž dverí plastových vchodových so zárubňou, 1 bm obvodu - 0,012t</t>
  </si>
  <si>
    <t>1153146849</t>
  </si>
  <si>
    <t>1,8*2+2,26*2</t>
  </si>
  <si>
    <t>1,9*2+2,24*2</t>
  </si>
  <si>
    <t>978015231.S</t>
  </si>
  <si>
    <t>Otlčenie omietok vonkajších priečelí jednoduchých, s vyškriabaním škár, očistením muriva,  v rozsahu do 20 %,  -0,01000t</t>
  </si>
  <si>
    <t>m2</t>
  </si>
  <si>
    <t>177283146</t>
  </si>
  <si>
    <t>"ozn.01/BOM-E-2.np-od sh+3,400 po hh+4,650</t>
  </si>
  <si>
    <t>1,25*(8,28*2+4,5+32,82*2+10,31+1,0+15,76) "hlavná budova-od sh+3,400 po hh+4,650(v mieste pomúrnice)</t>
  </si>
  <si>
    <t>"od sh+4,650 po hh štítov</t>
  </si>
  <si>
    <t>(8,28*3,8/2)*3</t>
  </si>
  <si>
    <t xml:space="preserve">"mínus otvory </t>
  </si>
  <si>
    <t>-(1,52*1,2+1,81*1,23+1,52*1,22) "okná</t>
  </si>
  <si>
    <t>-(1,9*2,14+1,8*2,26) "dvere</t>
  </si>
  <si>
    <t>979011111.S</t>
  </si>
  <si>
    <t>Zvislá doprava sutiny a vybúraných hmôt za prvé podlažie nad alebo pod základným podlažím</t>
  </si>
  <si>
    <t>t</t>
  </si>
  <si>
    <t>-1503733234</t>
  </si>
  <si>
    <t>5</t>
  </si>
  <si>
    <t>979081111.S</t>
  </si>
  <si>
    <t>Odvoz sutiny a vybúraných hmôt na skládku do 1 km</t>
  </si>
  <si>
    <t>1443921554</t>
  </si>
  <si>
    <t>6</t>
  </si>
  <si>
    <t>979081121.S</t>
  </si>
  <si>
    <t>Odvoz sutiny a vybúraných hmôt na skládku za každý ďalší 1 km</t>
  </si>
  <si>
    <t>1955690172</t>
  </si>
  <si>
    <t>18,902*9 "celkom 10km</t>
  </si>
  <si>
    <t>7</t>
  </si>
  <si>
    <t>979082111.S</t>
  </si>
  <si>
    <t>Vnútrostavenisková doprava sutiny a vybúraných hmôt do 10 m</t>
  </si>
  <si>
    <t>-1030696799</t>
  </si>
  <si>
    <t>8</t>
  </si>
  <si>
    <t>979082121.S</t>
  </si>
  <si>
    <t>Vnútrostavenisková doprava sutiny a vybúraných hmôt za každých ďalších 5 m</t>
  </si>
  <si>
    <t>1940318910</t>
  </si>
  <si>
    <t>979089012.S</t>
  </si>
  <si>
    <t>Poplatok za skladovanie - betón, tehly, dlaždice (17 01) ostatné</t>
  </si>
  <si>
    <t>1470143865</t>
  </si>
  <si>
    <t>18,902</t>
  </si>
  <si>
    <t>-4,168"mínus oceľ a klamp.konštr.</t>
  </si>
  <si>
    <t>-3,213 "tesár.konštr.,okná,dvere</t>
  </si>
  <si>
    <t>10</t>
  </si>
  <si>
    <t>979089112.S</t>
  </si>
  <si>
    <t>Poplatok za skladovanie - drevo, sklo, plasty (17 02 ), ostatné</t>
  </si>
  <si>
    <t>-1107750261</t>
  </si>
  <si>
    <t>2,859 "tesárske konštr.</t>
  </si>
  <si>
    <t>0,157+0,197 "okná,dvere</t>
  </si>
  <si>
    <t>11</t>
  </si>
  <si>
    <t>979089312.S</t>
  </si>
  <si>
    <t>Poplatok za skladovanie - kovy (vr.ich zliatin) (17 04 )- zber druhotných surovín</t>
  </si>
  <si>
    <t>-61712227</t>
  </si>
  <si>
    <t>12</t>
  </si>
  <si>
    <t>979089712.S</t>
  </si>
  <si>
    <t>Prenájom kontajneru 5 m3</t>
  </si>
  <si>
    <t>ks</t>
  </si>
  <si>
    <t>-271625084</t>
  </si>
  <si>
    <t>9-L</t>
  </si>
  <si>
    <t>Lešenie</t>
  </si>
  <si>
    <t>13</t>
  </si>
  <si>
    <t>941941031.S</t>
  </si>
  <si>
    <t>Montáž lešenia ľahkého pracovného radového s podlahami šírky od 0,80 do 1,00 m, výšky do 10 m</t>
  </si>
  <si>
    <t>1733923615</t>
  </si>
  <si>
    <t>(8,28*3,8/2)*3 "štítové steny</t>
  </si>
  <si>
    <t>2,2*(14,984+8,457) "nové chodbové steny</t>
  </si>
  <si>
    <t>14</t>
  </si>
  <si>
    <t>941941191.S</t>
  </si>
  <si>
    <t>Príplatok za prvý a každý ďalší i začatý mesiac použitia lešenia ľahkého pracovného radového s podlahami šírky od 0,80 do 1,00 m, výšky do 10 m</t>
  </si>
  <si>
    <t>-1375602808</t>
  </si>
  <si>
    <t>"dĺžku prenájmu upresní dodavateľská firma na základe harmonogramu prác</t>
  </si>
  <si>
    <t>lešenie1*3</t>
  </si>
  <si>
    <t>15</t>
  </si>
  <si>
    <t>941941831.S</t>
  </si>
  <si>
    <t>Demontáž lešenia ľahkého pracovného radového s podlahami šírky nad 0,80 do 1,00 m, výšky do 10 m</t>
  </si>
  <si>
    <t>-678521243</t>
  </si>
  <si>
    <t>99</t>
  </si>
  <si>
    <t>Presun hmôt HSV</t>
  </si>
  <si>
    <t>16</t>
  </si>
  <si>
    <t>999281111.S</t>
  </si>
  <si>
    <t>Presun hmôt pre opravy a údržbu objektov vrátane vonkajších plášťov výšky do 25 m</t>
  </si>
  <si>
    <t>-381373823</t>
  </si>
  <si>
    <t>PSV</t>
  </si>
  <si>
    <t>Práce a dodávky PSV</t>
  </si>
  <si>
    <t>762</t>
  </si>
  <si>
    <t>Konštrukcie tesárske</t>
  </si>
  <si>
    <t>17</t>
  </si>
  <si>
    <t>762331812.S</t>
  </si>
  <si>
    <t>Demontáž viazaných konštrukcií krovov so sklonom do 60°, prierezovej plochy 120 - 224 cm2, -0,01400 t</t>
  </si>
  <si>
    <t>-1508406379</t>
  </si>
  <si>
    <t>"04/BSS-odstránenie dr.stĺpov stojatej stolice</t>
  </si>
  <si>
    <t>"POZOR-realizovať po  vymurovaní nových stenových konštr.!</t>
  </si>
  <si>
    <t>2,55*18</t>
  </si>
  <si>
    <t>18</t>
  </si>
  <si>
    <t>762331922.S</t>
  </si>
  <si>
    <t>Vyrezanie časti strešnej väzby prierezovej plochy reziva do 224 cm2, dĺžky krovového prvku do 5 m -0,01200 t</t>
  </si>
  <si>
    <t>619551493</t>
  </si>
  <si>
    <t>"Krokvy a pomúrnica-predpoklad</t>
  </si>
  <si>
    <t>7,0+1,0+1,5+1,0+13,0+1,5+1,0</t>
  </si>
  <si>
    <t>3,5*25</t>
  </si>
  <si>
    <t>19</t>
  </si>
  <si>
    <t>762341911.S</t>
  </si>
  <si>
    <t>Debnenie a latovanie striech vyrezanie otvorov v latovaní  -0,00700 t</t>
  </si>
  <si>
    <t>-219943815</t>
  </si>
  <si>
    <t>0,9*1,5*18 "pre strešné okná</t>
  </si>
  <si>
    <t>762342811.S</t>
  </si>
  <si>
    <t>Demontáž latovania striech so sklonom do 60° pri osovej vzdialenosti lát do 0,22 m, -0,00700 t</t>
  </si>
  <si>
    <t>323422841</t>
  </si>
  <si>
    <t>"2np-kvôli dobudovaniu chodbových priestorov</t>
  </si>
  <si>
    <t>3,5*(8,457+14,984)</t>
  </si>
  <si>
    <t>(3,5*3,0/2)*3</t>
  </si>
  <si>
    <t>764</t>
  </si>
  <si>
    <t>Konštrukcie klampiarske</t>
  </si>
  <si>
    <t>21</t>
  </si>
  <si>
    <t>764352810.S</t>
  </si>
  <si>
    <t>Demontáž žľabov pododkvapových polkruhových so sklonom do 30st. rš 330 mm,  -0,00330t</t>
  </si>
  <si>
    <t>75381110</t>
  </si>
  <si>
    <t>6,5+10,25 "v časti nových vikierov</t>
  </si>
  <si>
    <t>22</t>
  </si>
  <si>
    <t>764410850.S</t>
  </si>
  <si>
    <t>Demontáž oplechovania parapetov rš od 100 do 330 mm,  -0,00135t</t>
  </si>
  <si>
    <t>-73188376</t>
  </si>
  <si>
    <t>1,52+1,81+1,52</t>
  </si>
  <si>
    <t>23</t>
  </si>
  <si>
    <t>764454801.S</t>
  </si>
  <si>
    <t>Demontáž odpadových rúr kruhových, s priemerom 75 a 100 mm,  -0,00226t</t>
  </si>
  <si>
    <t>588441093</t>
  </si>
  <si>
    <t>5,2*9</t>
  </si>
  <si>
    <t>765</t>
  </si>
  <si>
    <t>Konštrukcie - krytiny tvrdé</t>
  </si>
  <si>
    <t>24</t>
  </si>
  <si>
    <t>765311819.S</t>
  </si>
  <si>
    <t>Demontáž krytiny do sutiny, sklon strechy do 45°, -0,08t</t>
  </si>
  <si>
    <t>-1008606710</t>
  </si>
  <si>
    <t>"2np-kvôli dobudovaniu chodbových priestorov a nových strešných okien</t>
  </si>
  <si>
    <t>0,9*1,5*18</t>
  </si>
  <si>
    <t>767</t>
  </si>
  <si>
    <t>Konštrukcie doplnkové kovové</t>
  </si>
  <si>
    <t>25</t>
  </si>
  <si>
    <t>767996805.S1</t>
  </si>
  <si>
    <t>Demontáž pôvodných oceľových  exteriérových kompletných schodísk</t>
  </si>
  <si>
    <t>1743126507</t>
  </si>
  <si>
    <t>Strecha_S2</t>
  </si>
  <si>
    <t>strecha S2</t>
  </si>
  <si>
    <t>49,547</t>
  </si>
  <si>
    <t>vinyl_parkety</t>
  </si>
  <si>
    <t>Vinylové parkety</t>
  </si>
  <si>
    <t>319,23</t>
  </si>
  <si>
    <t>Keram_dlažba</t>
  </si>
  <si>
    <t>Keramická dlažba-inter.</t>
  </si>
  <si>
    <t>94,415</t>
  </si>
  <si>
    <t>Omietky_vnú_spolu</t>
  </si>
  <si>
    <t>Omietky vnútorné spolu</t>
  </si>
  <si>
    <t>885,598</t>
  </si>
  <si>
    <t>omietka_vnú_10mm</t>
  </si>
  <si>
    <t>Omietka vnútorná hr.10mm</t>
  </si>
  <si>
    <t>364,046</t>
  </si>
  <si>
    <t>omietka_vnú_15mm</t>
  </si>
  <si>
    <t>Omietka vnútorná hr.15mm</t>
  </si>
  <si>
    <t>340,163</t>
  </si>
  <si>
    <t>MW150mm</t>
  </si>
  <si>
    <t xml:space="preserve"> MW 150mm - fasáda</t>
  </si>
  <si>
    <t>245,134</t>
  </si>
  <si>
    <t>ostenia_exteriér</t>
  </si>
  <si>
    <t>ostenia exteriér</t>
  </si>
  <si>
    <t>7,908</t>
  </si>
  <si>
    <t>lešenie1_1</t>
  </si>
  <si>
    <t>250,685</t>
  </si>
  <si>
    <t>atika_zvis_vodo</t>
  </si>
  <si>
    <t>atika zvislo, vodorovne</t>
  </si>
  <si>
    <t>21,412</t>
  </si>
  <si>
    <t>obklady_vnú</t>
  </si>
  <si>
    <t>Obklady vnútorné</t>
  </si>
  <si>
    <t>178,754</t>
  </si>
  <si>
    <t xml:space="preserve">SO 01.2-OV - Navrhovaný stav - ZS 2.NP </t>
  </si>
  <si>
    <t>Omietka_vnú_20mm</t>
  </si>
  <si>
    <t>Omietka vnútorná hr.20mm</t>
  </si>
  <si>
    <t>181,389</t>
  </si>
  <si>
    <t>SDKstrop_impeg</t>
  </si>
  <si>
    <t>SDK strop impregnovaný</t>
  </si>
  <si>
    <t>43,912</t>
  </si>
  <si>
    <t>SDK_strop_2np</t>
  </si>
  <si>
    <t>sdk strop podkrovia 2np</t>
  </si>
  <si>
    <t>477,505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</si>
  <si>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</si>
  <si>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</si>
  <si>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</si>
  <si>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</si>
  <si>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6-1 - Vnútorné omietky</t>
  </si>
  <si>
    <t xml:space="preserve">    6-2 - Vonkajšie omietky, KZS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</si>
  <si>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</si>
  <si>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</si>
  <si>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</si>
  <si>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</si>
  <si>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</si>
  <si>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771 - Podlahy z dlaždíc</t>
  </si>
  <si>
    <t xml:space="preserve">    775 - Podlahy vlysové a parketové</t>
  </si>
  <si>
    <t xml:space="preserve">    781 - Obklady</t>
  </si>
  <si>
    <t xml:space="preserve">    783 - Nátery</t>
  </si>
  <si>
    <t xml:space="preserve">    784 - Maľby</t>
  </si>
  <si>
    <t xml:space="preserve">    786 - Čalúnnické práce</t>
  </si>
  <si>
    <t>Zemné práce</t>
  </si>
  <si>
    <t>132201101.S</t>
  </si>
  <si>
    <t>Výkop ryhy do šírky 600 mm v horn.3 do 100 m3</t>
  </si>
  <si>
    <t>m3</t>
  </si>
  <si>
    <t>-1986309082</t>
  </si>
  <si>
    <t>"Statika-vč.S02-Výstuž základov pre schodisko 3</t>
  </si>
  <si>
    <t>"vxšxdl</t>
  </si>
  <si>
    <t>0,8*0,6*7,0</t>
  </si>
  <si>
    <t>132201109.S</t>
  </si>
  <si>
    <t>Príplatok k cene za lepivosť pri hĺbení rýh šírky do 600 mm zapažených i nezapažených s urovnaním dna v hornine 3</t>
  </si>
  <si>
    <t>-1342202480</t>
  </si>
  <si>
    <t>3,36*0,30</t>
  </si>
  <si>
    <t>162201102.S</t>
  </si>
  <si>
    <t>Vodorovné premiestnenie výkopku z horniny 1-4 nad 20-50m</t>
  </si>
  <si>
    <t>975894673</t>
  </si>
  <si>
    <t>3,36 "zemina sa použije na úpravu spevnených plôch, určí investor</t>
  </si>
  <si>
    <t>Zakladanie</t>
  </si>
  <si>
    <t>273321311.S</t>
  </si>
  <si>
    <t>Betón základových dosiek, železový (bez výstuže), tr. C 16/20</t>
  </si>
  <si>
    <t>-298237120</t>
  </si>
  <si>
    <t>"Statika-vč.S02-Výstuž základov pre schodiská 1,2</t>
  </si>
  <si>
    <t>"podkladová doska S1 hr.150mm</t>
  </si>
  <si>
    <t>0,15*3,62*3,22</t>
  </si>
  <si>
    <t>273361931.S</t>
  </si>
  <si>
    <t>Zhotovenie výstuže základových dosiek zo zváraných sietí  a KARI sietí</t>
  </si>
  <si>
    <t>-1708214170</t>
  </si>
  <si>
    <t>"KARI sieť 8/8-150/150, dĺžka presahu min.3oká,celkom 14+40%presah=19,6m2,celkom 107kg</t>
  </si>
  <si>
    <t>107,0/1000</t>
  </si>
  <si>
    <t>M</t>
  </si>
  <si>
    <t>313110007700.S</t>
  </si>
  <si>
    <t>Sieť KARI rozmer siete 5x2,15 m, veľkosť oka 150x150 mm, drôt D 8/8 mm</t>
  </si>
  <si>
    <t>197067355</t>
  </si>
  <si>
    <t>19,6</t>
  </si>
  <si>
    <t>274321311.S</t>
  </si>
  <si>
    <t>Betón základových pásov, železový (bez výstuže), tr. C 16/20</t>
  </si>
  <si>
    <t>1148503195</t>
  </si>
  <si>
    <t>274361821.S</t>
  </si>
  <si>
    <t>Výstuž základových pásov z ocele B500 (10505)</t>
  </si>
  <si>
    <t>-1385862262</t>
  </si>
  <si>
    <t>37,1/1000 "oceľ R8-dĺ.94m</t>
  </si>
  <si>
    <t>51,3/1000 "oceľ R10-dľ.83,2m</t>
  </si>
  <si>
    <t>42,5/1000 "oceľ R12-dĺ.47,9m</t>
  </si>
  <si>
    <t>Zvislé a kompletné konštrukcie</t>
  </si>
  <si>
    <t>311231517</t>
  </si>
  <si>
    <t>Murivo akustické (m3) z tehál pálených POROTHERM 25 AKU Z P 15, na maltu POROTHERM MM 50 (250x330x238)</t>
  </si>
  <si>
    <t>-1437163343</t>
  </si>
  <si>
    <t>"2.np-deliace nosné steny-od sh+3,400 po hh+5,950, v.2,55-rez AA</t>
  </si>
  <si>
    <t>2,55*0,25*(6,38+1,2+4,55+2,715+24,63+6,66*3)</t>
  </si>
  <si>
    <t>((2,55+1,356)/2*1,3)*0,25*4</t>
  </si>
  <si>
    <t>"mínus otvory-dvere</t>
  </si>
  <si>
    <t>-0,25*1,0*2,02*6</t>
  </si>
  <si>
    <t>311272512</t>
  </si>
  <si>
    <t>Murivo nosné (m3) z tvárnic YTONG Univerzal hr. 300 mm P3-450 PDK, na MVC a maltu YTONG (300x249x599)</t>
  </si>
  <si>
    <t>1920642110</t>
  </si>
  <si>
    <t>"2.np-domurovanie otvorov hr.300mm-od sh+3,400 po sh+5,950, výška cca 2,55m-Rez A-A</t>
  </si>
  <si>
    <t>2,55*0,30*(2,105+0,365+3,915)</t>
  </si>
  <si>
    <t>"vikier-od sh+4,650 po hh+5,820, v.1,17m-odhad</t>
  </si>
  <si>
    <t>1,17*0,30*(7,9+12,85)-0,30*(1,6*1,02*4) "mínus okná</t>
  </si>
  <si>
    <t>317161142.S</t>
  </si>
  <si>
    <t>Pórobetónový preklad nenosný šírky 150 mm, výšky 250 mm, dĺžky 1200 mm</t>
  </si>
  <si>
    <t>841539511</t>
  </si>
  <si>
    <t>"preklady nad otvormi (vnútorné dvere) v priečkach</t>
  </si>
  <si>
    <t>8 "dvere 700/1970-v priečkach hr.150mm</t>
  </si>
  <si>
    <t>6 "dvere 800/1970-v priečkach hr.150mm</t>
  </si>
  <si>
    <t>317165222</t>
  </si>
  <si>
    <t>Nosný preklad YTONG šírky 300 mm, výšky 249 mm, dĺžky 1500 mm</t>
  </si>
  <si>
    <t>794141942</t>
  </si>
  <si>
    <t>7 "nad vstupné dvere do bytov</t>
  </si>
  <si>
    <t>317165224</t>
  </si>
  <si>
    <t>Nosný preklad YTONG šírky 300 mm, výšky 249 mm, dĺžky 2000 mm</t>
  </si>
  <si>
    <t>380911037</t>
  </si>
  <si>
    <t>4 "okná vikiera šxv 1600x1020</t>
  </si>
  <si>
    <t>317941125.S1</t>
  </si>
  <si>
    <t>Osadenie oceľových valcovaných nosníkov, vrátane montážneho materiálu- podlaha a krov</t>
  </si>
  <si>
    <t>-383211170</t>
  </si>
  <si>
    <t>"Statika-vč.S05-Oceľ.konštr.podlahy a krovu-Zdravotné stredisko-2.np-Výkaz materiálu</t>
  </si>
  <si>
    <t>255,8/1000 "HEB 240-č.1</t>
  </si>
  <si>
    <t>(761,3+406,1+803,0+395,7+669,4+362,9)/1000 "HEB 200-č.2,3,4,5,6,7</t>
  </si>
  <si>
    <t>62,9/1000 "JA 100/50/5-č.8</t>
  </si>
  <si>
    <t>743,4/1000 "Spojovací materiál a rezerva 20%</t>
  </si>
  <si>
    <t>134840000500.S1</t>
  </si>
  <si>
    <t>Profilová oceľ prierezu  S235</t>
  </si>
  <si>
    <t>-166316685</t>
  </si>
  <si>
    <t>4,46</t>
  </si>
  <si>
    <t>340239238</t>
  </si>
  <si>
    <t>Zamurovanie otvorov plochy nad 1 do 4 m2 tvárnicami YTONG (300x499x249)</t>
  </si>
  <si>
    <t>1687355374</t>
  </si>
  <si>
    <t>"ozn.04/NOT-E-2.np-obvodové nosné murivo</t>
  </si>
  <si>
    <t>1,9*2,14-1,22*1,2</t>
  </si>
  <si>
    <t>1,8*2,26-0,9*2,11</t>
  </si>
  <si>
    <t>0,81*2,0</t>
  </si>
  <si>
    <t>342272104</t>
  </si>
  <si>
    <t>Priečky z tvárnic YTONG hr. 150 mm P2-500 hladkých, na MVC a maltu YTONG (150x249x599)</t>
  </si>
  <si>
    <t>94851888</t>
  </si>
  <si>
    <t>"2.np-priečky hr.150-od sh+3,400 po hh+5,950, v.2,55m/resp.pri šikmých podhľadoch striech v.1,356m</t>
  </si>
  <si>
    <t>"vxš, (odpočítané nadverové preklady na š.dverí-predpoklad)</t>
  </si>
  <si>
    <t>2,55*(2,8+5,255+1,9+0,6)</t>
  </si>
  <si>
    <t>((2,55+1,356)/2*1,3)</t>
  </si>
  <si>
    <t>-0,9*2,02*2 "mínus dvere</t>
  </si>
  <si>
    <t>-0,07*1,2*2 "mín.preklady</t>
  </si>
  <si>
    <t>Medzisúčet-byt A</t>
  </si>
  <si>
    <t>2,55*(7,455+2,8+1,9)</t>
  </si>
  <si>
    <t>-(0,8*2,02+0,9*2,02+2,55*1,2) "mínus otvor a dvere</t>
  </si>
  <si>
    <t>-0,07*1,2*2 "mínus preklady</t>
  </si>
  <si>
    <t>Medzisúčet-byt B</t>
  </si>
  <si>
    <t>2,55*(2,95*2+1,8+0,7+1,2)</t>
  </si>
  <si>
    <t>-0,8*2,02 "mínus dvere</t>
  </si>
  <si>
    <t>-0,07*1,2 "mínus preklad</t>
  </si>
  <si>
    <t>Medzisúčet-byt C</t>
  </si>
  <si>
    <t>2,55*(2,95*2+1,8+3,2)</t>
  </si>
  <si>
    <t>-(0,8*2,02+0,9*2,02) "mínus dvere</t>
  </si>
  <si>
    <t>-0,07*1,2*2 "mínus preklad</t>
  </si>
  <si>
    <t>Medzisúčet-byt D</t>
  </si>
  <si>
    <t>Medzisúčet-byt E</t>
  </si>
  <si>
    <t>Medzisúčet-byt F</t>
  </si>
  <si>
    <t>2,55*(2,95*2+1,8+3,2+2,0*2+1,15)</t>
  </si>
  <si>
    <t>-(0,8*2,02*2+0,9*2,02) "mínus dvere</t>
  </si>
  <si>
    <t>Medzisúčet-byt G</t>
  </si>
  <si>
    <t>196,286*1,02 "rezerva</t>
  </si>
  <si>
    <t>342948110.S</t>
  </si>
  <si>
    <t>Ukotvenie priečok k murovaným konštrukciám vložením spojky do malty ložnej škáry počas murovania</t>
  </si>
  <si>
    <t>-1723943207</t>
  </si>
  <si>
    <t>2,55*14+1,356*15</t>
  </si>
  <si>
    <t>346244353.S</t>
  </si>
  <si>
    <t>Obmurovka kúpelňových vaní plôch rovných z pórobetónových tvárnic hrúbky 50 mm</t>
  </si>
  <si>
    <t>-1895040503</t>
  </si>
  <si>
    <t>"Obmurovka vaní-BJ.A,B</t>
  </si>
  <si>
    <t>0,7*(0,75*2+1,8*2)*7</t>
  </si>
  <si>
    <t>Úpravy povrchov, podlahy, osadenie</t>
  </si>
  <si>
    <t>631571015.S</t>
  </si>
  <si>
    <t>Násyp - ochranná krycia vrstva z praného kameniva s utlačením a urovnaním povrchu fr.16-22mm -strecha S2</t>
  </si>
  <si>
    <t>1337741540</t>
  </si>
  <si>
    <t>Strecha_S2*0,040 "hr.40mm</t>
  </si>
  <si>
    <t>632001011.S</t>
  </si>
  <si>
    <t>Zhotovenie separačnej fólie v podlahových vrstvách z PE</t>
  </si>
  <si>
    <t>-1060846773</t>
  </si>
  <si>
    <t>283230007500.S</t>
  </si>
  <si>
    <t>Oddeľovacia fólia na potery</t>
  </si>
  <si>
    <t>-1391244015</t>
  </si>
  <si>
    <t>632001021.S</t>
  </si>
  <si>
    <t>Zhotovenie okrajovej dilatačnej pásky</t>
  </si>
  <si>
    <t>926753261</t>
  </si>
  <si>
    <t>25,83*2+2,145*2+1,12*2+1,2*2+4,05+2,85+0,17*2*5 "mč.201-chodba</t>
  </si>
  <si>
    <t>4,5*2+2,1*2 "mč.202-tech.m.</t>
  </si>
  <si>
    <t>(7,455*2+4,33*2+0,6*4+1,25*2+3,2*2+4,505*2)"byt A</t>
  </si>
  <si>
    <t>(6,005*2+1,45*2+4,33*2+2,8*2+1,25*2+4,505*2+3,2*2+0,15*2) "byt B</t>
  </si>
  <si>
    <t>(2,95*2+2,815*2+4,995*2+3,65*2+4,5*2+2,5*2+0,15*4) "byt C</t>
  </si>
  <si>
    <t>(2,95*2+7,96*2+3,35*2+2,8*2+4,5*2) "byt D</t>
  </si>
  <si>
    <t>43,12"detto ako D-byt E</t>
  </si>
  <si>
    <t>(2,95*2+7,96*2+3,23*2+2,8*2+4,5*2)"byt F</t>
  </si>
  <si>
    <t>(1,5*2+2,0*2+1,45*2+9,71*2+1,15*2+1,85*2+2,8*2+4,5*2) "byt G</t>
  </si>
  <si>
    <t>(2,8*2+1,8*2)*7 "kúpeľne-ABCDEFG</t>
  </si>
  <si>
    <t>283320004800.S</t>
  </si>
  <si>
    <t>Okrajová dilatačná páska  na oddilatovanie poterov od stenových konštrukcií</t>
  </si>
  <si>
    <t>-119491740</t>
  </si>
  <si>
    <t>632001051.S</t>
  </si>
  <si>
    <t>Zhotovenie jednonásobného penetračného náteru pre potery a stierky</t>
  </si>
  <si>
    <t>-1056329464</t>
  </si>
  <si>
    <t>26</t>
  </si>
  <si>
    <t>585520008700.S</t>
  </si>
  <si>
    <t>Penetračný náter na nasiakavé podklady pod potery, samonivelizačné hmoty a stavebné lepidlá</t>
  </si>
  <si>
    <t>kg</t>
  </si>
  <si>
    <t>765519024</t>
  </si>
  <si>
    <t>27</t>
  </si>
  <si>
    <t>632452221.S</t>
  </si>
  <si>
    <t>Cementový poter, hr. 60 mm</t>
  </si>
  <si>
    <t>2033125918</t>
  </si>
  <si>
    <t>28</t>
  </si>
  <si>
    <t>642944121.S1</t>
  </si>
  <si>
    <t>Montáž  dverovej zárubne pre vchodové bezpečnostné dvere</t>
  </si>
  <si>
    <t>-569763908</t>
  </si>
  <si>
    <t>"ozn.02/NBD-dvere-bytové jednotky</t>
  </si>
  <si>
    <t>7 "byty ABCDEFG</t>
  </si>
  <si>
    <t>1"mč.202-tech.m.</t>
  </si>
  <si>
    <t>29</t>
  </si>
  <si>
    <t>553310010314.S</t>
  </si>
  <si>
    <t>Zárubňa požiarna bezpečnostná 900/1970</t>
  </si>
  <si>
    <t>1137192113</t>
  </si>
  <si>
    <t>6-1</t>
  </si>
  <si>
    <t>Vnútorné omietky</t>
  </si>
  <si>
    <t>30</t>
  </si>
  <si>
    <t>612481022.S1</t>
  </si>
  <si>
    <t>Okenný a dverový plastový dilatačný profil (omietniky)</t>
  </si>
  <si>
    <t>907863005</t>
  </si>
  <si>
    <t>"vnútorné otvory-2.np</t>
  </si>
  <si>
    <t>1,22*2+1,2*2+1,52*2+1,2*2+1,6*2*4+1,02*2*4+1,52*2*2+1,22*2*2</t>
  </si>
  <si>
    <t>"rohy stien</t>
  </si>
  <si>
    <t>2,3*21</t>
  </si>
  <si>
    <t>10 "rezerva</t>
  </si>
  <si>
    <t>31</t>
  </si>
  <si>
    <t>612460124.S</t>
  </si>
  <si>
    <t>Príprava vnútorného podkladu stien penetráciou pod omietky a nátery</t>
  </si>
  <si>
    <t>1914181413</t>
  </si>
  <si>
    <t>32</t>
  </si>
  <si>
    <t>612460363.S</t>
  </si>
  <si>
    <t>Vnútorná omietka stien vápennocementová jednovrstvová, hr. 10 mm</t>
  </si>
  <si>
    <t>-501904779</t>
  </si>
  <si>
    <t>"Skladby ST3 -vnútorné priečky</t>
  </si>
  <si>
    <t>"steny 2.np-v.2,3/1,2m(po SDK strop) , vrát.ostení exter.výplní a otvorov, mínus otvory</t>
  </si>
  <si>
    <t>2,3*(7,455+0,6*2*2+0,15*2+1,25+4,505+1,9+2,8+0,5)-(0,8*2,02*2+0,9*2,02*2)+((2,3+1,2)/2*1,3)*2 "byt A</t>
  </si>
  <si>
    <t>2,3*(7,455+0,7*2+0,9*2+0,15+2,8+1,9+1,25+0,5+4,505)-(0,8*2,02*2+0,9*2,02*2)+((2,3+1,2)/2*1,3)*2 "byt B</t>
  </si>
  <si>
    <t>2,3*(1,2*2+2,95*2+2,8*2+1,8+2,1+0,7*2+0,15*2)-(0,8*2,02*2)+((2,3+1,2)/2*1,3)*2 "byt C</t>
  </si>
  <si>
    <t>2,3*(2,95+1,95+2,1+3,2*2+2,8*3+1,8)-(0,8*2,02*2+0,9*2,02*2)+((2,3+1,2)/2*1,3)*2 "byt D</t>
  </si>
  <si>
    <t>51,962 "byt E (detto ako byt D)</t>
  </si>
  <si>
    <t>51,962 "byt F (detto ako byt D)</t>
  </si>
  <si>
    <t>2,3*(2,95+2,1+3,2*2+2,8*3+1,8+2,01*2+1,86*2+1,15+1,45)-(0,8*2,02*4+0,9*2,02*2)+((2,3+1,2)/2*1,3)*2 "byt G</t>
  </si>
  <si>
    <t>33</t>
  </si>
  <si>
    <t>612460364.S</t>
  </si>
  <si>
    <t>Vnútorná omietka stien vápennocementová jednovrstvová, hr. 15 mm</t>
  </si>
  <si>
    <t>-1045399796</t>
  </si>
  <si>
    <t>"skladba ST5-aku murivo, a nosné steny hr.300mm(pôvodné aj domurované),sv.2,3/1,2m</t>
  </si>
  <si>
    <t>2,3*(0,5*2+2,93+2,65+3,0)-(1,0*2,02)+((2,3+1,2)/2*1,3) "byt A</t>
  </si>
  <si>
    <t>2,3*(0,5+1,25+1,53+1,35+2,8+5,0)-(1,0*2,02)+((2,3+1,2)/2*1,3) "byt B</t>
  </si>
  <si>
    <t>2,3*(4,995+1,45+2,815+4,85+1,36+1,8+3,2)-(1,0*2,02)+((2,3+1,2)/2*1,3) "byt C</t>
  </si>
  <si>
    <t>2,3*(3,2+1,8+1,36+2,95+3,35+6,66)-(1,0*2,02)+((2,3+1,2)/2*1,3) "byt D</t>
  </si>
  <si>
    <t>44,691 "byt E-(detto ako byt D)</t>
  </si>
  <si>
    <t>2,3*(3,2+1,8+1,36+2,95+3,23+6,66)-(1,0*2,02)+((2,3+1,2)/2*1,3) "byt D</t>
  </si>
  <si>
    <t>2,3*(3,2+1,8+3,11)-(1,0*2,02)+((2,3+1,2)/2*1,3) "byt G</t>
  </si>
  <si>
    <t>2,3*(1,2+2,85*2+3,365+25,83+1,5+4,5*2)-(1,0*2,02*9) "chodba a tech.m.</t>
  </si>
  <si>
    <t>34</t>
  </si>
  <si>
    <t>612460365.S</t>
  </si>
  <si>
    <t>Vnútorná omietka stien vápennocementová jednovrstvová, hr. 20 mm</t>
  </si>
  <si>
    <t>-1077364411</t>
  </si>
  <si>
    <t>"Obvodové vnútorné steny-skl.ST2-v.2300/1200mm.vrát.ostení, mínus otvory</t>
  </si>
  <si>
    <t>"mč.201,202, G201-obvod.steny-nový vikier</t>
  </si>
  <si>
    <t>2,3*(25,83+1,5+2,1+3,1)+0,22*(1,6*2+1,02*2)*4+0,22*(1,0+2,11*2)+0,22*(1,5*2+1,2*2)+((2,3+1,2)/2*1,4)</t>
  </si>
  <si>
    <t>-(1,6*1,02*4+1,0*2,11+1,5*1,2)</t>
  </si>
  <si>
    <t>2,3*(3,03+1,9)*2+((2,3+1,2)/2*1,3)*4+0,22*(1,22*2+1,52*2*3+1,2*4+1,22*4)-(1,22*1,2+1,52*1,2+1,52*1,22*2) "byty A,b-štítové steny</t>
  </si>
  <si>
    <t>1,2*(4,5+4,505*2+2,8*2+1,0) "byty A,B</t>
  </si>
  <si>
    <t>1,2*(3,65+2,5+2,8*4+3,35*2+3,23+3,44*2+9,71+1,15) "byty C,D,E,F,G-obvodové steny(pomúr.)</t>
  </si>
  <si>
    <t>6-2</t>
  </si>
  <si>
    <t>Vonkajšie omietky, KZS</t>
  </si>
  <si>
    <t>35</t>
  </si>
  <si>
    <t>622464232</t>
  </si>
  <si>
    <t>Vonkajšia omietka stien tenkovrstvová , silikónová, SilikonTop, škrabaná, hr. 2 mm</t>
  </si>
  <si>
    <t>-1534891168</t>
  </si>
  <si>
    <t>36</t>
  </si>
  <si>
    <t>622466116</t>
  </si>
  <si>
    <t>Príprava vonkajšieho podkladu stien , Univerzálny základ ( UniPrimer)</t>
  </si>
  <si>
    <t>-1259762442</t>
  </si>
  <si>
    <t>37</t>
  </si>
  <si>
    <t>622481119.S</t>
  </si>
  <si>
    <t>Potiahnutie vonkajších stien sklotextilnou mriežkou s celoplošným prilepením - ostenia</t>
  </si>
  <si>
    <t>1330453913</t>
  </si>
  <si>
    <t>"ostenia</t>
  </si>
  <si>
    <t>0,15*(1,22*2+1,2*2)</t>
  </si>
  <si>
    <t>0,15*(1,52*2+1,2*2)</t>
  </si>
  <si>
    <t>0,15*(1,6*2+1,02*2)*4</t>
  </si>
  <si>
    <t>0,15*(0,9+2,11*2)</t>
  </si>
  <si>
    <t>0,15*(1,5*2+1,2*2)</t>
  </si>
  <si>
    <t>0,15*(1,52*2+1,22*2)*2</t>
  </si>
  <si>
    <t>38</t>
  </si>
  <si>
    <t>625250710.S</t>
  </si>
  <si>
    <t>Kontaktný zatepľovací systém z minerálnej vlny hr. 150 mm, skrutkovacie kotvy, lepiaca  armovacia malta, armovacia sieťka - fasáda</t>
  </si>
  <si>
    <t>1384915877</t>
  </si>
  <si>
    <t>"Skladba ST2-od sh+3,400 (hranica oprávnených výdavkov),po hh+6,505(hh atiky) a +4,800(pod streš.presahom)- 2,np</t>
  </si>
  <si>
    <t>"pohľad čelný</t>
  </si>
  <si>
    <t>(4,8-3,4)*(8,28+4,5+16,17+0,3+0,55+5,1+2,55+11,25) "fasáda</t>
  </si>
  <si>
    <t>((8,28+3,7)/2*1,9)+((5,1+2,95)/2*1,9)+((3,9+2,0)/2*1,9)+1,9*(3,1+0,3+0,55) "štítové steny</t>
  </si>
  <si>
    <t>((15,684+12,0)/2*1,705)+((8,437+6,0)/2*1,705)+(2,0*1,705/2) "steny nového vikiera</t>
  </si>
  <si>
    <t>-(1,22*1,2+1,52*1,2+1,6*1,02*4+0,9*2,11+1,5*1,2) "mínus otvory</t>
  </si>
  <si>
    <t>Medzisúčet-pohľad čelný</t>
  </si>
  <si>
    <t>"pohľad-pravý bok</t>
  </si>
  <si>
    <t>(4,8-3,4)*10,61</t>
  </si>
  <si>
    <t>Medzisúčet-pohľad pravý bok</t>
  </si>
  <si>
    <t>"pohľad zadný</t>
  </si>
  <si>
    <t>(4,8-3,4)*(32,82+1,0+8,28)+(8,28*3,477/2) "fasáda a štít.stena</t>
  </si>
  <si>
    <t>-(1,52*1,22*2) "mínus otvory</t>
  </si>
  <si>
    <t>Medzisúčet-pohľad zadný</t>
  </si>
  <si>
    <t>"pohľad ľavý bok</t>
  </si>
  <si>
    <t>(4,8-3,4)*16,06+(3,2*1,3/2)</t>
  </si>
  <si>
    <t>Medzisúčet-pohľad ľavý bok</t>
  </si>
  <si>
    <t>233,461*1,05 "rezerva-rezné, nerovnosti, členitosť fasády</t>
  </si>
  <si>
    <t>39</t>
  </si>
  <si>
    <t>953995406.S</t>
  </si>
  <si>
    <t>Okenný a dverový začisťovací profil</t>
  </si>
  <si>
    <t>-933494140</t>
  </si>
  <si>
    <t>(1,22+1,2*2)</t>
  </si>
  <si>
    <t>(1,52+1,2*2)</t>
  </si>
  <si>
    <t>(1,6+1,02*2)*4</t>
  </si>
  <si>
    <t>0,9+2,11*2</t>
  </si>
  <si>
    <t>(1,5+1,2*2)</t>
  </si>
  <si>
    <t>(1,52+1,22*2)*2</t>
  </si>
  <si>
    <t>40</t>
  </si>
  <si>
    <t>953995411.S</t>
  </si>
  <si>
    <t>Nadokenný profil so okapničkou</t>
  </si>
  <si>
    <t>102405378</t>
  </si>
  <si>
    <t>1,22+1,52+1,6*4+0,9+1,5+1,52*2</t>
  </si>
  <si>
    <t>41</t>
  </si>
  <si>
    <t>953995416.S</t>
  </si>
  <si>
    <t>Parapetný profil s integrovanou sieťovinou</t>
  </si>
  <si>
    <t>-1639114537</t>
  </si>
  <si>
    <t>1,22+1,52+1,6*4+1,5+1,52*2</t>
  </si>
  <si>
    <t>42</t>
  </si>
  <si>
    <t>953995422.S</t>
  </si>
  <si>
    <t xml:space="preserve">Rohový profil s integrovanou sieťovinou </t>
  </si>
  <si>
    <t>1740643667</t>
  </si>
  <si>
    <t>"rohy fasády a ostenia výplní</t>
  </si>
  <si>
    <t>1,2*2*2+1,02*2*4+2,11*2+1,2*2+1,22*2*2+1,4*11+1,7*2</t>
  </si>
  <si>
    <t>10"rezerva</t>
  </si>
  <si>
    <t>43</t>
  </si>
  <si>
    <t>953995432.S</t>
  </si>
  <si>
    <t>Ukončovací profil pri oplechovaní</t>
  </si>
  <si>
    <t>-323462162</t>
  </si>
  <si>
    <t>"ukončenie KZS pri atikovom oplechovaní</t>
  </si>
  <si>
    <t>15,684+8,437+2,6*4</t>
  </si>
  <si>
    <t>44</t>
  </si>
  <si>
    <t>953995433.S</t>
  </si>
  <si>
    <t>Ukončovací profil pre podhľadoch striech</t>
  </si>
  <si>
    <t>1950600088</t>
  </si>
  <si>
    <t>"ukončenie KZS pri strešných podhľadoch</t>
  </si>
  <si>
    <t>8,28+4,5+3,1+5,1+0,55+2,55+5,5+10,61+32,82+1,0+16,06</t>
  </si>
  <si>
    <t>2,5*2+3,7+2,5*2+3,9+5,5*2 "štítové steny</t>
  </si>
  <si>
    <t>5,0 "rezerva</t>
  </si>
  <si>
    <t>45</t>
  </si>
  <si>
    <t>-1443100820</t>
  </si>
  <si>
    <t>46</t>
  </si>
  <si>
    <t>-92553607</t>
  </si>
  <si>
    <t>lešenie1_1*3</t>
  </si>
  <si>
    <t>47</t>
  </si>
  <si>
    <t>-2071850055</t>
  </si>
  <si>
    <t>48</t>
  </si>
  <si>
    <t>941955001.S</t>
  </si>
  <si>
    <t>Lešenie ľahké pracovné pomocné, s výškou lešeňovej podlahy do 1,20 m</t>
  </si>
  <si>
    <t>-1576479426</t>
  </si>
  <si>
    <t>410 "plocha 2.np</t>
  </si>
  <si>
    <t>49</t>
  </si>
  <si>
    <t>-2089463850</t>
  </si>
  <si>
    <t>711</t>
  </si>
  <si>
    <t>Izolácie proti vode a vlhkosti</t>
  </si>
  <si>
    <t>50</t>
  </si>
  <si>
    <t>711211001.S1</t>
  </si>
  <si>
    <t>Jednozlož. hydroizolačná hmota, náter na vnútorne použitie vodorovná</t>
  </si>
  <si>
    <t>-1649036168</t>
  </si>
  <si>
    <t>"miestnosti s mokrou prevádzkou-2.np-kúpeľne, techn.m.</t>
  </si>
  <si>
    <t>5,04*7+9,45</t>
  </si>
  <si>
    <t>51</t>
  </si>
  <si>
    <t>711212001.S</t>
  </si>
  <si>
    <t>Jednozlož. hydroizolačná hmota, náter na vnútorne použitie zvislá</t>
  </si>
  <si>
    <t>661875217</t>
  </si>
  <si>
    <t>52</t>
  </si>
  <si>
    <t>998711101.S</t>
  </si>
  <si>
    <t>Presun hmôt pre izoláciu proti vode v objektoch výšky do 6 m</t>
  </si>
  <si>
    <t>-1937516662</t>
  </si>
  <si>
    <t>712</t>
  </si>
  <si>
    <t>Izolácie striech, povlakové krytiny</t>
  </si>
  <si>
    <t>53</t>
  </si>
  <si>
    <t>712370070.S</t>
  </si>
  <si>
    <t>Zhotovenie povlakovej krytiny striech plochých do 10° PVC-P fóliou upevnenou prikotvením so zvarením spoju</t>
  </si>
  <si>
    <t>749322809</t>
  </si>
  <si>
    <t>2,25*(14,284+7,737)  "Strecha S2</t>
  </si>
  <si>
    <t>54</t>
  </si>
  <si>
    <t>283220002000.S1</t>
  </si>
  <si>
    <t>Hydroizolačná fólia PVC-P hr. 1,5 mm izolácia plochých striech</t>
  </si>
  <si>
    <t>-1874765889</t>
  </si>
  <si>
    <t>55</t>
  </si>
  <si>
    <t>311970001500.S1</t>
  </si>
  <si>
    <t>Vrut  na upevnenie</t>
  </si>
  <si>
    <t>263228701</t>
  </si>
  <si>
    <t>56</t>
  </si>
  <si>
    <t>712873240.S</t>
  </si>
  <si>
    <t>Zhotovenie povlakovej krytiny vytiahnutím izol. povlaku  PVC-P na konštrukcie prevyšujúce úroveň strechy nad 50 cm prikotvením so zváraným spojom</t>
  </si>
  <si>
    <t>2037777902</t>
  </si>
  <si>
    <t>0,675*(14,984+7,737+2,25*2*2) "atika-zvislo,vodorovne</t>
  </si>
  <si>
    <t>57</t>
  </si>
  <si>
    <t>283220002000.S2</t>
  </si>
  <si>
    <t>2113277750</t>
  </si>
  <si>
    <t>58</t>
  </si>
  <si>
    <t>311970001500.S2</t>
  </si>
  <si>
    <t>Vrut na upevnenie</t>
  </si>
  <si>
    <t>-1238534269</t>
  </si>
  <si>
    <t>59</t>
  </si>
  <si>
    <t>712973220.S1</t>
  </si>
  <si>
    <t>Detaily k PVC-P fóliam osadenie hotovej strešnej vpuste/chrliča</t>
  </si>
  <si>
    <t>1353765521</t>
  </si>
  <si>
    <t>60</t>
  </si>
  <si>
    <t>2810311640</t>
  </si>
  <si>
    <t>Chrlič TWC 110 PVC s integrovanou PVC manžetou</t>
  </si>
  <si>
    <t>1238778236</t>
  </si>
  <si>
    <t>61</t>
  </si>
  <si>
    <t>712973245.S</t>
  </si>
  <si>
    <t>Zhotovenie flekov v rohoch na povlakovej krytine z PVC-P fólie</t>
  </si>
  <si>
    <t>1845536196</t>
  </si>
  <si>
    <t>62</t>
  </si>
  <si>
    <t>712973880.S1</t>
  </si>
  <si>
    <t>Oplechovanie okraja odkvapovou lištou z hrubopolpast. plechu RŠ 150 mm, háková okapnica, RAL 7030</t>
  </si>
  <si>
    <t>-881305981</t>
  </si>
  <si>
    <t>"15/NKK-háková okampnica atiky</t>
  </si>
  <si>
    <t>(15,684+8,437+2,6*2*2)*1,05</t>
  </si>
  <si>
    <t>63</t>
  </si>
  <si>
    <t>311970001500.S</t>
  </si>
  <si>
    <t>Vrut do dĺžky 150 mm na upevnenie do kombi dosiek</t>
  </si>
  <si>
    <t>835284545</t>
  </si>
  <si>
    <t>64</t>
  </si>
  <si>
    <t>712990040.S</t>
  </si>
  <si>
    <t>Položenie geotextílie vodorovne alebo zvislo na strechy ploché do 10°</t>
  </si>
  <si>
    <t>-2044486200</t>
  </si>
  <si>
    <t>65</t>
  </si>
  <si>
    <t>693110004500.S</t>
  </si>
  <si>
    <t>Geotextília polypropylénová netkaná 300 g/m2</t>
  </si>
  <si>
    <t>-186687223</t>
  </si>
  <si>
    <t>Strecha_S2*1,10</t>
  </si>
  <si>
    <t>atika_zvis_vodo*1,10</t>
  </si>
  <si>
    <t>66</t>
  </si>
  <si>
    <t>712990040.S2</t>
  </si>
  <si>
    <t>Položenie detekčnej/separačnej vrstvy vodorovne a zvislo na strechy ploché do 10°</t>
  </si>
  <si>
    <t>1372041217</t>
  </si>
  <si>
    <t>67</t>
  </si>
  <si>
    <t>283230007650.S</t>
  </si>
  <si>
    <t>Separačná fólia hliníková, vodivá, detekčná hr. 1,6 mm, PE</t>
  </si>
  <si>
    <t>-1031308656</t>
  </si>
  <si>
    <t>68</t>
  </si>
  <si>
    <t>712991040.S</t>
  </si>
  <si>
    <t>Montáž podkladnej konštrukcie z OSB dosiek na atike šírky 411 - 620 mm pod klampiarske konštrukcie</t>
  </si>
  <si>
    <t>-695495777</t>
  </si>
  <si>
    <t>"atika- zvisle a vodorovne</t>
  </si>
  <si>
    <t>2,6*2+15,684+8,437+2,6*2</t>
  </si>
  <si>
    <t>69</t>
  </si>
  <si>
    <t>311690001000.S</t>
  </si>
  <si>
    <t>Rozperný nit 6x30 mm do betónu, hliníkový</t>
  </si>
  <si>
    <t>828409470</t>
  </si>
  <si>
    <t>70</t>
  </si>
  <si>
    <t>607260000450.S</t>
  </si>
  <si>
    <t>Doska OSB nebrúsená hr. 25 mm</t>
  </si>
  <si>
    <t>1431007930</t>
  </si>
  <si>
    <t>71</t>
  </si>
  <si>
    <t>998712102.S</t>
  </si>
  <si>
    <t>Presun hmôt pre izoláciu povlakovej krytiny v objektoch výšky nad 6 do 12 m</t>
  </si>
  <si>
    <t>-1439616346</t>
  </si>
  <si>
    <t>713</t>
  </si>
  <si>
    <t>Izolácie tepelné</t>
  </si>
  <si>
    <t>72</t>
  </si>
  <si>
    <t>713111121.S</t>
  </si>
  <si>
    <t xml:space="preserve">Montáž tepelnej izolácie stropov rovných minerálnou vlnou, spodkom </t>
  </si>
  <si>
    <t>-632198035</t>
  </si>
  <si>
    <t>7,51*40,0+6,0*5,48+5,48*1,0+1,5*28,0+2,1*3,1 "Skladba S2</t>
  </si>
  <si>
    <t>73</t>
  </si>
  <si>
    <t>713161510.S.</t>
  </si>
  <si>
    <t>Montáž tepelnej izolácie striech šikmých  medzi krokvy hr. nad 10 cm</t>
  </si>
  <si>
    <t>-34752216</t>
  </si>
  <si>
    <t>2,0*(32,82+10,31+6,0+4,5+15,76+1,0+2,1) "strešné šikmé podhľady</t>
  </si>
  <si>
    <t>2,0*2,25*4 "bočné steny vikierov</t>
  </si>
  <si>
    <t>74</t>
  </si>
  <si>
    <t>6314400-250</t>
  </si>
  <si>
    <t>MW-izolačné pásy celkovej hr. 250 mm</t>
  </si>
  <si>
    <t>476409015</t>
  </si>
  <si>
    <t>(387,27+162,98)*1,05</t>
  </si>
  <si>
    <t>75</t>
  </si>
  <si>
    <t>713121111.S</t>
  </si>
  <si>
    <t>Montáž tepelnej izolácie podláh minerálnou vlnou, kladená voľne v jednej vrstve</t>
  </si>
  <si>
    <t>-63832102</t>
  </si>
  <si>
    <t>76</t>
  </si>
  <si>
    <t>631440021900.S</t>
  </si>
  <si>
    <t>Doska z minerálnej vlny hr. 40 mm, tepelná a zvuková izolácia</t>
  </si>
  <si>
    <t>-457006302</t>
  </si>
  <si>
    <t>Keram_dlažba*1,03</t>
  </si>
  <si>
    <t>vinyl_parkety*1,03</t>
  </si>
  <si>
    <t>77</t>
  </si>
  <si>
    <t>713142151.S</t>
  </si>
  <si>
    <t>Montáž tepelnej izolácie striech plochých do 10° polystyrénom, jednovrstvová kladenými voľne</t>
  </si>
  <si>
    <t>1078699872</t>
  </si>
  <si>
    <t>Strecha_S2 "Spádová vrstva 50-120mm-1,5% spád</t>
  </si>
  <si>
    <t>78</t>
  </si>
  <si>
    <t>283720008100.S1</t>
  </si>
  <si>
    <t>Doska EPS 100hr. 50-120 mm, na zateplenie plochých striech, v spáde</t>
  </si>
  <si>
    <t>116304085</t>
  </si>
  <si>
    <t>Strecha_S2*1,15 "Spádová vrstva 50-120mm-1,5% spád</t>
  </si>
  <si>
    <t>79</t>
  </si>
  <si>
    <t>713161680.S</t>
  </si>
  <si>
    <t>Napojenie parozábrany na strešné okno</t>
  </si>
  <si>
    <t>1785311718</t>
  </si>
  <si>
    <t>18 "strešné okná 700x1200mm</t>
  </si>
  <si>
    <t>80</t>
  </si>
  <si>
    <t>998713102.S</t>
  </si>
  <si>
    <t>Presun hmôt pre izolácie tepelné v objektoch výšky nad 6 m do 12 m</t>
  </si>
  <si>
    <t>609916311</t>
  </si>
  <si>
    <t>81</t>
  </si>
  <si>
    <t>762341001.S</t>
  </si>
  <si>
    <t>Montáž debnenia  drevotrieskovými OSB doskami na zraz</t>
  </si>
  <si>
    <t>-1645978804</t>
  </si>
  <si>
    <t>"zvislo-pod KZS v mieste atiky-po obvode-viď rez AA</t>
  </si>
  <si>
    <t>0,69*(15,684+2,25*2+8,437+2,25*2)</t>
  </si>
  <si>
    <t>1,2*2,25*4 "bočné steny vikierov</t>
  </si>
  <si>
    <t>82</t>
  </si>
  <si>
    <t>607260000450.S2</t>
  </si>
  <si>
    <t>1552474059</t>
  </si>
  <si>
    <t>83</t>
  </si>
  <si>
    <t>762712120.S</t>
  </si>
  <si>
    <t>Montáž priestorových viazaných konštrukcií z reziva hraneného prierezovej plochy 120 - 224 cm2</t>
  </si>
  <si>
    <t>1284011389</t>
  </si>
  <si>
    <t>"rezivo pre vikiere-atikové múriky - návrh</t>
  </si>
  <si>
    <t>(2,6*2+14,284)</t>
  </si>
  <si>
    <t>(2,6*2+7,737)</t>
  </si>
  <si>
    <t>84</t>
  </si>
  <si>
    <t>605120003400.S</t>
  </si>
  <si>
    <t>Hranoly - rezivo</t>
  </si>
  <si>
    <t>1208753156</t>
  </si>
  <si>
    <t>(2,6*2+14,284)*0,15*0,15*2+(2,6*2+14,284)*0,06*0,15</t>
  </si>
  <si>
    <t>(2,6*2+7,737)*0,15*0,15*2+(2,6*2+7,737)*0,06*0,15</t>
  </si>
  <si>
    <t>85</t>
  </si>
  <si>
    <t>762810017.S</t>
  </si>
  <si>
    <t>Záklop stropov z dosiek OSB skrutkovaných na trámy na zraz hr. dosky 25 mm, 2x</t>
  </si>
  <si>
    <t>-1575834131</t>
  </si>
  <si>
    <t>Strecha_S2 *2*1,01</t>
  </si>
  <si>
    <t>86</t>
  </si>
  <si>
    <t>762895000.S</t>
  </si>
  <si>
    <t>Spojovacie prostriedky pre záklop, stropnice, podbíjanie - klince, svorky</t>
  </si>
  <si>
    <t>-2123780672</t>
  </si>
  <si>
    <t>(22,853+100,085)*0,025</t>
  </si>
  <si>
    <t>87</t>
  </si>
  <si>
    <t>998762102.S</t>
  </si>
  <si>
    <t>Presun hmôt pre konštrukcie tesárske v objektoch výšky do 12 m</t>
  </si>
  <si>
    <t>-411394847</t>
  </si>
  <si>
    <t>763</t>
  </si>
  <si>
    <t>Konštrukcie - drevostavby</t>
  </si>
  <si>
    <t>88</t>
  </si>
  <si>
    <t>763119210.S1</t>
  </si>
  <si>
    <t>SDK stropy - základný penetračný náter</t>
  </si>
  <si>
    <t>192918495</t>
  </si>
  <si>
    <t>89</t>
  </si>
  <si>
    <t>763160002.S</t>
  </si>
  <si>
    <t>Podkrovie SDK na oceľovej konštrukcií CD+UD a krokvových závesoch, doska protipožiarna DF 12.5 mm</t>
  </si>
  <si>
    <t>2144692771</t>
  </si>
  <si>
    <t>"SDK protipožiarne stropy-podkrovné, vr.šikmé časti a ostenia streš.okien</t>
  </si>
  <si>
    <t>(4,11+18,86+14,42+13,06)+0,7*(4,5+4,505+1,0)+0,25*(0,9*2+1,5*2)*3 "byt A</t>
  </si>
  <si>
    <t>(5,9+13,16+14,42+12,84)+0,7*(4,5+4,505+1,0)+0,25*(0,9*2+1,5*2) "byt B</t>
  </si>
  <si>
    <t>(9,54+18,08+11,55)+0,7*(3,65+2,5)+0,25*(0,9*2+1,5*2)*4 "byt C</t>
  </si>
  <si>
    <t>(4,01+15,58+11,09+12,60)+0,7*(2,8+3,35)+0,25*(0,9*2+1,5*2)*3 "byt D</t>
  </si>
  <si>
    <t>51,185 "(detto ako D)-byt E</t>
  </si>
  <si>
    <t>(4,01+15,02+10,69+12,60)+0,7*(2,8+3,23)+0,25*(0,9*2+1,5*2)*3 "byt  F</t>
  </si>
  <si>
    <t>(6,26+16,0+6,71+12,6+10,7+2,14)+0,7*(2,8+3,44+9,71+10,7+2,14)+0,25*(0,9*2+1,5*2)*6 "byt G</t>
  </si>
  <si>
    <t>45,72 "mč.2.01-chodba</t>
  </si>
  <si>
    <t>9,45+0,7*2,1 "mč.2.02-tech.m.</t>
  </si>
  <si>
    <t>454,767*1,05 "rezerva</t>
  </si>
  <si>
    <t>90</t>
  </si>
  <si>
    <t>763160004.S</t>
  </si>
  <si>
    <t>Podkrovie SDK na oceľovej konštrukcií CD+UD a krokvových závesoch, doska protipožiarna impregnovaná DFH2 12.5 mm</t>
  </si>
  <si>
    <t>-1925201441</t>
  </si>
  <si>
    <t>"miestnosti s mokrou prevádzkou-kúpeľne</t>
  </si>
  <si>
    <t>0,5*2,8+2,0*2,8-0,7*1,2+0,25*(0,9*2+1,5*2) "mč.A2.04</t>
  </si>
  <si>
    <t>0,5*2,8+2,0*2,8-0,7*1,2+0,25*(0,9*2+1,5*2) "mč.B2.04</t>
  </si>
  <si>
    <t>2,8*1,8*5 "mč.2.02-CDEFG</t>
  </si>
  <si>
    <t>39,92*1,10 "rezerva</t>
  </si>
  <si>
    <t>91</t>
  </si>
  <si>
    <t>998763301.S</t>
  </si>
  <si>
    <t>Presun hmôt pre sádrokartónové konštrukcie v objektoch výšky do 7 m</t>
  </si>
  <si>
    <t>267031009</t>
  </si>
  <si>
    <t>92</t>
  </si>
  <si>
    <t>764352917.S</t>
  </si>
  <si>
    <t>Žľaby z pozinkovaného Pz plechu, čelo polkruhové rš 330 mm</t>
  </si>
  <si>
    <t>1117666214</t>
  </si>
  <si>
    <t>93</t>
  </si>
  <si>
    <t>764410730.S1</t>
  </si>
  <si>
    <t>Oplechovanie vonkajších parapetov Al poplast.-zamerať priamo na stavbe!</t>
  </si>
  <si>
    <t>-1424692306</t>
  </si>
  <si>
    <t>94</t>
  </si>
  <si>
    <t>764454453.S</t>
  </si>
  <si>
    <t>Zvodové rúry z pozinkovaného farbeného PZf plechu, kruhové priemer 100 mm</t>
  </si>
  <si>
    <t>228905720</t>
  </si>
  <si>
    <t>"Zvodové rúry od hh+7,225 po terén-nepriznané-zabudované v KZS</t>
  </si>
  <si>
    <t>5,5*9</t>
  </si>
  <si>
    <t>95</t>
  </si>
  <si>
    <t>764456962.S1</t>
  </si>
  <si>
    <t>Napojenie zvodových rúr na pôvodné žľaby</t>
  </si>
  <si>
    <t>1882034692</t>
  </si>
  <si>
    <t>96</t>
  </si>
  <si>
    <t>998764102.S</t>
  </si>
  <si>
    <t>Presun hmôt pre konštrukcie klampiarske v objektoch výšky nad 6 do 12 m</t>
  </si>
  <si>
    <t>-265672273</t>
  </si>
  <si>
    <t>766</t>
  </si>
  <si>
    <t>Konštrukcie stolárske</t>
  </si>
  <si>
    <t>97</t>
  </si>
  <si>
    <t>766621081.S1</t>
  </si>
  <si>
    <t>Montáž plastových výplní otvorov - zamerať priamo na stavbe!</t>
  </si>
  <si>
    <t>567556743</t>
  </si>
  <si>
    <t>"ozn.0/PL-okná a 1/DVCH-dvere</t>
  </si>
  <si>
    <t>1,22*2+1,2*2</t>
  </si>
  <si>
    <t>(1,6*2+1,02*2)*4</t>
  </si>
  <si>
    <t>1,5*2+1,2*2</t>
  </si>
  <si>
    <t>(1,52*2+1,22*2)*2</t>
  </si>
  <si>
    <t>0,9*2+2,11*2</t>
  </si>
  <si>
    <t>98</t>
  </si>
  <si>
    <t>611-1220x1200</t>
  </si>
  <si>
    <t>Plastové okno dvojkrídlové OS, šxv 1220x1200 mm, izolačné trojsklo, 6 komorový profil,dištančný rámik,stredové tesnenie, celoobvodové bezpeč.kovanie, mikroventil., vr.prísluš, RAL 7030 - informat.cen</t>
  </si>
  <si>
    <t>1166892958</t>
  </si>
  <si>
    <t>611-1520x1200</t>
  </si>
  <si>
    <t>Plastové okno dvojkrídlové OS, šxv 1520x1200mm, izolačné trojsklo, 6 komorový profil,dištančný rámik,stredové tesnenie, celoobvodové bezpeč.kovanie, mikroventil., vr.prísluš, RAL 7030 - informatívna cena</t>
  </si>
  <si>
    <t>372709626</t>
  </si>
  <si>
    <t>100</t>
  </si>
  <si>
    <t>611-1600x1020</t>
  </si>
  <si>
    <t>Plastové okno dvojkrídlové OS, šxv 1600x1020mm, izolačné trojsklo, 6 komorový profil,dištančný rámik,stredové tesnenie, celoobvodové bezpeč.kovanie, mikroventil., vr.prísluš, RAL 7030 - informatívna cena</t>
  </si>
  <si>
    <t>-860147412</t>
  </si>
  <si>
    <t>101</t>
  </si>
  <si>
    <t>611-1500x1200</t>
  </si>
  <si>
    <t>Plastové okno dvojkrídlové OS, šxv 1500x1200mm, izolačné trojsklo, 6 komorový profil,dištančný rámik,stredové tesnenie, celoobvodové bezpeč.kovanie, mikroventil., vr.prísluš, RAL 7030 - informatívna cena</t>
  </si>
  <si>
    <t>-366603504</t>
  </si>
  <si>
    <t>102</t>
  </si>
  <si>
    <t>611-1520x1220</t>
  </si>
  <si>
    <t>Plastové okno dvojkrídlové OS, šxv 1520x1220mm, izolačné trojsklo, 6 komorový profil,dištančný rámik,stredové tesnenie, celoobvodové bezpeč.kovanie, mikroventil., vr.prísluš, RAL 7030 - informatívna cena</t>
  </si>
  <si>
    <t>-1226472009</t>
  </si>
  <si>
    <t>103</t>
  </si>
  <si>
    <t>611-1050x2380</t>
  </si>
  <si>
    <t>Plastové vchodové dvere otváravé, šxv 900x2110mm, 6 komorový profil,5-komorový krídl.profil,staveb.hl.85mm,hliník.prah,kovanie GU-automatik s 3-bod.zamykaním, RAL 7030 - informatívna cena</t>
  </si>
  <si>
    <t>1403967811</t>
  </si>
  <si>
    <t>104</t>
  </si>
  <si>
    <t>766641161.S1</t>
  </si>
  <si>
    <t>Montáž dverí bezpečnostných vchodových, 1 m obvodu dverí</t>
  </si>
  <si>
    <t>-570061228</t>
  </si>
  <si>
    <t>(0,9*2+1,97*2)*7 "byty ABCDEFG</t>
  </si>
  <si>
    <t>0,9*2+1,97*2 "mč.202-tech.m.</t>
  </si>
  <si>
    <t>105</t>
  </si>
  <si>
    <t>611-BJ-EW30/D3</t>
  </si>
  <si>
    <t>Dvere do bytu vstupné bezpečnostné plné, šírka 900x1970 mm, EW30/D3</t>
  </si>
  <si>
    <t>-1460344171</t>
  </si>
  <si>
    <t>106</t>
  </si>
  <si>
    <t>611-TM-EW15-C/D3</t>
  </si>
  <si>
    <t>Dvere do bytu vstupné bezpečnostné plné, šírka 900x1970 mm, EW15-C/D3</t>
  </si>
  <si>
    <t>1740476325</t>
  </si>
  <si>
    <t>107</t>
  </si>
  <si>
    <t>766662112.S</t>
  </si>
  <si>
    <t>Montáž dverového krídla otočného jednokrídlového poldrážkového, do existujúcej zárubne, vrátane kovania</t>
  </si>
  <si>
    <t>1376739137</t>
  </si>
  <si>
    <t>"ozn.03/NID</t>
  </si>
  <si>
    <t>108</t>
  </si>
  <si>
    <t>549150000600.S</t>
  </si>
  <si>
    <t>Kľučka dverová a rozeta 2x, nehrdzavejúca oceľ, povrch nerez brúsený-podľa výberu</t>
  </si>
  <si>
    <t>-1251555190</t>
  </si>
  <si>
    <t>109</t>
  </si>
  <si>
    <t>611610002900.S</t>
  </si>
  <si>
    <t>Dvere vnútorné jednokrídlové, šírka 600-900 mm, výplň DTD doska, povrch CPL laminát, mechanicky odolné plné - podľa výberu</t>
  </si>
  <si>
    <t>428220121</t>
  </si>
  <si>
    <t>110</t>
  </si>
  <si>
    <t>766671002.S</t>
  </si>
  <si>
    <t>Montáž okna strešného vrátane príslušenstva, veľkosť okna 78x118 cm</t>
  </si>
  <si>
    <t>1731548098</t>
  </si>
  <si>
    <t>111</t>
  </si>
  <si>
    <t>611310005700.S</t>
  </si>
  <si>
    <t>Strešné okno drevené kyvné, šxv 780x1180 mm s kľučkou</t>
  </si>
  <si>
    <t>563067029</t>
  </si>
  <si>
    <t>112</t>
  </si>
  <si>
    <t>611380003300.S</t>
  </si>
  <si>
    <t>Lemovanie hliníkové, šxv 780x1180 mm bez zatepľovacej sady, pre profilovanú strešnú krytinu do 120 mm</t>
  </si>
  <si>
    <t>191868069</t>
  </si>
  <si>
    <t>113</t>
  </si>
  <si>
    <t>611380006700.S</t>
  </si>
  <si>
    <t>Zatepľovacia sada pre osadenie strešného okna alebo výlezu, šxv 780x1180 mm</t>
  </si>
  <si>
    <t>1211944577</t>
  </si>
  <si>
    <t>114</t>
  </si>
  <si>
    <t>611380008600.S</t>
  </si>
  <si>
    <t>Manžeta z parotesnej fólie pre osadenie strešného okna alebo výlezu, šxv 780x1180 mm</t>
  </si>
  <si>
    <t>-169067570</t>
  </si>
  <si>
    <t>115</t>
  </si>
  <si>
    <t>766694141.S</t>
  </si>
  <si>
    <t>Montáž parapetnej dosky plastovej šírky do 300 mm-zamerať priamo na stavbe!</t>
  </si>
  <si>
    <t>524305528</t>
  </si>
  <si>
    <t>116</t>
  </si>
  <si>
    <t>611560000400.S</t>
  </si>
  <si>
    <t>Parapetná doska plastová, šírka do 300 mm, komôrková vnútorná</t>
  </si>
  <si>
    <t>-1244010370</t>
  </si>
  <si>
    <t>117</t>
  </si>
  <si>
    <t>766702111.S</t>
  </si>
  <si>
    <t>Montáž zárubní obložkových pre dvere jednokrídlové</t>
  </si>
  <si>
    <t>-1725677123</t>
  </si>
  <si>
    <t>118</t>
  </si>
  <si>
    <t>611810002700.S</t>
  </si>
  <si>
    <t>Zárubňa vnútorná obložková, šírka 600-900 mm, výška 1970 mm, DTD doska, povrch CPL laminát, pre stenu hrúbky 60-170 mm, pre jednokrídlové dvere</t>
  </si>
  <si>
    <t>642061125</t>
  </si>
  <si>
    <t>119</t>
  </si>
  <si>
    <t>766811031.S</t>
  </si>
  <si>
    <t>Montáž kuchynskej linky - orientačná cena</t>
  </si>
  <si>
    <t>1413082040</t>
  </si>
  <si>
    <t>120</t>
  </si>
  <si>
    <t>6156800-KL</t>
  </si>
  <si>
    <t>Kuchynská linka bez spotrebičov - podľa výberu - orientačná cena</t>
  </si>
  <si>
    <t>-215171083</t>
  </si>
  <si>
    <t>121</t>
  </si>
  <si>
    <t>998766102.S</t>
  </si>
  <si>
    <t>Presun hmot pre konštrukcie stolárske v objektoch výšky nad 6 do 12 m</t>
  </si>
  <si>
    <t>-516479419</t>
  </si>
  <si>
    <t>122</t>
  </si>
  <si>
    <t>449170000900.S</t>
  </si>
  <si>
    <t>Prenosný hasiaci prístroj práškový  6 kg</t>
  </si>
  <si>
    <t>-130229630</t>
  </si>
  <si>
    <t>123</t>
  </si>
  <si>
    <t>767161230.S1</t>
  </si>
  <si>
    <t>Montáž zábradlia schodiskového na oceľovú konštrukciu</t>
  </si>
  <si>
    <t>97346605</t>
  </si>
  <si>
    <t>124</t>
  </si>
  <si>
    <t>553-13NOZ</t>
  </si>
  <si>
    <t>Zábradlie na schody a podesty, vertikálna výplň, oceľové, výška do 1200 mm, kotvenie do podlahy, RAL 7030,do exteriéru- hlavné schodiská</t>
  </si>
  <si>
    <t>1459505747</t>
  </si>
  <si>
    <t>125</t>
  </si>
  <si>
    <t>767251123.S</t>
  </si>
  <si>
    <t>Montáž podest z oceľových pochôdznych lisovaných roštov zváraním</t>
  </si>
  <si>
    <t>1914613465</t>
  </si>
  <si>
    <t>"Schodisko SO 01-nášlapná plocha</t>
  </si>
  <si>
    <t>1,0*2,6*2+1,0*1,7+2,0*2,6</t>
  </si>
  <si>
    <t>126</t>
  </si>
  <si>
    <t>553430010110.S1</t>
  </si>
  <si>
    <t>Rošt podlahový lisovaný žiarozink - pororošt</t>
  </si>
  <si>
    <t>1898584402</t>
  </si>
  <si>
    <t>127</t>
  </si>
  <si>
    <t>767995108.S</t>
  </si>
  <si>
    <t>Montáž ostatných atypických kovových stavebných doplnkových konštrukcií nad 500 kg</t>
  </si>
  <si>
    <t>-1331184456</t>
  </si>
  <si>
    <t>"Schodisko SO 01-Zdravotné stredisko-orientačný výkaz</t>
  </si>
  <si>
    <t>1306,92</t>
  </si>
  <si>
    <t>128</t>
  </si>
  <si>
    <t>134840000900.S</t>
  </si>
  <si>
    <t>Oceľ S235</t>
  </si>
  <si>
    <t>2042150231</t>
  </si>
  <si>
    <t>"Schodisko SO 01-Zdravotné stredisko-orientačný výkaz, vr.20% rezerva</t>
  </si>
  <si>
    <t>1306,92/1000</t>
  </si>
  <si>
    <t>129</t>
  </si>
  <si>
    <t>767995230.S</t>
  </si>
  <si>
    <t>Výroba atypického výrobku - schody</t>
  </si>
  <si>
    <t>1322382258</t>
  </si>
  <si>
    <t>771</t>
  </si>
  <si>
    <t>Podlahy z dlaždíc</t>
  </si>
  <si>
    <t>130</t>
  </si>
  <si>
    <t>771415014.S</t>
  </si>
  <si>
    <t xml:space="preserve">Montáž soklíkov z obkladačiek </t>
  </si>
  <si>
    <t>1653366285</t>
  </si>
  <si>
    <t>"mč.201-chodba</t>
  </si>
  <si>
    <t>25,83*2+2,145*2+1,12*2+1,2*2+4,05+2,85+0,17*2*5</t>
  </si>
  <si>
    <t>-1,0*9</t>
  </si>
  <si>
    <t>131</t>
  </si>
  <si>
    <t>771575598.S</t>
  </si>
  <si>
    <t>Montáž podláh z dlaždíc keramických protišmykových</t>
  </si>
  <si>
    <t>1202271274</t>
  </si>
  <si>
    <t>5,04*7+0,15*0,9*7 "byty ABCDEFG</t>
  </si>
  <si>
    <t>45,72+0,17*1,2*5+0,25*1,0*7 "mč.201-chodba</t>
  </si>
  <si>
    <t>9,45+0,25*1,0 "mč.202-tech.m.</t>
  </si>
  <si>
    <t>132</t>
  </si>
  <si>
    <t>597640001800.S</t>
  </si>
  <si>
    <t>Obkladačky keramické - podľa výberu</t>
  </si>
  <si>
    <t>-126862382</t>
  </si>
  <si>
    <t>Keram_dlažba*1,10</t>
  </si>
  <si>
    <t>60,19*0,10*1,10 "soklíky</t>
  </si>
  <si>
    <t>133</t>
  </si>
  <si>
    <t>998771101.S</t>
  </si>
  <si>
    <t>Presun hmôt pre podlahy z dlaždíc v objektoch výšky do 6m</t>
  </si>
  <si>
    <t>-150823417</t>
  </si>
  <si>
    <t>775</t>
  </si>
  <si>
    <t>Podlahy vlysové a parketové</t>
  </si>
  <si>
    <t>134</t>
  </si>
  <si>
    <t>775413130.S</t>
  </si>
  <si>
    <t>Montáž podlahových soklíkov alebo líšt obvodových lepením</t>
  </si>
  <si>
    <t>908364098</t>
  </si>
  <si>
    <t>(7,455*2+4,33*2+0,6*4+1,25*2+3,2*2+4,505*2)-(0,9+0,8*2+0,7)"byt A</t>
  </si>
  <si>
    <t>(6,005*2+1,45*2+4,33*2+2,8*2+1,25*2+4,505*2+3,2*2+0,15*2)-(0,9+1,2*2+0,7+0,8*2) "byt B</t>
  </si>
  <si>
    <t>(2,95*2+2,815*2+4,995*2+3,65*2+4,5*2+2,5*2+0,15*4)-(0,9+0,7+1,2*2+2,0*2) "byt C</t>
  </si>
  <si>
    <t>(2,95*2+7,96*2+3,35*2+2,8*2+4,5*2)-(0,9+0,7+0,8*2) "byt D</t>
  </si>
  <si>
    <t>39,92 "detto ako D-byt E</t>
  </si>
  <si>
    <t>(2,95*2+7,96*2+3,23*2+2,8*2+4,5*2)-(0,9+0,7+0,8*2)"byt F</t>
  </si>
  <si>
    <t>(1,5*2+2,0*2+1,45*2+9,71*2+1,15*2+1,85*2+2,8*2+4,5*2)-(0,9+0,7*3+0,8*2) "byt G</t>
  </si>
  <si>
    <t>135</t>
  </si>
  <si>
    <t>611990000200</t>
  </si>
  <si>
    <t>Lišta obvodová - podľa výberu</t>
  </si>
  <si>
    <t>1673035230</t>
  </si>
  <si>
    <t>282,72*1,05 "vr.rezervy</t>
  </si>
  <si>
    <t>136</t>
  </si>
  <si>
    <t>775413220.S</t>
  </si>
  <si>
    <t xml:space="preserve">Montáž prechodovej lišty </t>
  </si>
  <si>
    <t>-1359791132</t>
  </si>
  <si>
    <t>"styk rôznych druhov podláh</t>
  </si>
  <si>
    <t>0,7*7 "kúpeľne</t>
  </si>
  <si>
    <t>137</t>
  </si>
  <si>
    <t>611990001100.S</t>
  </si>
  <si>
    <t>Lišta prechodová  - podľa výberu</t>
  </si>
  <si>
    <t>1164758987</t>
  </si>
  <si>
    <t>138</t>
  </si>
  <si>
    <t>775550110.S1</t>
  </si>
  <si>
    <t>Montáž podlahy vinylovej - parkety, položená voľne</t>
  </si>
  <si>
    <t>936257170</t>
  </si>
  <si>
    <t>4,11+18,86+14,42+13,06 "byt A</t>
  </si>
  <si>
    <t>5,9+13,16+14,42+12,84 "byt B</t>
  </si>
  <si>
    <t>9,54+18,08+11,55 "byt C</t>
  </si>
  <si>
    <t>4,01+15,58+11,09+12,6 "byt D</t>
  </si>
  <si>
    <t>43,28 "detto ako D-byt E</t>
  </si>
  <si>
    <t>4,01+15,02+10,69+12,6 "byt F</t>
  </si>
  <si>
    <t>6,26+16,0+6,71+12,6+10,7+2,14 "byt G</t>
  </si>
  <si>
    <t>139</t>
  </si>
  <si>
    <t>284110004300.S</t>
  </si>
  <si>
    <t>Podlaha - vinylové parkety - podľa výberu</t>
  </si>
  <si>
    <t>-206560742</t>
  </si>
  <si>
    <t>vinyl_parkety*1,05</t>
  </si>
  <si>
    <t>140</t>
  </si>
  <si>
    <t>775592141.S</t>
  </si>
  <si>
    <t>Montáž podložky vyrovnávacej a tlmiacej penovej hr. 3 mm pod plávajúce podlahy</t>
  </si>
  <si>
    <t>626575105</t>
  </si>
  <si>
    <t>141</t>
  </si>
  <si>
    <t>283230008600.S</t>
  </si>
  <si>
    <t>Podložka z penového PE pod plávajúce podlahy, hr. 3 mm</t>
  </si>
  <si>
    <t>-197982992</t>
  </si>
  <si>
    <t>142</t>
  </si>
  <si>
    <t>776990105.S</t>
  </si>
  <si>
    <t>Vysávanie podkladu pred kladením podláh</t>
  </si>
  <si>
    <t>-11870903</t>
  </si>
  <si>
    <t>143</t>
  </si>
  <si>
    <t>998775101.S</t>
  </si>
  <si>
    <t>Presun hmôt pre podlahy vlysové a parketové v objektoch výšky do 6 m</t>
  </si>
  <si>
    <t>-491772801</t>
  </si>
  <si>
    <t>781</t>
  </si>
  <si>
    <t>Obklady</t>
  </si>
  <si>
    <t>144</t>
  </si>
  <si>
    <t>781445122.S</t>
  </si>
  <si>
    <t xml:space="preserve">Montáž obkladov vnútor. stien z obkladačiek kladených do tmelu v obmedzenom priestore </t>
  </si>
  <si>
    <t>593778260</t>
  </si>
  <si>
    <t>"po SH zavesný podhľad SDK v.2,3m</t>
  </si>
  <si>
    <t>2,3*2,8*2+1,3*(2,8+1,8*2)*2+((2,3+1,3)/2*1,3)*2-(0,7*1,97*2) "kúpeľne AB</t>
  </si>
  <si>
    <t>2,3*(2,8*2+1,8*2)*5-(0,7*1,97*5) "kúpeľne CDEFG</t>
  </si>
  <si>
    <t>2,3*2,1+1,3*(4,5*2+2,1)+((2,3+1,3)/2*1,3)*2-(1,0*2,02+1,5*1,2) "mč.202-tech.m.</t>
  </si>
  <si>
    <t>"za kuch.linkami-upresniť podľa druhu a umiestnenia kuch.liniek</t>
  </si>
  <si>
    <t>0,9*(2,93+0,9*2) "byt A</t>
  </si>
  <si>
    <t>0,9*4,6 "byt B</t>
  </si>
  <si>
    <t>0,9*(2,9+0,8) "byt C</t>
  </si>
  <si>
    <t>0,9*(3,0+0,9) "byt D</t>
  </si>
  <si>
    <t>3,51 "detto D- byt E</t>
  </si>
  <si>
    <t>3,51 "detto D-byt F</t>
  </si>
  <si>
    <t>0,9*(5,8+0,9) "byt G</t>
  </si>
  <si>
    <t>145</t>
  </si>
  <si>
    <t>597640001600.S</t>
  </si>
  <si>
    <t>Obkladačky keramické protišmykové - podľa výberu</t>
  </si>
  <si>
    <t>688998389</t>
  </si>
  <si>
    <t>obklady_vnú*1,05</t>
  </si>
  <si>
    <t>146</t>
  </si>
  <si>
    <t>781491111.S</t>
  </si>
  <si>
    <t xml:space="preserve">Montáž plastových profilov pre obklad </t>
  </si>
  <si>
    <t>-1275367076</t>
  </si>
  <si>
    <t>2,3*4*7+2,3*2+1,3*2 "kútové-kúpeľne a tech.m.</t>
  </si>
  <si>
    <t>(0,7*2,02*2)*7+1,0+2,02*2 "okolo dverí</t>
  </si>
  <si>
    <t>147</t>
  </si>
  <si>
    <t>283410018270.</t>
  </si>
  <si>
    <t>Profil pre obkady, 2,5 m - podľa výberu</t>
  </si>
  <si>
    <t>517846198</t>
  </si>
  <si>
    <t>148</t>
  </si>
  <si>
    <t>998781101.S</t>
  </si>
  <si>
    <t>Presun hmôt pre obklady keramické v objektoch výšky do 6 m</t>
  </si>
  <si>
    <t>-1100973828</t>
  </si>
  <si>
    <t>783</t>
  </si>
  <si>
    <t>Nátery</t>
  </si>
  <si>
    <t>149</t>
  </si>
  <si>
    <t>783222100.S</t>
  </si>
  <si>
    <t>Nátery kov.stav.doplnk.konštrukcii, dvojnásobné</t>
  </si>
  <si>
    <t>1538277586</t>
  </si>
  <si>
    <t>94,43*1,05 "oceľ.konštrukcia podlahy a stropu-ochranný náter</t>
  </si>
  <si>
    <t>784</t>
  </si>
  <si>
    <t>Maľby</t>
  </si>
  <si>
    <t>150</t>
  </si>
  <si>
    <t>784452371.S</t>
  </si>
  <si>
    <t>Maľby z maliarskych zmesí na vodnej báze, ručne nanášané tónované dvojnásobné na jemnozrnný podklad výšky do 3,80 m</t>
  </si>
  <si>
    <t>1456688920</t>
  </si>
  <si>
    <t>-obklady_vnú</t>
  </si>
  <si>
    <t>786</t>
  </si>
  <si>
    <t>Čalúnnické práce</t>
  </si>
  <si>
    <t>151</t>
  </si>
  <si>
    <t>786616510.S</t>
  </si>
  <si>
    <t>Montáž rolety do strešného okna plochy do 1 m2</t>
  </si>
  <si>
    <t>-2127165130</t>
  </si>
  <si>
    <t>152</t>
  </si>
  <si>
    <t>611520062000.S</t>
  </si>
  <si>
    <t>Roleta bavlnená k strešným oknám, šírky 780 mm</t>
  </si>
  <si>
    <t>502032785</t>
  </si>
  <si>
    <t>SO 01.3-OV - Zdravotechnika - ZS 2.NP</t>
  </si>
  <si>
    <t xml:space="preserve">    99 - Presun hmôt HSV</t>
  </si>
  <si>
    <t xml:space="preserve">PSV - Práce a dodávky PSV   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</si>
  <si>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</si>
  <si>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</si>
  <si>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</si>
  <si>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130201001.S</t>
  </si>
  <si>
    <t>Výkop jamy a ryhy v obmedzenom priestore horn. tr.3 ručne</t>
  </si>
  <si>
    <t>-112723175</t>
  </si>
  <si>
    <t>0,6*1,1*1  "vstup vody cez základy</t>
  </si>
  <si>
    <t>0,7*0,7*(1+1) "výstup kanalizácie cez základy</t>
  </si>
  <si>
    <t>-1149162943</t>
  </si>
  <si>
    <t>0,45</t>
  </si>
  <si>
    <t>0,9</t>
  </si>
  <si>
    <t>174101001.S</t>
  </si>
  <si>
    <t>Zásyp sypaninou so zhutnením jám, šachiet, rýh, zárezov alebo okolo objektov do 100 m3</t>
  </si>
  <si>
    <t>446477420</t>
  </si>
  <si>
    <t>1,64</t>
  </si>
  <si>
    <t>-0,45</t>
  </si>
  <si>
    <t>-0,9</t>
  </si>
  <si>
    <t>175101101.</t>
  </si>
  <si>
    <t>Obsyp potrubia sypaninou z vhodných hornín 1 až 4 bez prehodenia sypaniny, dodávka sypaniny v špecifikácii</t>
  </si>
  <si>
    <t>-248010989</t>
  </si>
  <si>
    <t>1,0*0,3*(1+1) "kanal vo výkope</t>
  </si>
  <si>
    <t>1,0*0,30*1  "vstup vody cez základy</t>
  </si>
  <si>
    <t>583310000600.S</t>
  </si>
  <si>
    <t>Kamenivo ťažené drobné frakcia 0-4 mm</t>
  </si>
  <si>
    <t>2091985248</t>
  </si>
  <si>
    <t>(0,45+0,9)*1,7 "objem*hmotnosť</t>
  </si>
  <si>
    <t>451572111.</t>
  </si>
  <si>
    <t>Zriadenie lôžka pod potrubie, v otvorenom výkope z kameniva drobného 0-4 mm; dodávka sypaniny v špecifikácii</t>
  </si>
  <si>
    <t>-1036805933</t>
  </si>
  <si>
    <t>1,0*0,15*(1+1) "pre vonk.kanaliz. vo výkope</t>
  </si>
  <si>
    <t>1,0*0,15*1  "vstup vody cez základy</t>
  </si>
  <si>
    <t>612403399.S</t>
  </si>
  <si>
    <t>Hrubá výplň rýh na stenách akoukoľvek maltou, akejkoľvek šírky ryhy</t>
  </si>
  <si>
    <t>-999220194</t>
  </si>
  <si>
    <t>32*0,10</t>
  </si>
  <si>
    <t>184*0,20</t>
  </si>
  <si>
    <t>36*0,15</t>
  </si>
  <si>
    <t>45,40/2</t>
  </si>
  <si>
    <t>-1047041336</t>
  </si>
  <si>
    <t>54*1,0"pre práce pod stropom</t>
  </si>
  <si>
    <t>971033241.S</t>
  </si>
  <si>
    <t>Vybúranie otvoru v murive tehl. plochy do 0,0225 m2 hr. do 300 mm,  -0,00800t</t>
  </si>
  <si>
    <t>-2012088280</t>
  </si>
  <si>
    <t>7 "vodomery-studená, teplá</t>
  </si>
  <si>
    <t>972046011.S</t>
  </si>
  <si>
    <t>Jadrové vrty diamantovými korunkami do D 120 mm do stropov - betónových, dlažieb -0,00025t</t>
  </si>
  <si>
    <t>cm</t>
  </si>
  <si>
    <t>-536299386</t>
  </si>
  <si>
    <t>20*3 "vetva 1abc</t>
  </si>
  <si>
    <t>20*4 "vetva 2abde</t>
  </si>
  <si>
    <t>20*7 "vetva 3abcdefg</t>
  </si>
  <si>
    <t>1 "vetva 4</t>
  </si>
  <si>
    <t xml:space="preserve">3 "vetva 5 </t>
  </si>
  <si>
    <t>974031142.S</t>
  </si>
  <si>
    <t>Vysekávanie rýh v akomkoľvek murive tehlovom na akúkoľvek maltu do hĺbky 70 mm a š. do 70 mm,  -0,00900t</t>
  </si>
  <si>
    <t>1183596654</t>
  </si>
  <si>
    <t>"pripájacie-kanalizácia</t>
  </si>
  <si>
    <t>1,5*7 "od umývadla-byty ABCDEFG</t>
  </si>
  <si>
    <t>2,5*3 "od pračky-byt AB</t>
  </si>
  <si>
    <t>1,0*4 "od drezu a umýv.riadu-byt BCFG</t>
  </si>
  <si>
    <t>1,5*4 "od práčky-byty CDEF</t>
  </si>
  <si>
    <t>4 "od drezu a umývačky riadu -byt A</t>
  </si>
  <si>
    <t>974031145.S</t>
  </si>
  <si>
    <t>Vysekávanie rýh v akomkoľvek murive tehlovom na akúkoľvek maltu do hĺbky 70 mm a š. do 200 mm,  -0,02500t</t>
  </si>
  <si>
    <t>1715417021</t>
  </si>
  <si>
    <t>106+78 "k zariaďovacím predmetom</t>
  </si>
  <si>
    <t>974031164.S</t>
  </si>
  <si>
    <t>Vysekávanie rýh v akomkoľvek murive tehlovom na akúkoľvek maltu do hĺbky 150 mm a š. do 150 mm,  -0,04000t</t>
  </si>
  <si>
    <t>-2092870185</t>
  </si>
  <si>
    <t>3,2*5  "kanaliz.stúpačky 100</t>
  </si>
  <si>
    <t>5*1 "vetvy 1,2,3,4,5</t>
  </si>
  <si>
    <t>3,0*5 "vetvy 1,2,3,4,5</t>
  </si>
  <si>
    <t>-1423114812</t>
  </si>
  <si>
    <t>979011121.S</t>
  </si>
  <si>
    <t>Zvislá doprava sutiny a vybúraných hmôt za každé ďalšie podlažie</t>
  </si>
  <si>
    <t>1243422340</t>
  </si>
  <si>
    <t>-669314631</t>
  </si>
  <si>
    <t>406456275</t>
  </si>
  <si>
    <t>6,456*9</t>
  </si>
  <si>
    <t>58,104*14 'Prepočítané koeficientom množstva</t>
  </si>
  <si>
    <t>534623076</t>
  </si>
  <si>
    <t>-941818690</t>
  </si>
  <si>
    <t>998276101.S</t>
  </si>
  <si>
    <t>Presun hmôt pre rúrové vedenie hĺbené z rúr z plast., hmôt alebo sklolamin. v otvorenom výkope</t>
  </si>
  <si>
    <t>-797232670</t>
  </si>
  <si>
    <t xml:space="preserve">Práce a dodávky PSV   </t>
  </si>
  <si>
    <t>713482121.S</t>
  </si>
  <si>
    <t>Montáž trubíc z PE, hr.15-20 mm,vnút.priemer do 38 mm</t>
  </si>
  <si>
    <t>1358868419</t>
  </si>
  <si>
    <t>6+6+17+32+24+36+106+78</t>
  </si>
  <si>
    <t>283310004600.S</t>
  </si>
  <si>
    <t>Izolačná PE trubica dxhr. 18x20 mm, nadrezaná, na izolovanie rozvodov vody, kúrenia, zdravotechniky</t>
  </si>
  <si>
    <t>-2029878035</t>
  </si>
  <si>
    <t>17 "cirk.</t>
  </si>
  <si>
    <t>283310004700.S</t>
  </si>
  <si>
    <t>Izolačná PE trubica dxhr. 22x20 mm, nadrezaná, na izolovanie rozvodov vody, kúrenia, zdravotechniky</t>
  </si>
  <si>
    <t>-192178482</t>
  </si>
  <si>
    <t>32 "Cu</t>
  </si>
  <si>
    <t>106 "PeAlPex</t>
  </si>
  <si>
    <t>283310004800.S</t>
  </si>
  <si>
    <t>Izolačná PE trubica dxhr. 28x20 mm, nadrezaná, na izolovanie rozvodov vody, kúrenia, zdravotechniky</t>
  </si>
  <si>
    <t>1594423530</t>
  </si>
  <si>
    <t>24 "cu</t>
  </si>
  <si>
    <t>78 "PeAlPex</t>
  </si>
  <si>
    <t>283310004900.S</t>
  </si>
  <si>
    <t>Izolačná PE trubica dxhr. 35x20 mm, nadrezaná, na izolovanie rozvodov vody, kúrenia, zdravotechniky</t>
  </si>
  <si>
    <t>-1934362858</t>
  </si>
  <si>
    <t>6 "oceľ</t>
  </si>
  <si>
    <t>36 "Cu</t>
  </si>
  <si>
    <t>283310005000.S</t>
  </si>
  <si>
    <t>Izolačná PE trubica dxhr. 42x20 mm, nadrezaná, na izolovanie rozvodov vody, kúrenia, zdravotechniky</t>
  </si>
  <si>
    <t>-15499614</t>
  </si>
  <si>
    <t>6 "Cu</t>
  </si>
  <si>
    <t>283310005200.S</t>
  </si>
  <si>
    <t>Izolačná PE trubica dxhr. 54x20 mm, nadrezaná, na izolovanie rozvodov vody, kúrenia, zdravotechniky</t>
  </si>
  <si>
    <t>1140303757</t>
  </si>
  <si>
    <t>998713101.S</t>
  </si>
  <si>
    <t>Presun hmôt pre izolácie tepelné v objektoch výšky do 6 m</t>
  </si>
  <si>
    <t>1141914247</t>
  </si>
  <si>
    <t>721</t>
  </si>
  <si>
    <t>Zdravotech. vnútorná kanalizácia</t>
  </si>
  <si>
    <t>721170909.S</t>
  </si>
  <si>
    <t>Oprava odpadového potrubia novodurového vsadenie odbočky do potrubia D 110 mm, D 114 mm</t>
  </si>
  <si>
    <t>334238213</t>
  </si>
  <si>
    <t>5 "vetvy 12345</t>
  </si>
  <si>
    <t>721171110.S</t>
  </si>
  <si>
    <t>Potrubie z PVC - U odpadové ležaté hrdlové D 125 mm</t>
  </si>
  <si>
    <t>-182341967</t>
  </si>
  <si>
    <t>2,5+2,5  "ležaté zvody v základoch</t>
  </si>
  <si>
    <t>721171107.S.</t>
  </si>
  <si>
    <t>Potrubie z PVC - U odpadové zavesené hrdlové D 75 mm</t>
  </si>
  <si>
    <t>-48310856</t>
  </si>
  <si>
    <t>4,5 "vetva 2c-pod stropom-nutné riešiť odhlučnenie!</t>
  </si>
  <si>
    <t>721171109.S</t>
  </si>
  <si>
    <t>Potrubie z PVC - U odpadové zavesené hrdlové D 110 mm</t>
  </si>
  <si>
    <t>-178624757</t>
  </si>
  <si>
    <t>"vedenie  potrubia pod stropom na 1.np- nutné riešiť odhlučnenie!</t>
  </si>
  <si>
    <t>13 "vetva 1</t>
  </si>
  <si>
    <t>12 "vetva 2</t>
  </si>
  <si>
    <t>21 "vetva 3</t>
  </si>
  <si>
    <t>4 "vetva 5</t>
  </si>
  <si>
    <t>721172107.S</t>
  </si>
  <si>
    <t>Potrubie z PVC - U odpadové zvislé hrdlové Dxt 75x1,8 mm</t>
  </si>
  <si>
    <t>-1888857415</t>
  </si>
  <si>
    <t>721172109.S</t>
  </si>
  <si>
    <t>Potrubie z PVC - U odpadové zvislé hrdlové Dxt 110x2,2 mm</t>
  </si>
  <si>
    <t>1194310209</t>
  </si>
  <si>
    <t>721172357.S.</t>
  </si>
  <si>
    <t>Montáž čistiaceho kusu  potrubia DN 100</t>
  </si>
  <si>
    <t>-722021507</t>
  </si>
  <si>
    <t>286520042300.S</t>
  </si>
  <si>
    <t>Čistiaci kus PVC, DN 100 pre hladký, kanalizačný, gravitačný systém</t>
  </si>
  <si>
    <t>796961697</t>
  </si>
  <si>
    <t>721172393.S</t>
  </si>
  <si>
    <t>Montáž vetracej hlavice pre HT potrubie DN 100</t>
  </si>
  <si>
    <t>-1645774803</t>
  </si>
  <si>
    <t>429720001200.S</t>
  </si>
  <si>
    <t>Hlavica vetracia HT DN 100, PP systém pre rozvod vnútorného odpadu</t>
  </si>
  <si>
    <t>-126700456</t>
  </si>
  <si>
    <t>592450010500.S</t>
  </si>
  <si>
    <t>Prestup  krytinou - sada pre kanalizačné odvetranie</t>
  </si>
  <si>
    <t>1289952019</t>
  </si>
  <si>
    <t>592450011400.S</t>
  </si>
  <si>
    <t>Redukčný prvok pre odvetranie, priemer 100/70 mm</t>
  </si>
  <si>
    <t>-257661727</t>
  </si>
  <si>
    <t>721173204.S</t>
  </si>
  <si>
    <t>Potrubie z PVC - U odpadné pripájacie D 40 mm</t>
  </si>
  <si>
    <t>431328048</t>
  </si>
  <si>
    <t>721173205.S</t>
  </si>
  <si>
    <t>Potrubie z PVC - U odpadné pripájacie D 50 mm</t>
  </si>
  <si>
    <t>-935510950</t>
  </si>
  <si>
    <t>1,0*7 "od vane-pod vaňou-byty ABCDEFG</t>
  </si>
  <si>
    <t>721173206.S</t>
  </si>
  <si>
    <t>Potrubie z PVC - U odpadné pripájacie D 63 mm</t>
  </si>
  <si>
    <t>-1902479762</t>
  </si>
  <si>
    <t>721173208.S</t>
  </si>
  <si>
    <t>Potrubie z PVC - U odpadné pripájacie D 110 mm</t>
  </si>
  <si>
    <t>480011080</t>
  </si>
  <si>
    <t>1,0*7 "od wc</t>
  </si>
  <si>
    <t>721194104.S</t>
  </si>
  <si>
    <t>Zriadenie prípojky na potrubí vyvedenie a upevnenie odpadových výpustiek D 40 mm</t>
  </si>
  <si>
    <t>-1123637209</t>
  </si>
  <si>
    <t>7 "umývadlá</t>
  </si>
  <si>
    <t>721194105.S</t>
  </si>
  <si>
    <t>Zriadenie prípojky na potrubí vyvedenie a upevnenie odpadových výpustiek D 50 mm</t>
  </si>
  <si>
    <t>-1858834421</t>
  </si>
  <si>
    <t>7+7 "drezy, vane</t>
  </si>
  <si>
    <t>721194106.S</t>
  </si>
  <si>
    <t>Zriadenie prípojky na potrubí vyvedenie a upevnenie odpadových výpustiek D 63 mm</t>
  </si>
  <si>
    <t>1622085240</t>
  </si>
  <si>
    <t>7+7 "sifony pračky, umývačky</t>
  </si>
  <si>
    <t>721194109.S</t>
  </si>
  <si>
    <t>Zriadenie prípojky na potrubí vyvedenie a upevnenie odpadových výpustiek D 110 mm</t>
  </si>
  <si>
    <t>2028253304</t>
  </si>
  <si>
    <t>7 "pre WC</t>
  </si>
  <si>
    <t>1 "vpust</t>
  </si>
  <si>
    <t>721213012.S</t>
  </si>
  <si>
    <t>Montáž podlahového vpustu s vodorovným odtokom  DN 110</t>
  </si>
  <si>
    <t>-1928805126</t>
  </si>
  <si>
    <t>286630048100.S</t>
  </si>
  <si>
    <t>Podlahový vpust, horizontálny odtok  DN 110, mriežka nerez, zápachová uzávierka</t>
  </si>
  <si>
    <t>130510707</t>
  </si>
  <si>
    <t>721290007.S</t>
  </si>
  <si>
    <t>Montáž privzdušňovacieho ventilu pre odpadové potrubia DN 50</t>
  </si>
  <si>
    <t>893385157</t>
  </si>
  <si>
    <t>551610001000.S</t>
  </si>
  <si>
    <t>Privzdušňovacia hlavica DN 50/75, vnútorná kanalizácia</t>
  </si>
  <si>
    <t>-774001938</t>
  </si>
  <si>
    <t>721290009.S</t>
  </si>
  <si>
    <t>Montáž privzdušňovacieho ventilu pre odpadové potrubia DN 75</t>
  </si>
  <si>
    <t>699336233</t>
  </si>
  <si>
    <t>551610000300.S</t>
  </si>
  <si>
    <t>Privzdušňovacia hlavica DN 75/110, vnútorná kanalizácia</t>
  </si>
  <si>
    <t>1901479414</t>
  </si>
  <si>
    <t>721290111.S</t>
  </si>
  <si>
    <t>Ostatné - skúška tesnosti kanalizácie v objektoch do DN 125</t>
  </si>
  <si>
    <t>1547898945</t>
  </si>
  <si>
    <t>5+4,5+50+5+15 "ležaté a zvislé</t>
  </si>
  <si>
    <t>10,5+18,5+10+7 "pripájacie</t>
  </si>
  <si>
    <t>998721101.S</t>
  </si>
  <si>
    <t>Presun hmôt pre vnútornú kanalizáciu v objektoch výšky do 6 m</t>
  </si>
  <si>
    <t>-342030515</t>
  </si>
  <si>
    <t>722</t>
  </si>
  <si>
    <t>Zdravotechnika - vnútorný vodovod</t>
  </si>
  <si>
    <t>230203601.S1</t>
  </si>
  <si>
    <t>Montáž prechodky oceľ/Cu</t>
  </si>
  <si>
    <t>-1133455861</t>
  </si>
  <si>
    <t>1  "stupačka 1</t>
  </si>
  <si>
    <t>286220.S</t>
  </si>
  <si>
    <t>Prechodka oceľ DN 50/Cu 54x2,0</t>
  </si>
  <si>
    <t>-1864192372</t>
  </si>
  <si>
    <t>230203603.S1</t>
  </si>
  <si>
    <t xml:space="preserve">Montáž prechodky PexAlPex/Cu </t>
  </si>
  <si>
    <t>80434642</t>
  </si>
  <si>
    <t>286221.S</t>
  </si>
  <si>
    <t>Prechodka PExAlPex d25/Cu 22x1,0</t>
  </si>
  <si>
    <t>2000308124</t>
  </si>
  <si>
    <t>722130214.S</t>
  </si>
  <si>
    <t>Potrubie z oceľových rúr pozink. bezšvíkových bežných-11 353.0, 10 004.0 zvarov. bežných-11 343.00 DN 32</t>
  </si>
  <si>
    <t>55793924</t>
  </si>
  <si>
    <t>5+1 "k hydrantu</t>
  </si>
  <si>
    <t>722130216.S</t>
  </si>
  <si>
    <t>Potrubie z oceľových rúr pozink. bezšvíkových bežných-11 353.0, 10 004.0 zvarov. bežných-11 343.00 DN 50</t>
  </si>
  <si>
    <t>1455367280</t>
  </si>
  <si>
    <t>6 "stúpacie-1</t>
  </si>
  <si>
    <t>722160424.S</t>
  </si>
  <si>
    <t>Potrubie vodovodné z medených rúrok Cu 99,5 tvrdých spájaných lisovaním Dxt 18x1,0 mm</t>
  </si>
  <si>
    <t>-1528971094</t>
  </si>
  <si>
    <t>722160425.S</t>
  </si>
  <si>
    <t>Potrubie vodovodné z medených rúrok Cu 99,5 tvrdých spájaných lisovaním Dxt 22x1,0 mm</t>
  </si>
  <si>
    <t>1557031608</t>
  </si>
  <si>
    <t>17 "cirk</t>
  </si>
  <si>
    <t>7,5 "sv</t>
  </si>
  <si>
    <t>7,5 "tv</t>
  </si>
  <si>
    <t>722160426.S</t>
  </si>
  <si>
    <t>Potrubie vodovodné z medených rúrok Cu 99,5 tvrdých spájaných lisovaním Dxt 28x1,5 mm</t>
  </si>
  <si>
    <t>1727214619</t>
  </si>
  <si>
    <t>2 "cirk</t>
  </si>
  <si>
    <t>11 "sv</t>
  </si>
  <si>
    <t>11 "tv</t>
  </si>
  <si>
    <t>722160427.S</t>
  </si>
  <si>
    <t>Potrubie vodovodné z medených rúrok Cu 99,5 tvrdých spájaných lisovaním Dxt 35x1,5 mm</t>
  </si>
  <si>
    <t>1224820728</t>
  </si>
  <si>
    <t>18 "sv</t>
  </si>
  <si>
    <t>18 "tv</t>
  </si>
  <si>
    <t>722160428.S</t>
  </si>
  <si>
    <t>Potrubie vodovodné z medených rúrok Cu 99,5 tvrdých spájaných lisovaním Dxt 42x1,5 mm</t>
  </si>
  <si>
    <t>872098879</t>
  </si>
  <si>
    <t>3 "sv</t>
  </si>
  <si>
    <t>3 "tv</t>
  </si>
  <si>
    <t>722160429.S</t>
  </si>
  <si>
    <t>Potrubie vodovodné z medených rúrok Cu 99,5 tvrdých spájaných lisovaním Dxt 54x2,0 mm</t>
  </si>
  <si>
    <t>529445004</t>
  </si>
  <si>
    <t>6 "sv-od 1</t>
  </si>
  <si>
    <t>722171113.</t>
  </si>
  <si>
    <t>Potrubie plasthliníkové PE-AL-PEX  Dxt 20x2 mm v kotúčoch; vrátane tvaroviek</t>
  </si>
  <si>
    <t>407255922</t>
  </si>
  <si>
    <t>55  "sv</t>
  </si>
  <si>
    <t>51  "tv</t>
  </si>
  <si>
    <t>722171114.</t>
  </si>
  <si>
    <t>Potrubie plasthliníkové PE-AL-PEX  Dxt 26x2 mm v kotúčoch; vrátane tvaroviek</t>
  </si>
  <si>
    <t>404645465</t>
  </si>
  <si>
    <t>40  "sv</t>
  </si>
  <si>
    <t>38  "tv</t>
  </si>
  <si>
    <t>722220111.S</t>
  </si>
  <si>
    <t>Montáž armatúry závitovej s jedným závitom, nástenka pre výtokový ventil G 1/2</t>
  </si>
  <si>
    <t>-613880767</t>
  </si>
  <si>
    <t>7+7+7  "pre WC, práčka, umývačka</t>
  </si>
  <si>
    <t>RP-AAE20/1/2</t>
  </si>
  <si>
    <t>Nástenka D 20x1/2", PeX-Al-PeX systém</t>
  </si>
  <si>
    <t>-1776737154</t>
  </si>
  <si>
    <t>722220121.S</t>
  </si>
  <si>
    <t>Montáž armatúry závitovej s jedným závitom, nástenka pre batériu G 1/2</t>
  </si>
  <si>
    <t>pár</t>
  </si>
  <si>
    <t>-1242986837</t>
  </si>
  <si>
    <t>7+7+7  "pre nástenné batérie: umývadlo, vaňa, drez</t>
  </si>
  <si>
    <t>RP-AAD20/20U</t>
  </si>
  <si>
    <t>Nástenka dvojitá U D 20 mm, PeX-Al-PeX systém</t>
  </si>
  <si>
    <t>90437291</t>
  </si>
  <si>
    <t>722221010.S</t>
  </si>
  <si>
    <t>Montáž guľového kohúta závitového priameho pre vodu G 1/2</t>
  </si>
  <si>
    <t>1410257342</t>
  </si>
  <si>
    <t>551110004900.S</t>
  </si>
  <si>
    <t>Guľový uzáver pre vodu 1/2", niklovaná mosadz</t>
  </si>
  <si>
    <t>-1665003661</t>
  </si>
  <si>
    <t>722221015.S</t>
  </si>
  <si>
    <t>Montáž guľového kohúta závitového priameho pre vodu G 3/4</t>
  </si>
  <si>
    <t>-458587486</t>
  </si>
  <si>
    <t>551110005000.S</t>
  </si>
  <si>
    <t>Guľový uzáver pre vodu 3/4", niklovaná mosadz</t>
  </si>
  <si>
    <t>-2043317112</t>
  </si>
  <si>
    <t>722221020.S</t>
  </si>
  <si>
    <t>Montáž guľového kohúta závitového priameho pre vodu G 1</t>
  </si>
  <si>
    <t>-354195989</t>
  </si>
  <si>
    <t>551110005100.S</t>
  </si>
  <si>
    <t>Guľový uzáver pre vodu 1", niklovaná mosadz</t>
  </si>
  <si>
    <t>1507849121</t>
  </si>
  <si>
    <t>722221035.S</t>
  </si>
  <si>
    <t>Montáž guľového kohúta závitového priameho pre vodu G 2</t>
  </si>
  <si>
    <t>-679810641</t>
  </si>
  <si>
    <t>551110006000.S</t>
  </si>
  <si>
    <t>Guľový uzáver pre vodu 2", niklovaná mosadz</t>
  </si>
  <si>
    <t>410345342</t>
  </si>
  <si>
    <t>722221170.S</t>
  </si>
  <si>
    <t>Montáž poistného ventilu závitového pre vodu G 1/2</t>
  </si>
  <si>
    <t>-669289625</t>
  </si>
  <si>
    <t>27100</t>
  </si>
  <si>
    <t>Prescor B 1/2" - 6 bar</t>
  </si>
  <si>
    <t>2106988516</t>
  </si>
  <si>
    <t>722250005.S</t>
  </si>
  <si>
    <t>Montáž hydrantového systému s tvarovo stálou hadicou D 25</t>
  </si>
  <si>
    <t>súb.</t>
  </si>
  <si>
    <t>-796486171</t>
  </si>
  <si>
    <t>449150003702.</t>
  </si>
  <si>
    <t xml:space="preserve">Hydrantový systém s tvarovo stálou hadicou D 25, hadica 30 m, skriňa 700x700x200 mm, plné dvierka, prúdnica ekv.10 </t>
  </si>
  <si>
    <t>-168404871</t>
  </si>
  <si>
    <t>722263414.S</t>
  </si>
  <si>
    <t>Montáž vodomeru závitového jednovtokového suchobežného G 1/2</t>
  </si>
  <si>
    <t>-12994233</t>
  </si>
  <si>
    <t>7*2   "podružné meranie pre bytové jednotky-teplá-BVT a studená-BVS voda</t>
  </si>
  <si>
    <t>388240001100.S</t>
  </si>
  <si>
    <t>Vodomer podružný bytový, G 1/2", +30 °C</t>
  </si>
  <si>
    <t>-1404953757</t>
  </si>
  <si>
    <t>388240001200.S</t>
  </si>
  <si>
    <t>Vodomer podružný bytový, G 1/2", +90 °C</t>
  </si>
  <si>
    <t>1144972275</t>
  </si>
  <si>
    <t>389510000800.S1</t>
  </si>
  <si>
    <t>Šróbenie 1 pár pre vodomer DN15 s osadením</t>
  </si>
  <si>
    <t>1314384155</t>
  </si>
  <si>
    <t>7*2</t>
  </si>
  <si>
    <t>7222902201</t>
  </si>
  <si>
    <t>Tlaková skúška hydrantového zariadenia</t>
  </si>
  <si>
    <t>45919830</t>
  </si>
  <si>
    <t>722290226.S</t>
  </si>
  <si>
    <t>Tlaková skúška vodovodného potrubia závitového do DN 50</t>
  </si>
  <si>
    <t>-534417342</t>
  </si>
  <si>
    <t>6+6+17+32+24+36+6+6+106+78</t>
  </si>
  <si>
    <t>722290234.S</t>
  </si>
  <si>
    <t>Prepláchnutie a dezinfekcia vodovodného potrubia do DN 80</t>
  </si>
  <si>
    <t>1530211016</t>
  </si>
  <si>
    <t>998722101.S</t>
  </si>
  <si>
    <t>Presun hmôt pre vnútorný vodovod v objektoch výšky do 6 m</t>
  </si>
  <si>
    <t>1149586899</t>
  </si>
  <si>
    <t>725</t>
  </si>
  <si>
    <t>Zdravotechnika - zariaď. predmety</t>
  </si>
  <si>
    <t>725149715.S</t>
  </si>
  <si>
    <t>Montáž predstenového systému záchodov do ľahkých stien s kovovou konštrukciou</t>
  </si>
  <si>
    <t>-1597948130</t>
  </si>
  <si>
    <t>552370000100.S</t>
  </si>
  <si>
    <t>Predstenový systém pre závesné WC so splachovacou podomietkovou nádržou do ľahkých montovaných konštrukcií</t>
  </si>
  <si>
    <t>-2097431546</t>
  </si>
  <si>
    <t>111.815.00.1</t>
  </si>
  <si>
    <t>Stavebná sada pre predstenovú montáž, oceľ/plast, sanitárny systém</t>
  </si>
  <si>
    <t>-1637098688</t>
  </si>
  <si>
    <t>156.050.00.1</t>
  </si>
  <si>
    <t>Súprava akustickej izolácie  pre závesné WC</t>
  </si>
  <si>
    <t>-1978888749</t>
  </si>
  <si>
    <t>725149720.S</t>
  </si>
  <si>
    <t>Montáž záchodu do predstenového systému</t>
  </si>
  <si>
    <t>1122857731</t>
  </si>
  <si>
    <t>642360000300</t>
  </si>
  <si>
    <t>Misa záchodová keramická závesná , rozmer 360x530x430 mm, hlboké splachovanie</t>
  </si>
  <si>
    <t>-349407997</t>
  </si>
  <si>
    <t>725113914.S1</t>
  </si>
  <si>
    <t>Montáž flexi sklzu D110</t>
  </si>
  <si>
    <t>86391278</t>
  </si>
  <si>
    <t>A97</t>
  </si>
  <si>
    <t>Flexi napojenie k WC</t>
  </si>
  <si>
    <t>-2120277418</t>
  </si>
  <si>
    <t>725219401.S</t>
  </si>
  <si>
    <t>Montáž umývadla keramického na skrutky do muriva, bez výtokovej armatúry</t>
  </si>
  <si>
    <t>-350421220</t>
  </si>
  <si>
    <t>642110004300.S</t>
  </si>
  <si>
    <t>Umývadlo keramické bežný typ</t>
  </si>
  <si>
    <t>-1577460448</t>
  </si>
  <si>
    <t>725229113.S</t>
  </si>
  <si>
    <t>Montáž vane akrylátovej klasickej, bez výtokovej armatúry</t>
  </si>
  <si>
    <t>-1297406285</t>
  </si>
  <si>
    <t>554210003600.S</t>
  </si>
  <si>
    <t>Vaňa akrylátová klasická pravouhlá</t>
  </si>
  <si>
    <t>-1833027691</t>
  </si>
  <si>
    <t>725291112.S</t>
  </si>
  <si>
    <t>Montáž záchodového sedadla s poklopom</t>
  </si>
  <si>
    <t>-1252851176</t>
  </si>
  <si>
    <t>554330000300.S</t>
  </si>
  <si>
    <t>Záchodové sedadlo plastové s poklopom</t>
  </si>
  <si>
    <t>1202706428</t>
  </si>
  <si>
    <t>725119109.S</t>
  </si>
  <si>
    <t>Montáž tlakového tlačidlového splachovača</t>
  </si>
  <si>
    <t>2028498581</t>
  </si>
  <si>
    <t>115.770.11.5</t>
  </si>
  <si>
    <t>Ovládacie tlačidlo , pre dvojité splachovanie</t>
  </si>
  <si>
    <t>801198241</t>
  </si>
  <si>
    <t>722221430.S</t>
  </si>
  <si>
    <t>Montáž pripojovacej sanitárnej flexi hadice G 1/2</t>
  </si>
  <si>
    <t>1743048723</t>
  </si>
  <si>
    <t>552270004600.S</t>
  </si>
  <si>
    <t>Hadica flexi nerezová sanitárna ohybná F 3/8" x F 1/2", dĺ. 400 mm, pripojovacia do sanitárnych rozvodov</t>
  </si>
  <si>
    <t>-1404706576</t>
  </si>
  <si>
    <t>725319121.S</t>
  </si>
  <si>
    <t>Montáž kuchynských drezov , ostatných typov hranatých, bez výtokových armatúr</t>
  </si>
  <si>
    <t>207373230</t>
  </si>
  <si>
    <t>552310001900.S</t>
  </si>
  <si>
    <t xml:space="preserve">Kuchynský drez nerezový na zapustenie do dosky </t>
  </si>
  <si>
    <t>-1685157603</t>
  </si>
  <si>
    <t>725819201.S</t>
  </si>
  <si>
    <t>Montáž ventilu nástenného G 1/2</t>
  </si>
  <si>
    <t>174689899</t>
  </si>
  <si>
    <t>7  "pre pračku</t>
  </si>
  <si>
    <t>7 "pre umývačku</t>
  </si>
  <si>
    <t>551110020400.S</t>
  </si>
  <si>
    <t>Guľový ventil pračkový, 1/2" - 3/4", s filtrom, chrómovaná mosadz</t>
  </si>
  <si>
    <t>1887384814</t>
  </si>
  <si>
    <t>725819402.S</t>
  </si>
  <si>
    <t>Montáž ventilu bez pripojovacej rúrky G 1/2</t>
  </si>
  <si>
    <t>1557552298</t>
  </si>
  <si>
    <t>7  "pre WC</t>
  </si>
  <si>
    <t>551110020100.S</t>
  </si>
  <si>
    <t>Guľový ventil rohový, 1/2" - 3/8", s filtrom, chrómovaná mosadz</t>
  </si>
  <si>
    <t>1701737634</t>
  </si>
  <si>
    <t>725829201.S</t>
  </si>
  <si>
    <t>Montáž batérie umývadlovej a drezovej nástennej pákovej alebo klasickej s mechanickým ovládaním</t>
  </si>
  <si>
    <t>826194122</t>
  </si>
  <si>
    <t>7 "kuch.drezy</t>
  </si>
  <si>
    <t>551450000200.S</t>
  </si>
  <si>
    <t>Batéria drezová nástenná jednopáková zmiešavacia, chróm</t>
  </si>
  <si>
    <t>-565338555</t>
  </si>
  <si>
    <t>551450003500.S</t>
  </si>
  <si>
    <t>Batéria umývadlová nástenná zmiešavacia páková, chróm</t>
  </si>
  <si>
    <t>1719400343</t>
  </si>
  <si>
    <t>725839215.S</t>
  </si>
  <si>
    <t>Montáž batérie vaňovej nástennej</t>
  </si>
  <si>
    <t>-870379721</t>
  </si>
  <si>
    <t>551450001200.S</t>
  </si>
  <si>
    <t>Batéria vaňová nástenná zmiešavacia páková, chróm</t>
  </si>
  <si>
    <t>1490927833</t>
  </si>
  <si>
    <t>725869301.S</t>
  </si>
  <si>
    <t>Montáž zápachovej uzávierky pre zariaďovacie predmety, umývadlovej do D 40 mm</t>
  </si>
  <si>
    <t>1111633038</t>
  </si>
  <si>
    <t>551620006400.S</t>
  </si>
  <si>
    <t>Zápachová uzávierka - sifón pre umývadlá DN 40</t>
  </si>
  <si>
    <t>1743895844</t>
  </si>
  <si>
    <t>725869311.S.</t>
  </si>
  <si>
    <t>Montáž zápachovej uzávierky pre zariaďovacie predmety, drezovej do D 50 mm (pre jeden drez)</t>
  </si>
  <si>
    <t>-204388171</t>
  </si>
  <si>
    <t>551620007100.S</t>
  </si>
  <si>
    <t>Zápachová uzávierka- sifón pre jednodielne drezy DN 50</t>
  </si>
  <si>
    <t>836788070</t>
  </si>
  <si>
    <t>725869321.S</t>
  </si>
  <si>
    <t>Montáž zápachovej uzávierky pre zariaďovacie predmety, pračkovej do D 50 mm</t>
  </si>
  <si>
    <t>-1150558156</t>
  </si>
  <si>
    <t>7 "pračka</t>
  </si>
  <si>
    <t>7 "umývačka riadu</t>
  </si>
  <si>
    <t>551620011800.S1</t>
  </si>
  <si>
    <t>Zápachová uzávierka DN 40/50 pre pripojenie práčok a umývačiek riadu</t>
  </si>
  <si>
    <t>-401584265</t>
  </si>
  <si>
    <t>725869330.S</t>
  </si>
  <si>
    <t>Montáž zápachovej uzávierky pre zariaďovacie predmety, vaňovej do D 50 mm</t>
  </si>
  <si>
    <t>-710005759</t>
  </si>
  <si>
    <t>5516200005001</t>
  </si>
  <si>
    <t>Odtoková súprava pre vane s otočným ovládaním, krátka, d 52 mm, výkon prepadu 0,6 l/s, so súpravou pre konečnú montáž, plast</t>
  </si>
  <si>
    <t>-1976925316</t>
  </si>
  <si>
    <t>998725101.S</t>
  </si>
  <si>
    <t>Presun hmôt pre zariaďovacie predmety v objektoch výšky do 6 m</t>
  </si>
  <si>
    <t>-966382564</t>
  </si>
  <si>
    <t>767995112</t>
  </si>
  <si>
    <t>Montáž kotviacich prvkov pre uchytenie potrubia do DN 32</t>
  </si>
  <si>
    <t>-2076092017</t>
  </si>
  <si>
    <t>60 "Cu pod stropom</t>
  </si>
  <si>
    <t>6 "oceľ.pod stropom</t>
  </si>
  <si>
    <t>5534667393x</t>
  </si>
  <si>
    <t>Montážny a pomocný materiál - upevňovacie prvky a konštrukcie /fix,tyč,objímka s gumou/ do DN32</t>
  </si>
  <si>
    <t>-1543375731</t>
  </si>
  <si>
    <t>767995113</t>
  </si>
  <si>
    <t>Montáž kotviacich prvkov pre uchytenie potrubia do DN 50</t>
  </si>
  <si>
    <t>-959666968</t>
  </si>
  <si>
    <t>6 "Cu pod stropom</t>
  </si>
  <si>
    <t>5534667394x</t>
  </si>
  <si>
    <t>Montážny a pomocný materiál - upevňovacie prvky a konštrukcie /fix,tyč,objímka s gumou/ do DN50</t>
  </si>
  <si>
    <t>-271787760</t>
  </si>
  <si>
    <t>7679951111</t>
  </si>
  <si>
    <t>Montáž kotviacich prvkov pre uchytenie potrubia do d 125</t>
  </si>
  <si>
    <t>-1758703594</t>
  </si>
  <si>
    <t>30 "kanal-pod stropom</t>
  </si>
  <si>
    <t>5534667395x</t>
  </si>
  <si>
    <t>Montážny a pomocný materiál - upevňovacie prvky a konštrukcie /fix,tyč,objímka s gumou/ do DN100</t>
  </si>
  <si>
    <t>695900481</t>
  </si>
  <si>
    <t>SO 01.4-OV - Vykurovanie - ZS 2.NP</t>
  </si>
  <si>
    <t xml:space="preserve">    713 - Izolácie tepelné </t>
  </si>
  <si>
    <t xml:space="preserve">    732 - Ústredné kúrenie -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</si>
  <si>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</si>
  <si>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</si>
  <si>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</si>
  <si>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>M - Práce a dodávky M</t>
  </si>
  <si>
    <t xml:space="preserve">    36-M - Montáž prevádzkových, meracích a regulačných zariadení</t>
  </si>
  <si>
    <t>HZS - Hodinové zúčtovacie sadzby</t>
  </si>
  <si>
    <t>971036001.S</t>
  </si>
  <si>
    <t>Jadrové vrty diamantovými korunkami do D 20 mm do stien - murivo tehlové -0,00001t</t>
  </si>
  <si>
    <t>-1747469092</t>
  </si>
  <si>
    <t>15*2*9</t>
  </si>
  <si>
    <t>971036002.S</t>
  </si>
  <si>
    <t>Jadrové vrty diamantovými korunkami do D 30 mm do stien - murivo tehlové -0,00001t</t>
  </si>
  <si>
    <t>-1901236956</t>
  </si>
  <si>
    <t>25*7*2</t>
  </si>
  <si>
    <t>971036003.S</t>
  </si>
  <si>
    <t>Jadrové vrty diamantovými korunkami do D 40 mm do stien - murivo tehlové -0,00002t</t>
  </si>
  <si>
    <t>-252225622</t>
  </si>
  <si>
    <t>30*2</t>
  </si>
  <si>
    <t>971036004.S</t>
  </si>
  <si>
    <t>Jadrové vrty diamantovými korunkami do D 50 mm do stien - murivo tehlové -0,00003t</t>
  </si>
  <si>
    <t>1873595010</t>
  </si>
  <si>
    <t>30,0*2*3</t>
  </si>
  <si>
    <t xml:space="preserve">Izolácie tepelné </t>
  </si>
  <si>
    <t>353744871</t>
  </si>
  <si>
    <t>150+120+8+80</t>
  </si>
  <si>
    <t>713482122.S</t>
  </si>
  <si>
    <t>Montáž trubíc z PE, hr.15-20 mm,vnút.priemer 39-70 mm</t>
  </si>
  <si>
    <t>237746819</t>
  </si>
  <si>
    <t>12+6</t>
  </si>
  <si>
    <t>283310004600</t>
  </si>
  <si>
    <t>Izolačná PE trubica TUBOLIT DG 18x20 mm (d potrubia x hr. izolácie), nadrezaná, AZ FLEX</t>
  </si>
  <si>
    <t>940573108</t>
  </si>
  <si>
    <t>283310004700</t>
  </si>
  <si>
    <t>Izolačná PE trubica TUBOLIT DG 22x20 mm (d potrubia x hr. izolácie), nadrezaná, AZ FLEX</t>
  </si>
  <si>
    <t>1817629373</t>
  </si>
  <si>
    <t>283310004800</t>
  </si>
  <si>
    <t>Izolačná PE trubica TUBOLIT DG 28x20 mm (d potrubia x hr. izolácie), nadrezaná, AZ FLEX</t>
  </si>
  <si>
    <t>-93111335</t>
  </si>
  <si>
    <t>283310004900</t>
  </si>
  <si>
    <t>Izolačná PE trubica TUBOLIT DG 35x20 mm (d potrubia x hr. izolácie), nadrezaná, AZ FLEX</t>
  </si>
  <si>
    <t>2133012727</t>
  </si>
  <si>
    <t>283310005000</t>
  </si>
  <si>
    <t>Izolačná PE trubica TUBOLIT DG 42x20 mm (d potrubia x hr. izolácie), nadrezaná, AZ FLEX</t>
  </si>
  <si>
    <t>-1999525752</t>
  </si>
  <si>
    <t>283310005200</t>
  </si>
  <si>
    <t>Izolačná PE trubica TUBOLIT DG 54x20 mm (d potrubia x hr. izolácie), nadrezaná, AZ FLEX</t>
  </si>
  <si>
    <t>-825622571</t>
  </si>
  <si>
    <t>998713202.S</t>
  </si>
  <si>
    <t>%</t>
  </si>
  <si>
    <t>-2135501163</t>
  </si>
  <si>
    <t>722221210.S</t>
  </si>
  <si>
    <t>Montáž  redukčného  ventilu  G 6/4</t>
  </si>
  <si>
    <t>104390997</t>
  </si>
  <si>
    <t>551110019600.S</t>
  </si>
  <si>
    <t>Tlakový redukčný ventil, 6/4" FF</t>
  </si>
  <si>
    <t>336872064</t>
  </si>
  <si>
    <t>722221370.S</t>
  </si>
  <si>
    <t>Montáž vodovodného filtra závitového G 1</t>
  </si>
  <si>
    <t>-1053141869</t>
  </si>
  <si>
    <t>422010003100.S</t>
  </si>
  <si>
    <t>Filter závitový na vodu 1", FF, PN 20, mosadz</t>
  </si>
  <si>
    <t>-1472567582</t>
  </si>
  <si>
    <t>722221380.S</t>
  </si>
  <si>
    <t>Montáž vodovodného filtra závitového G 6/4</t>
  </si>
  <si>
    <t>-1844356443</t>
  </si>
  <si>
    <t>422010003300.S</t>
  </si>
  <si>
    <t>Filter závitový na vodu 6/4", FF, PN 20, mosadz</t>
  </si>
  <si>
    <t>-592522015</t>
  </si>
  <si>
    <t>722229101.S</t>
  </si>
  <si>
    <t>Montáž ventilu vypúšťacieho, plniaceho, G 1/2</t>
  </si>
  <si>
    <t>-1253104707</t>
  </si>
  <si>
    <t>551110011200.S</t>
  </si>
  <si>
    <t>Guľový uzáver vypúšťací/plniaci, 1/2" M, mosadz</t>
  </si>
  <si>
    <t>-1767007470</t>
  </si>
  <si>
    <t>732</t>
  </si>
  <si>
    <t>Ústredné kúrenie - strojovne</t>
  </si>
  <si>
    <t>732460010.S</t>
  </si>
  <si>
    <t>Montáž tepelného čerpadla SPLIT 4-16 kW (vzduch-voda)</t>
  </si>
  <si>
    <t>1998967211</t>
  </si>
  <si>
    <t>Z015218</t>
  </si>
  <si>
    <t>Vitocal 222-S, Typ AWB-E-201.D 400W, pre vykurovanie a ohrev vody, bez funk.chladenia</t>
  </si>
  <si>
    <t>-2019160438</t>
  </si>
  <si>
    <t>ZK04097</t>
  </si>
  <si>
    <t>výhrevný pás pre vaňu kondenzátu 1,2m</t>
  </si>
  <si>
    <t>795604614</t>
  </si>
  <si>
    <t>7438702</t>
  </si>
  <si>
    <t>ponorný snímač teploty NTC 10k Ohm</t>
  </si>
  <si>
    <t>-79160807</t>
  </si>
  <si>
    <t>ZK02945</t>
  </si>
  <si>
    <t>Inštalačná sada pre montáž vonkajšej jednotky na zem, s medenými rúrami 10x1mm,16x1mm</t>
  </si>
  <si>
    <t>881833215</t>
  </si>
  <si>
    <t>7172174</t>
  </si>
  <si>
    <t>komunikačný modul LON MW2</t>
  </si>
  <si>
    <t>-28760351</t>
  </si>
  <si>
    <t>7172173</t>
  </si>
  <si>
    <t>komunikačný modul LON</t>
  </si>
  <si>
    <t>530940661</t>
  </si>
  <si>
    <t>7143495</t>
  </si>
  <si>
    <t>komunikačné vedenie LON-spoj.kábel pre výmenu dát medzi reguláciami</t>
  </si>
  <si>
    <t>-1651421007</t>
  </si>
  <si>
    <t>7143497</t>
  </si>
  <si>
    <t>koncový odpor (2ks)</t>
  </si>
  <si>
    <t>bal</t>
  </si>
  <si>
    <t>1180824313</t>
  </si>
  <si>
    <t>734296170.S</t>
  </si>
  <si>
    <t xml:space="preserve">Montáž zmiešavacej armatúry trojcestnej DN 25 </t>
  </si>
  <si>
    <t>-1132414822</t>
  </si>
  <si>
    <t>ZK02928</t>
  </si>
  <si>
    <t>3-cestný prepínací ventil DN25</t>
  </si>
  <si>
    <t>-213847055</t>
  </si>
  <si>
    <t>731291070.S</t>
  </si>
  <si>
    <t>Montáž rýchlomontážnej sady s 3-cestným zmiešavačom DN 25</t>
  </si>
  <si>
    <t>-871203783</t>
  </si>
  <si>
    <t>7741079</t>
  </si>
  <si>
    <t>RMS M32 DN25 Alpha2.1 25-60</t>
  </si>
  <si>
    <t>671543057</t>
  </si>
  <si>
    <t>ZK02941</t>
  </si>
  <si>
    <t>rozširovacia sada pre VO so zmiešavačom</t>
  </si>
  <si>
    <t>912344174</t>
  </si>
  <si>
    <t>9535338</t>
  </si>
  <si>
    <t>redukcia DN40-DN32</t>
  </si>
  <si>
    <t>256</t>
  </si>
  <si>
    <t>-1879491611</t>
  </si>
  <si>
    <t>7194333</t>
  </si>
  <si>
    <t>Súprava závitových krúžkov DN25-DN32</t>
  </si>
  <si>
    <t>419294025</t>
  </si>
  <si>
    <t>732111431.S</t>
  </si>
  <si>
    <t>Montáž modulárneho rozdelovača DN 40,2-násobný</t>
  </si>
  <si>
    <t>-1649584973</t>
  </si>
  <si>
    <t>9535333</t>
  </si>
  <si>
    <t>rozdeľovač DN40 2-násobný</t>
  </si>
  <si>
    <t>-549790631</t>
  </si>
  <si>
    <t>9566827</t>
  </si>
  <si>
    <t>stenova konzola DN 40</t>
  </si>
  <si>
    <t>1838810546</t>
  </si>
  <si>
    <t>732331012.S</t>
  </si>
  <si>
    <t>Montáž expanznej nádoby tlak do 6 bar s membránou 35 l</t>
  </si>
  <si>
    <t>-392278066</t>
  </si>
  <si>
    <t>7938081</t>
  </si>
  <si>
    <t>membránová exp. nádoba H25 biela</t>
  </si>
  <si>
    <t>588483655</t>
  </si>
  <si>
    <t>9572216</t>
  </si>
  <si>
    <t>Stenový držiak pre membrán.expanz.nádobu do obsahu 25l</t>
  </si>
  <si>
    <t>-2066608515</t>
  </si>
  <si>
    <t>732331980.S</t>
  </si>
  <si>
    <t>Montáž servisnej armatúry na pripojenie expanznej nádoby 3/4"</t>
  </si>
  <si>
    <t>61524788</t>
  </si>
  <si>
    <t>9572213</t>
  </si>
  <si>
    <t>Ventil s klobúčikom  R3/4 pre membr.expanz.nádobu</t>
  </si>
  <si>
    <t>-2016134532</t>
  </si>
  <si>
    <t>732351015.S</t>
  </si>
  <si>
    <t>Montáž akumulačného zásobníka vykurovacej vody v spojení s tepel. čerpadlami  s integr. ohrevom pitnej vody objem do 750 l</t>
  </si>
  <si>
    <t>-161631270</t>
  </si>
  <si>
    <t>Z015311</t>
  </si>
  <si>
    <t>Vitocell 100-V  750L, zásobníkový ohrievač vody</t>
  </si>
  <si>
    <t>1766859305</t>
  </si>
  <si>
    <t>732230206.S1</t>
  </si>
  <si>
    <t>Montáž akumulačnej nádoby vykurovacej vody  objem 600 l</t>
  </si>
  <si>
    <t>39709642</t>
  </si>
  <si>
    <t>Z021873</t>
  </si>
  <si>
    <t>Vitocell 100-E, Typ SVPB 600 l</t>
  </si>
  <si>
    <t>-1701752460</t>
  </si>
  <si>
    <t>733181400.S1</t>
  </si>
  <si>
    <t>Montáž odkalovača 1 1/4"</t>
  </si>
  <si>
    <t>291221774</t>
  </si>
  <si>
    <t>ZK04657</t>
  </si>
  <si>
    <t>odkalovač Vitotrap s izoláciou 1 1/4"</t>
  </si>
  <si>
    <t>596699423</t>
  </si>
  <si>
    <t>791741107.S1</t>
  </si>
  <si>
    <t>Montáž zmäkčovača vody</t>
  </si>
  <si>
    <t>-1972261396</t>
  </si>
  <si>
    <t>ZK06294</t>
  </si>
  <si>
    <t xml:space="preserve">zostava Aquahome 30 Smart Tester, Soľ, Epuroit </t>
  </si>
  <si>
    <t>-692206566</t>
  </si>
  <si>
    <t>7001506</t>
  </si>
  <si>
    <t>obhliadka pred uvedením do prevádzky</t>
  </si>
  <si>
    <t>-136773340</t>
  </si>
  <si>
    <t>7547859</t>
  </si>
  <si>
    <t>UDP Vitocal 200-S</t>
  </si>
  <si>
    <t>1740082838</t>
  </si>
  <si>
    <t>7547862</t>
  </si>
  <si>
    <t>dopojenie chladiaceho okruhu</t>
  </si>
  <si>
    <t>-1587320661</t>
  </si>
  <si>
    <t>7000526</t>
  </si>
  <si>
    <t>chladivo R410A</t>
  </si>
  <si>
    <t>2108094936</t>
  </si>
  <si>
    <t>7547828</t>
  </si>
  <si>
    <t>UDP rozširovacej sady pre 1 vykur. okruh</t>
  </si>
  <si>
    <t>-812229180</t>
  </si>
  <si>
    <t>7547869</t>
  </si>
  <si>
    <t>UDP Aquahome</t>
  </si>
  <si>
    <t>1286042416</t>
  </si>
  <si>
    <t>7000723</t>
  </si>
  <si>
    <t>dopravné náklady servisného technika 0,75EUR/km (podľa výjazdných bodov)</t>
  </si>
  <si>
    <t>km</t>
  </si>
  <si>
    <t>-1701193953</t>
  </si>
  <si>
    <t>998732202.S</t>
  </si>
  <si>
    <t>Presun hmôt pre strojovne v objektoch výšky nad 6 m do 12 m</t>
  </si>
  <si>
    <t>1210685891</t>
  </si>
  <si>
    <t>733</t>
  </si>
  <si>
    <t>Ústredné kúrenie, rozvodné potrubie</t>
  </si>
  <si>
    <t>733151116.S</t>
  </si>
  <si>
    <t>Potrubie z medených rúrok tvrdých spájaných lisovaním D 18/1,0 mm</t>
  </si>
  <si>
    <t>1007285793</t>
  </si>
  <si>
    <t>"prívodné a vratné</t>
  </si>
  <si>
    <t>(39+13)*2 "na stene</t>
  </si>
  <si>
    <t>27*2 "pod stropom</t>
  </si>
  <si>
    <t>733151119.S</t>
  </si>
  <si>
    <t>Potrubie z medených rúrok tvrdých spájaných lisovaním D 22/1,0 mm</t>
  </si>
  <si>
    <t>-714099931</t>
  </si>
  <si>
    <t>14*2 "na stene</t>
  </si>
  <si>
    <t>46*2 "pod stropom</t>
  </si>
  <si>
    <t>733151123.S</t>
  </si>
  <si>
    <t>Potrubie z medených rúrok tvrdých spájaných lisovaním D 28/1,5 mm</t>
  </si>
  <si>
    <t>1546141782</t>
  </si>
  <si>
    <t>"pod stropom</t>
  </si>
  <si>
    <t>4*2</t>
  </si>
  <si>
    <t>733151125.S</t>
  </si>
  <si>
    <t>Potrubie z medených rúrok tvrdých spájaných lisovaním D 35/1,5 mm</t>
  </si>
  <si>
    <t>-67250814</t>
  </si>
  <si>
    <t>34*2 "pod stropom-k vykur.telesám</t>
  </si>
  <si>
    <t>12 "strojovňa</t>
  </si>
  <si>
    <t>2,5*2 "rezerva pre 1.np</t>
  </si>
  <si>
    <t>733151128.S</t>
  </si>
  <si>
    <t>Potrubie z medených rúrok tvrdých spájaných lisovaním D 42/1,5 mm</t>
  </si>
  <si>
    <t>855831342</t>
  </si>
  <si>
    <t>733151131.S</t>
  </si>
  <si>
    <t>Potrubie z medených rúrok tvrdých spájaných lisovaním D 54/2,0 mm</t>
  </si>
  <si>
    <t>789638470</t>
  </si>
  <si>
    <t>6 "strojovňa</t>
  </si>
  <si>
    <t>733191201.S</t>
  </si>
  <si>
    <t>Tlaková skúška medeného potrubia do D 35 mm</t>
  </si>
  <si>
    <t>-851328661</t>
  </si>
  <si>
    <t>158+120+8+80</t>
  </si>
  <si>
    <t>733191202.S</t>
  </si>
  <si>
    <t>Tlaková skúška medeného potrubia nad 35 do 64 mm</t>
  </si>
  <si>
    <t>-144570786</t>
  </si>
  <si>
    <t>998733103.S</t>
  </si>
  <si>
    <t>Presun hmôt pre rozvody potrubia v objektoch výšky nad 6 do 24 m</t>
  </si>
  <si>
    <t>828680634</t>
  </si>
  <si>
    <t>734</t>
  </si>
  <si>
    <t>Ústredné kúrenie, armatúry.</t>
  </si>
  <si>
    <t>734223208.S</t>
  </si>
  <si>
    <t>Montáž termostatickej hlavice kvapalinovej jednoduchej</t>
  </si>
  <si>
    <t>-534536048</t>
  </si>
  <si>
    <t>734223255.S</t>
  </si>
  <si>
    <t>Montáž armatúr pre spodné pripojenie vykurovacích telies priamych/rohových</t>
  </si>
  <si>
    <t>1175008743</t>
  </si>
  <si>
    <t>734223257.S</t>
  </si>
  <si>
    <t>Montáž zverného šróbenia pre vykurovacie telesá</t>
  </si>
  <si>
    <t>-984449236</t>
  </si>
  <si>
    <t>01-pripoj-sada</t>
  </si>
  <si>
    <t>Pripojovacia sada - priame/rohové,  pripojenie na meď,  1/2"-SADA sa skladá z termostatickej hlavice, termostatického ventilu, regulačného šróbenia, priame/rohové  a zverného šróbenia</t>
  </si>
  <si>
    <t>375933210</t>
  </si>
  <si>
    <t>734209115.S</t>
  </si>
  <si>
    <t>Montáž závitovej armatúry s 2 závitmi G 1</t>
  </si>
  <si>
    <t>618537669</t>
  </si>
  <si>
    <t>-1107680315</t>
  </si>
  <si>
    <t>734209117.S</t>
  </si>
  <si>
    <t>Montáž závitovej armatúry s 2 závitmi G 6/4</t>
  </si>
  <si>
    <t>1429090580</t>
  </si>
  <si>
    <t>551110005900.S</t>
  </si>
  <si>
    <t>Guľový uzáver pre vodu 6/4", niklovaná mosadz</t>
  </si>
  <si>
    <t>-974289473</t>
  </si>
  <si>
    <t>734213250.S</t>
  </si>
  <si>
    <t>Montáž ventilu odvzdušňovacieho závitového automatického G 1/2</t>
  </si>
  <si>
    <t>-2051254556</t>
  </si>
  <si>
    <t>89000</t>
  </si>
  <si>
    <t>Flexvent 1/2, připojení R 1/2"</t>
  </si>
  <si>
    <t>-2001515062</t>
  </si>
  <si>
    <t>734240005.S</t>
  </si>
  <si>
    <t>Montáž spätnej klapky závitovej G 3/4</t>
  </si>
  <si>
    <t>-1332548563</t>
  </si>
  <si>
    <t>551190003600.S</t>
  </si>
  <si>
    <t>Spätná klapka  závitová 3/4", PN 15, pre vodu, mosadz</t>
  </si>
  <si>
    <t>1206797467</t>
  </si>
  <si>
    <t>734240010.S</t>
  </si>
  <si>
    <t>Montáž spätnej klapky závitovej G 1</t>
  </si>
  <si>
    <t>2117930918</t>
  </si>
  <si>
    <t>551190004600.S</t>
  </si>
  <si>
    <t>Spätná klapka  závitová 1", PN 20, pre vodu, mosadz</t>
  </si>
  <si>
    <t>1591241084</t>
  </si>
  <si>
    <t>734240015.S</t>
  </si>
  <si>
    <t>Montáž spätnej klapky závitovej G 5/4</t>
  </si>
  <si>
    <t>-822500591</t>
  </si>
  <si>
    <t>551190004700.S</t>
  </si>
  <si>
    <t>Spätná klapka závitová 5/4", PN 16, pre vodu, mosadz</t>
  </si>
  <si>
    <t>-1734607234</t>
  </si>
  <si>
    <t>734251124.S1</t>
  </si>
  <si>
    <t>Ventil poistný závitový nízkozdvižný pružinový proporcionálny G 3/4</t>
  </si>
  <si>
    <t>1942122910</t>
  </si>
  <si>
    <t>734251125.S1</t>
  </si>
  <si>
    <t>Ventil poistný závitový nízkozdvižný pružinový proporcionálny G 1</t>
  </si>
  <si>
    <t>-1481620054</t>
  </si>
  <si>
    <t>734423140</t>
  </si>
  <si>
    <t>Montáž tlakomera axiálneho (zadné pripojenie)</t>
  </si>
  <si>
    <t>-531396927</t>
  </si>
  <si>
    <t>388430004500.S</t>
  </si>
  <si>
    <t>Manometer axiálny d 63 mm, pripojenie 1/4" zadné, 0-6 bar</t>
  </si>
  <si>
    <t>34071377</t>
  </si>
  <si>
    <t>388320004400.S</t>
  </si>
  <si>
    <t>Návarok priamy M20x1,5 mm - 19 mm</t>
  </si>
  <si>
    <t>-744088311</t>
  </si>
  <si>
    <t>998734201.S</t>
  </si>
  <si>
    <t>Presun hmôt pre armatúry v objektoch výšky do 6 m</t>
  </si>
  <si>
    <t>-2058491389</t>
  </si>
  <si>
    <t>735</t>
  </si>
  <si>
    <t>Ústredné kúrenie, vykurov. telesá</t>
  </si>
  <si>
    <t>735000912.S</t>
  </si>
  <si>
    <t>Vyregulovanie dvojregulačného ventilu s termostatickým ovládaním</t>
  </si>
  <si>
    <t>568856977</t>
  </si>
  <si>
    <t>735154241.S</t>
  </si>
  <si>
    <t>Montáž vykurovacieho telesa panelového trojradového výšky 600 mm/ dĺžky 700-900 mm</t>
  </si>
  <si>
    <t>380548435</t>
  </si>
  <si>
    <t>735154242.S</t>
  </si>
  <si>
    <t>Montáž vykurovacieho telesa panelového trojradového výšky 600 mm/ dĺžky 1000-1200 mm</t>
  </si>
  <si>
    <t>-1225036781</t>
  </si>
  <si>
    <t>K00336008009016011</t>
  </si>
  <si>
    <t>Oceľové panelové radiátory KORAD 33K 600x800, s bočným pripojením, s 3 panelmi a 3 konvektormi</t>
  </si>
  <si>
    <t>1753192706</t>
  </si>
  <si>
    <t>K00336010009016011</t>
  </si>
  <si>
    <t>Oceľové panelové radiátory KORAD 33K 600x1000, s bočným pripojením, s 3 panelmi a 3 konvektormi</t>
  </si>
  <si>
    <t>-1972425399</t>
  </si>
  <si>
    <t>K00336012009016011</t>
  </si>
  <si>
    <t>Oceľové panelové radiátory KORAD 33K 600x1200, s bočným pripojením, s 3 panelmi a 3 konvektormi</t>
  </si>
  <si>
    <t>-1485155040</t>
  </si>
  <si>
    <t>735162140.S</t>
  </si>
  <si>
    <t>Montáž vykurovacieho telesa rúrkového výšky 1500 mm</t>
  </si>
  <si>
    <t>77245307</t>
  </si>
  <si>
    <t>484520000-1</t>
  </si>
  <si>
    <t>Teleso vykurovacie rebríkové oceľové KORALUX KLM, lxv 600x1500 mm, pripojenie G 1/2" , KORADO</t>
  </si>
  <si>
    <t>-1954242382</t>
  </si>
  <si>
    <t>735158100.m</t>
  </si>
  <si>
    <t>Vykurovacie telesá rúrkové, tlaková skúška telesa vodou</t>
  </si>
  <si>
    <t>-1142852087</t>
  </si>
  <si>
    <t>735158120.S</t>
  </si>
  <si>
    <t>Vykurovacie telesá panelové , tlaková skúška telesa vodou</t>
  </si>
  <si>
    <t>1743462405</t>
  </si>
  <si>
    <t>998735101.S</t>
  </si>
  <si>
    <t>Presun hmôt pre vykurovacie telesá v objektoch výšky do 6 m</t>
  </si>
  <si>
    <t>1525890270</t>
  </si>
  <si>
    <t>767871503.S</t>
  </si>
  <si>
    <t>Montáž objímky pre montáž potrubia do steny alebo stropu D 16-20 mm</t>
  </si>
  <si>
    <t>-1724904262</t>
  </si>
  <si>
    <t>158/2 "D18</t>
  </si>
  <si>
    <t>286710007100.S1</t>
  </si>
  <si>
    <t>Potrubná objímka pozinkovaná, rozsah upínania D 16-20 mm,závitová tyč, izolant</t>
  </si>
  <si>
    <t>-1991085550</t>
  </si>
  <si>
    <t>767871506.S</t>
  </si>
  <si>
    <t>Montáž objímky pre montáž potrubia do steny alebo stropu D 20-24 mm</t>
  </si>
  <si>
    <t>1329530883</t>
  </si>
  <si>
    <t>120/2</t>
  </si>
  <si>
    <t>286710007200.S1</t>
  </si>
  <si>
    <t>Potrubná objímka pozinkovaná, rozsah upínania D 20-24 mm, závitová tyč, izolant</t>
  </si>
  <si>
    <t>-160849264</t>
  </si>
  <si>
    <t>767871509.S</t>
  </si>
  <si>
    <t>Montáž objímky pre montáž potrubia do steny alebo stropu D 25-28 mm</t>
  </si>
  <si>
    <t>-654454009</t>
  </si>
  <si>
    <t>8/2</t>
  </si>
  <si>
    <t>286710007300.S1</t>
  </si>
  <si>
    <t>Potrubná objímka pozinkovaná, rozsah upínania D 25-28 mm, závitová tyč, izolant</t>
  </si>
  <si>
    <t>-848867556</t>
  </si>
  <si>
    <t>767871512.S</t>
  </si>
  <si>
    <t>Montáž objímky pre montáž potrubia do steny alebo stropu D 32- 36 mm</t>
  </si>
  <si>
    <t>1818012021</t>
  </si>
  <si>
    <t>43 "80/2</t>
  </si>
  <si>
    <t>286710007400.S1</t>
  </si>
  <si>
    <t>Potrubná objímka pozinkovaná, rozsah upínania D 32-36 mm, DN potrubia 1",závitová tyč,  izolant</t>
  </si>
  <si>
    <t>410581845</t>
  </si>
  <si>
    <t>767871515.S.</t>
  </si>
  <si>
    <t>Montáž objímky pre montáž potrubia do steny alebo stropu D 42-54 mm</t>
  </si>
  <si>
    <t>37096179</t>
  </si>
  <si>
    <t>12/2+6/2</t>
  </si>
  <si>
    <t>286710007500.S</t>
  </si>
  <si>
    <t>Potrubná objímka pozinkovaná, rozsah upínania D 48-53 mm, závitová tyč, izolant</t>
  </si>
  <si>
    <t>-644924767</t>
  </si>
  <si>
    <t>Práce a dodávky M</t>
  </si>
  <si>
    <t>36-M</t>
  </si>
  <si>
    <t>Montáž prevádzkových, meracích a regulačných zariadení</t>
  </si>
  <si>
    <t>360410410.S</t>
  </si>
  <si>
    <t>Montáž príložného snímača teploty na potrubie</t>
  </si>
  <si>
    <t>-905997586</t>
  </si>
  <si>
    <t>7426463</t>
  </si>
  <si>
    <t>príložný snímač teploty NTC č. 2 l=5800</t>
  </si>
  <si>
    <t>-242437652</t>
  </si>
  <si>
    <t>360410410.S1</t>
  </si>
  <si>
    <t>Montáž  snímača tepla - vykurovacie telesá</t>
  </si>
  <si>
    <t>-998477285</t>
  </si>
  <si>
    <t>389510000200.S</t>
  </si>
  <si>
    <t>Pomerový merač vykurovacích nákladov</t>
  </si>
  <si>
    <t>-216005380</t>
  </si>
  <si>
    <t>361430021.S1</t>
  </si>
  <si>
    <t>Montáž elektrického servomotora pákového pre pripojenie trojcestných zmiešavačov</t>
  </si>
  <si>
    <t>271583737</t>
  </si>
  <si>
    <t>7199567</t>
  </si>
  <si>
    <t>servomotor SR10 230V/50Hz</t>
  </si>
  <si>
    <t>2120458808</t>
  </si>
  <si>
    <t>210410032.S</t>
  </si>
  <si>
    <t>Montáž diaľkového ovládača</t>
  </si>
  <si>
    <t>-1458753555</t>
  </si>
  <si>
    <t>Z008341</t>
  </si>
  <si>
    <t>Vitotrol 200-A</t>
  </si>
  <si>
    <t>1622679286</t>
  </si>
  <si>
    <t>HZS</t>
  </si>
  <si>
    <t>Hodinové zúčtovacie sadzby</t>
  </si>
  <si>
    <t>HZS000113.S</t>
  </si>
  <si>
    <t>Stavebno montážne práce náročné ucelené - odborné, tvorivé remeselné (Tr. 3) v rozsahu viac ako 8 hodín</t>
  </si>
  <si>
    <t>hod</t>
  </si>
  <si>
    <t>512</t>
  </si>
  <si>
    <t>-797191431</t>
  </si>
  <si>
    <t>HZS-1</t>
  </si>
  <si>
    <t>Nastavenie parametrov /prietokov/ pretekajúceho média</t>
  </si>
  <si>
    <t>389150072</t>
  </si>
  <si>
    <t>HZS-2</t>
  </si>
  <si>
    <t xml:space="preserve">Vykurovacia skúška </t>
  </si>
  <si>
    <t>1407517547</t>
  </si>
  <si>
    <t>HZS-3</t>
  </si>
  <si>
    <t>Tlaková a tesnostná skúška potrubia vykurovacieho systému</t>
  </si>
  <si>
    <t>49552411</t>
  </si>
  <si>
    <t>HZS-4</t>
  </si>
  <si>
    <t>Odborná prehliadka a odborná skúška tlakových nádob - vyhradené techn.zar.</t>
  </si>
  <si>
    <t>-2110131991</t>
  </si>
  <si>
    <t>HZS-5</t>
  </si>
  <si>
    <t xml:space="preserve">Oživenie zónovej regulácie a funkčná skúška MaR </t>
  </si>
  <si>
    <t>-1316801984</t>
  </si>
  <si>
    <t>HZS-6</t>
  </si>
  <si>
    <t>Zaškolenie obsluhy systému</t>
  </si>
  <si>
    <t>1640488816</t>
  </si>
  <si>
    <t>HZS-7</t>
  </si>
  <si>
    <t>Technicko-právna dokumentácia stavby</t>
  </si>
  <si>
    <t>1312478108</t>
  </si>
  <si>
    <t>HZS-8</t>
  </si>
  <si>
    <t>Dokumentácia skutočného vyhotovenia po montážnych prácach</t>
  </si>
  <si>
    <t>-338154195</t>
  </si>
  <si>
    <t xml:space="preserve">SO 01.5-OV - Elektroinštalácia - ZS 2.NP </t>
  </si>
  <si>
    <t>Juraj Varga</t>
  </si>
  <si>
    <t xml:space="preserve">HSV - Práce a dodávky HSV   </t>
  </si>
  <si>
    <t xml:space="preserve">    9 - Ostatné konštrukcie a práce-búranie   </t>
  </si>
  <si>
    <t xml:space="preserve">M - Práce a dodávky M   </t>
  </si>
  <si>
    <t xml:space="preserve">    21-M - Elektromontáže   </t>
  </si>
  <si>
    <t xml:space="preserve">    22-M - Montáže oznamovacích a zabezpečovacích zariadení   </t>
  </si>
  <si>
    <t xml:space="preserve">    46-M - Zemné práce vykonávané pri externých montážnych prácach   </t>
  </si>
  <si>
    <t xml:space="preserve">VRN - Investičné náklady neobsiahnuté v cenách   </t>
  </si>
  <si>
    <t xml:space="preserve">Práce a dodávky HSV   </t>
  </si>
  <si>
    <t xml:space="preserve">Ostatné konštrukcie a práce-búranie   </t>
  </si>
  <si>
    <t>971036005.S</t>
  </si>
  <si>
    <t>Jadrové vrty diamantovými korunkami do D 60 mm do stien - murivo tehlové -0,00005t</t>
  </si>
  <si>
    <t>972033361.S</t>
  </si>
  <si>
    <t>Vybúranie otvoru v klenbách z tehál plochy do 0,25 m2, do 300 mm,  -0,13500t</t>
  </si>
  <si>
    <t>972033371.S</t>
  </si>
  <si>
    <t>Vybúranie otvoru v klenbách z tehál plochy do 0,25 m2, do 450 mm,  -0,20200t</t>
  </si>
  <si>
    <t>973031612.S</t>
  </si>
  <si>
    <t>Vysekanie kapsy pre klátiky a krabice, veľkosti do 50x50x50 mm,  -0,00025t</t>
  </si>
  <si>
    <t>973031619.S</t>
  </si>
  <si>
    <t>Vysekanie kapsy pre klátiky a krabice, veľkosti do 150x150x100 mm,  -0,00300t</t>
  </si>
  <si>
    <t>974032830.S</t>
  </si>
  <si>
    <t>Vyrezanie rýh frézovaním v murive z plných pálených tehál hĺbky 20 mm, š. 40 mm -0,00144t</t>
  </si>
  <si>
    <t>585410000160.S</t>
  </si>
  <si>
    <t>Sadra biela, balenie 30 kg</t>
  </si>
  <si>
    <t xml:space="preserve">Práce a dodávky M   </t>
  </si>
  <si>
    <t>21-M</t>
  </si>
  <si>
    <t xml:space="preserve">Elektromontáže   </t>
  </si>
  <si>
    <t>210010026.S</t>
  </si>
  <si>
    <t>Rúrka ohybná elektroinštalačná z PVC typ FXP 25, uložená pevne</t>
  </si>
  <si>
    <t>345710009200</t>
  </si>
  <si>
    <t>Rúrka ohybná vlnitá pancierová PVC-U, FXP D 25</t>
  </si>
  <si>
    <t>210010301.S</t>
  </si>
  <si>
    <t>Krabica prístrojová bez zapojenia (1901, KP 68, KZ 3)</t>
  </si>
  <si>
    <t>345410002300.S</t>
  </si>
  <si>
    <t>Krabica prístrojová rozvodná z PVC pod omietku KPR 68</t>
  </si>
  <si>
    <t>345410002400.S</t>
  </si>
  <si>
    <t>Krabica inštalačná KU 68-1901 KA pod omietku</t>
  </si>
  <si>
    <t>210010321.S</t>
  </si>
  <si>
    <t>Krabica (1903, KR 68) odbočná s viečkom, svorkovnicou vrátane zapojenia, kruhová</t>
  </si>
  <si>
    <t>345410002600</t>
  </si>
  <si>
    <t>Svorka WAGO 5x1,5</t>
  </si>
  <si>
    <t>210011302.S</t>
  </si>
  <si>
    <t>Osadenie polyamidovej príchytky (hmoždinky) HM 8, do tehlového muriva</t>
  </si>
  <si>
    <t>311310002800.S</t>
  </si>
  <si>
    <t>Hmoždinka klasická, sivá, M 8x40 mm</t>
  </si>
  <si>
    <t>210100002.S</t>
  </si>
  <si>
    <t>Ukončenie vodičov v rozvádzač. vrátane zapojenia a vodičovej koncovky do 6 mm2</t>
  </si>
  <si>
    <t>210100003.S</t>
  </si>
  <si>
    <t>Ukončenie vodičov v rozvádzač. vrátane zapojenia a vodičovej koncovky do 16 mm2</t>
  </si>
  <si>
    <t>210100004.S</t>
  </si>
  <si>
    <t>Ukončenie vodičov v rozvádzač. vrátane zapojenia a vodičovej koncovky do 25 mm2</t>
  </si>
  <si>
    <t>210100005.S</t>
  </si>
  <si>
    <t>Ukončenie vodičov v rozvádzač. vrátane zapojenia a vodičovej koncovky do 35 mm2</t>
  </si>
  <si>
    <t>210110041.S</t>
  </si>
  <si>
    <t>Spínač polozapustený a zapustený vrátane zapojenia jednopólový - radenie 1</t>
  </si>
  <si>
    <t>345340004500.S</t>
  </si>
  <si>
    <t>Spínač sériový polozapustený a zapustený, radenie č.1</t>
  </si>
  <si>
    <t>345350002300.S</t>
  </si>
  <si>
    <t>Rámik jednoduchý pre spínače a zásuvky</t>
  </si>
  <si>
    <t>210110043.S</t>
  </si>
  <si>
    <t>Spínač polozapustený a zapustený vrátane zapojenia sériový - radenie 5</t>
  </si>
  <si>
    <t>345340007955.S</t>
  </si>
  <si>
    <t>Spínač sériový polozapustený a zapustený, radenie č.5</t>
  </si>
  <si>
    <t>345350004320.S</t>
  </si>
  <si>
    <t>210110044.S</t>
  </si>
  <si>
    <t>Spínač polozapustený a zapustený vrátane zapojenia dvojitý prep.stried. - radenie 5 B</t>
  </si>
  <si>
    <t>345330003470.S</t>
  </si>
  <si>
    <t>Prepínač dvojitý striedavý polozapustený a zapustený, radenie 6+6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</si>
  <si>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</si>
  <si>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</si>
  <si>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</si>
  <si>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</si>
  <si>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210110082.S</t>
  </si>
  <si>
    <t>Sporáková prípojka pre zapustenú montáž vrátane tlejivky</t>
  </si>
  <si>
    <t>345340007850</t>
  </si>
  <si>
    <t>Spínač stláčací PRESSTO zapustený, IP55, 400V/25A, biely/šedý</t>
  </si>
  <si>
    <t>210111012.S</t>
  </si>
  <si>
    <t>Domová zásuvka polozapustená alebo zapustená, 10/16 A 250 V 2P + Z 2 x zapojenie</t>
  </si>
  <si>
    <t>345520000450.S</t>
  </si>
  <si>
    <t>Zásuvka dvojnásobná polozapustená, VALENA, biela, 16A/230V, IP20</t>
  </si>
  <si>
    <t>345520000490.S</t>
  </si>
  <si>
    <t>Zásuvka jednonásobná polozapustená, Valena, biela, 16A/230V, IP20</t>
  </si>
  <si>
    <t>210193072.S</t>
  </si>
  <si>
    <t>Domova rozvodnica do 42 M pre zapustenú montáž bez sekacích prác</t>
  </si>
  <si>
    <t>357150000325.S</t>
  </si>
  <si>
    <t>Rozvádzač R-A, R-B s výzbrojou</t>
  </si>
  <si>
    <t>kpl</t>
  </si>
  <si>
    <t>357550000325.S</t>
  </si>
  <si>
    <t>Rozvádzač R-C s výzbrojou</t>
  </si>
  <si>
    <t>357550000325.5</t>
  </si>
  <si>
    <t>Rozvádzač R-D, R-E, R-F s výzbrojou</t>
  </si>
  <si>
    <t>357550000325.6</t>
  </si>
  <si>
    <t>Rozvádzač R-G s výzbrojou</t>
  </si>
  <si>
    <t>210193075.S</t>
  </si>
  <si>
    <t>Domova rozvodnica do 96 M pre zapustenú montáž bez sekacích prác</t>
  </si>
  <si>
    <t>357150000500.S</t>
  </si>
  <si>
    <t>Rozvádzač RE-1 s výzbrojou</t>
  </si>
  <si>
    <t>357150000500.7</t>
  </si>
  <si>
    <t>Rozvádzač RMS s výzbrojou</t>
  </si>
  <si>
    <t>210193079.S</t>
  </si>
  <si>
    <t>Dozbrojenie rozvádzača HR+RE pole.č.3</t>
  </si>
  <si>
    <t>210201001.S</t>
  </si>
  <si>
    <t>Montáž a zapojenie svietidla</t>
  </si>
  <si>
    <t>348140000200.S</t>
  </si>
  <si>
    <t>EL1 - Svietidlo LED stropné, 15W, 230V, AC, IP20, typ podľa výberu investora</t>
  </si>
  <si>
    <t>348140000200</t>
  </si>
  <si>
    <t>EL2 - Svietidlo LED stropné, 25W, 230V, AC, IP20, typ podľa výberu investora</t>
  </si>
  <si>
    <t>348140000300.S</t>
  </si>
  <si>
    <t>EL3 - Svietidlo LED stropné, 1x15W, 230V, AC, 50Hz, IP44, typ podľa výberu investora</t>
  </si>
  <si>
    <t>348140000300</t>
  </si>
  <si>
    <t>EL4 - Svietidlo LED nástenné 1x20W, 230V, AC, 50Hz, IP44, typ podľa výberu investora</t>
  </si>
  <si>
    <t>348140000400.S</t>
  </si>
  <si>
    <t>EL5 - Svietidlo LED stropné so senzorom 1x14W, 360°, 230V, AC, 50Hz, IP44, typ podľa výberu investora</t>
  </si>
  <si>
    <t>210220040.S</t>
  </si>
  <si>
    <t>Svorka na potrubie Bernard vrátane pásika Cu</t>
  </si>
  <si>
    <t>354410006200.S</t>
  </si>
  <si>
    <t>Svorka uzemňovacia Bernard ZSA 16</t>
  </si>
  <si>
    <t>354410066900.S</t>
  </si>
  <si>
    <t>Páska CU, bleskozvodný a uzemňovací materiál, dĺžka 0,5 m</t>
  </si>
  <si>
    <t>210220253.S</t>
  </si>
  <si>
    <t>Svorka FeZn uzemňovacia SR03</t>
  </si>
  <si>
    <t>354410000900.S</t>
  </si>
  <si>
    <t>Svorka FeZn uzemňovacia označenie SR 03 A</t>
  </si>
  <si>
    <t>210222020.S</t>
  </si>
  <si>
    <t>Uzemňovacie vedenie v zemi FeZn do 120 mm2 vrátane izolácie spojov, pre vonkajšie práce</t>
  </si>
  <si>
    <t>354410058800.S</t>
  </si>
  <si>
    <t>Pásovina uzemňovacia FeZn 30 x 4 mm</t>
  </si>
  <si>
    <t>210222021.S</t>
  </si>
  <si>
    <t>Uzemňovacie vedenie v zemi FeZn vrátane izolácie spojov d 10 mm, pre vonkajšie práce</t>
  </si>
  <si>
    <t>354410054800.S</t>
  </si>
  <si>
    <t>Drôt bleskozvodový FeZn, d 10 mm</t>
  </si>
  <si>
    <t>210222031.S</t>
  </si>
  <si>
    <t>Ekvipotenciálna svorkovnica EPS 2 v krabici KO 125 E, pre vonkajšie práce</t>
  </si>
  <si>
    <t>345410000400.S</t>
  </si>
  <si>
    <t>Krabica odbočná z PVC s viečkom pod omietku KO 125 E</t>
  </si>
  <si>
    <t>345610005100.S</t>
  </si>
  <si>
    <t>Svorkovnica ekvipotencionálna EPS 2, z PP</t>
  </si>
  <si>
    <t>210222245.S</t>
  </si>
  <si>
    <t>Svorka FeZn pripojovacia SP, pre vonkajšie práce</t>
  </si>
  <si>
    <t>354410004000.S</t>
  </si>
  <si>
    <t>Svorka FeZn pripájaca označenie SP 1</t>
  </si>
  <si>
    <t>210222253.S</t>
  </si>
  <si>
    <t>Svorka FeZn uzemňovacia SR03, pre vonkajšie práce</t>
  </si>
  <si>
    <t>210290282.S</t>
  </si>
  <si>
    <t>Montáž domácého telefónu vrátane preskúšania</t>
  </si>
  <si>
    <t>382120000800.S</t>
  </si>
  <si>
    <t>Domáci telefón , dvojvodič ESO, s reguláciou hlasitosti</t>
  </si>
  <si>
    <t>210290751.S</t>
  </si>
  <si>
    <t>Montáž motorického spotrebiča, ventilátora do 1.5 kW, vrátane zapojenia zapojenia</t>
  </si>
  <si>
    <t>429140000600</t>
  </si>
  <si>
    <t>Ventilátor axiálny, potrubný s dobehom, D100, 230V, IP24</t>
  </si>
  <si>
    <t>210800010.S</t>
  </si>
  <si>
    <t>Vodič medený uložený pevne CYY 450/750 V  6mm2</t>
  </si>
  <si>
    <t>341110011400.S</t>
  </si>
  <si>
    <t>Vodič medený CY 6 mm2</t>
  </si>
  <si>
    <t>210800146.S</t>
  </si>
  <si>
    <t>Kábel medený uložený pevne CYKY 450/750 V 3x1,5</t>
  </si>
  <si>
    <t>341110000700.S</t>
  </si>
  <si>
    <t>Kábel medený CYKY 3x1,5 mm2</t>
  </si>
  <si>
    <t>210800147.S</t>
  </si>
  <si>
    <t>Kábel medený uložený pevne CYKY 450/750 V 3x2,5</t>
  </si>
  <si>
    <t>154</t>
  </si>
  <si>
    <t>341110000800.S</t>
  </si>
  <si>
    <t>Kábel medený CYKY 3x2,5 mm2</t>
  </si>
  <si>
    <t>156</t>
  </si>
  <si>
    <t>210800158.S</t>
  </si>
  <si>
    <t>Kábel medený uložený pevne CYKY 450/750 V 5x1,5</t>
  </si>
  <si>
    <t>158</t>
  </si>
  <si>
    <t>341110001900.S</t>
  </si>
  <si>
    <t>Kábel medený CYKY 5x1,5 mm2</t>
  </si>
  <si>
    <t>160</t>
  </si>
  <si>
    <t>210800159.S</t>
  </si>
  <si>
    <t>Kábel medený uložený pevne CYKY 450/750 V 5x2,5</t>
  </si>
  <si>
    <t>162</t>
  </si>
  <si>
    <t>341110002000.S</t>
  </si>
  <si>
    <t>Kábel medený CYKY 5x2,5 mm2</t>
  </si>
  <si>
    <t>164</t>
  </si>
  <si>
    <t>210800161.S</t>
  </si>
  <si>
    <t>Kábel medený uložený pevne CYKY 450/750 V 5x6</t>
  </si>
  <si>
    <t>166</t>
  </si>
  <si>
    <t>341110002200.S</t>
  </si>
  <si>
    <t>Kábel medený CYKY 5x6 mm2</t>
  </si>
  <si>
    <t>168</t>
  </si>
  <si>
    <t>210800163.S</t>
  </si>
  <si>
    <t>Kábel medený uložený pevne CYKY 450/750 V 5x16</t>
  </si>
  <si>
    <t>170</t>
  </si>
  <si>
    <t>341110002400.S</t>
  </si>
  <si>
    <t>Kábel medený CYKY 5x16 mm2</t>
  </si>
  <si>
    <t>172</t>
  </si>
  <si>
    <t>210800631.S</t>
  </si>
  <si>
    <t>Vodič medený uložený pevne H07V-K (CYA)  450/750 V 25</t>
  </si>
  <si>
    <t>174</t>
  </si>
  <si>
    <t>341310009400.S</t>
  </si>
  <si>
    <t>Vodič medený flexibilný H07V-K 25 mm2</t>
  </si>
  <si>
    <t>176</t>
  </si>
  <si>
    <t>210810127.S</t>
  </si>
  <si>
    <t>Kábel medený silový uložený pevne 1-CYKY 0,6/1 kV 5x35 pre vonkajšie práce</t>
  </si>
  <si>
    <t>178</t>
  </si>
  <si>
    <t>341110006600.S</t>
  </si>
  <si>
    <t>Kábel medený 1-CYKY 5x35 mm2</t>
  </si>
  <si>
    <t>180</t>
  </si>
  <si>
    <t>210881270.S</t>
  </si>
  <si>
    <t>Kábel bezhalogénový, medený uložený voľne NHXH-FE 180/E30 0,6/1,0 kV  3x1,5</t>
  </si>
  <si>
    <t>182</t>
  </si>
  <si>
    <t>341610025700.S</t>
  </si>
  <si>
    <t>Kábel medený bezhalogenový NHXH FE180/E30 3x1,5 mm2</t>
  </si>
  <si>
    <t>184</t>
  </si>
  <si>
    <t>a</t>
  </si>
  <si>
    <t>Dopravné naklady</t>
  </si>
  <si>
    <t>186</t>
  </si>
  <si>
    <t>PM</t>
  </si>
  <si>
    <t>Podružný materiál</t>
  </si>
  <si>
    <t>188</t>
  </si>
  <si>
    <t>PPV</t>
  </si>
  <si>
    <t>Podiel pridružených výkonov</t>
  </si>
  <si>
    <t>190</t>
  </si>
  <si>
    <t>22-M</t>
  </si>
  <si>
    <t xml:space="preserve">Montáže oznamovacích a zabezpečovacích zariadení   </t>
  </si>
  <si>
    <t>220320321.S</t>
  </si>
  <si>
    <t>Montáž audio vrátníka vrátane príslušenstva</t>
  </si>
  <si>
    <t>192</t>
  </si>
  <si>
    <t>666676722285</t>
  </si>
  <si>
    <t>Audio vrátník vrátane príslušenstva</t>
  </si>
  <si>
    <t>194</t>
  </si>
  <si>
    <t>220330102.S</t>
  </si>
  <si>
    <t>Montáž vrrátane zapojenia požiarneho tlačidla</t>
  </si>
  <si>
    <t>196</t>
  </si>
  <si>
    <t>404830004400.S</t>
  </si>
  <si>
    <t>Skriňa GW42201 IP55 požiarne tlačidlo</t>
  </si>
  <si>
    <t>198</t>
  </si>
  <si>
    <t>220511002.S</t>
  </si>
  <si>
    <t>Montáž zásuvky 2xRJ45 pod omietku</t>
  </si>
  <si>
    <t>200</t>
  </si>
  <si>
    <t>374590000800</t>
  </si>
  <si>
    <t>Zásuvka dátová Valena  2xRJ45 FTP 6 biela</t>
  </si>
  <si>
    <t>202</t>
  </si>
  <si>
    <t>220511021.S</t>
  </si>
  <si>
    <t>Zapojenie zásuvky 2xRJ45</t>
  </si>
  <si>
    <t>204</t>
  </si>
  <si>
    <t>220511031.S</t>
  </si>
  <si>
    <t>Kábel v rúrkach</t>
  </si>
  <si>
    <t>206</t>
  </si>
  <si>
    <t>341230001200.S</t>
  </si>
  <si>
    <t>Kábel medený dátový FTP-AWG 4x2x24 mm2</t>
  </si>
  <si>
    <t>208</t>
  </si>
  <si>
    <t>220512001.S</t>
  </si>
  <si>
    <t>Montáž závesného rozvadzača jednodielneho na stenu</t>
  </si>
  <si>
    <t>210</t>
  </si>
  <si>
    <t>383180000200.S</t>
  </si>
  <si>
    <t>Rozvádzač jednodielny 19", vxšxh 770x600x395 mm</t>
  </si>
  <si>
    <t>212</t>
  </si>
  <si>
    <t>220512102.S</t>
  </si>
  <si>
    <t>Montáž netieneného patch panelu, 16xRJ45</t>
  </si>
  <si>
    <t>214</t>
  </si>
  <si>
    <t>383150021500.S</t>
  </si>
  <si>
    <t>Patch panel 16xRJ45/u, Cat.5e, komplet osadený</t>
  </si>
  <si>
    <t>216</t>
  </si>
  <si>
    <t>220512110.S</t>
  </si>
  <si>
    <t>Zapojenie jedneho portu do patch panelu - 1xRJ45</t>
  </si>
  <si>
    <t>218</t>
  </si>
  <si>
    <t>220512133.S</t>
  </si>
  <si>
    <t>Meranie certifikácie cat.5e, vystavenie protokolu</t>
  </si>
  <si>
    <t>220</t>
  </si>
  <si>
    <t>220730221.S</t>
  </si>
  <si>
    <t>Koaxiálny kábel ovíjaný alebo opradený uložený v rúrke resp.elektroinštalačnálište, bez ukonč.a zapojenia</t>
  </si>
  <si>
    <t>222</t>
  </si>
  <si>
    <t>220733041.S</t>
  </si>
  <si>
    <t>Montáž a inštalácia TV+SAT zásuvky</t>
  </si>
  <si>
    <t>224</t>
  </si>
  <si>
    <t>384270001200</t>
  </si>
  <si>
    <t>Zásuvka Valena TV-R-SAT</t>
  </si>
  <si>
    <t>226</t>
  </si>
  <si>
    <t>46-M</t>
  </si>
  <si>
    <t xml:space="preserve">Zemné práce vykonávané pri externých montážnych prácach   </t>
  </si>
  <si>
    <t>460200133.S</t>
  </si>
  <si>
    <t>Hĺbenie káblovej ryhy ručne 35 cm širokej a 50 cm hlbokej, v zemine triedy 3</t>
  </si>
  <si>
    <t>228</t>
  </si>
  <si>
    <t>460560133.S</t>
  </si>
  <si>
    <t>Ručný zásyp nezap. káblovej ryhy bez zhutn. zeminy, 35 cm širokej, 50 cm hlbokej v zemine tr. 3</t>
  </si>
  <si>
    <t>230</t>
  </si>
  <si>
    <t>VRN</t>
  </si>
  <si>
    <t xml:space="preserve">Investičné náklady neobsiahnuté v cenách   </t>
  </si>
  <si>
    <t>001000031.S</t>
  </si>
  <si>
    <t>Revázia</t>
  </si>
  <si>
    <t>232</t>
  </si>
  <si>
    <t>001000032.S</t>
  </si>
  <si>
    <t>Nešpecifikované práce</t>
  </si>
  <si>
    <t>234</t>
  </si>
  <si>
    <t>001000033.S</t>
  </si>
  <si>
    <t>Projektová dokumentácia skutočného vyhotovenia</t>
  </si>
  <si>
    <t>236</t>
  </si>
  <si>
    <t>001000034.S</t>
  </si>
  <si>
    <t>Koordinácia s EZ</t>
  </si>
  <si>
    <t>238</t>
  </si>
  <si>
    <t>484,66</t>
  </si>
  <si>
    <t xml:space="preserve">SO 01.2.NV - Neoprávnené výdavky ZS 1.NP </t>
  </si>
  <si>
    <t xml:space="preserve">SO 01.1-NV - Búracie práce - ZS 1.NP </t>
  </si>
  <si>
    <t>-1227810098</t>
  </si>
  <si>
    <t>"ozn.01/BOM-E-1.np</t>
  </si>
  <si>
    <t>4,0*(41,10*2+4,5+10,31+1,0+15,76)-4,0*(4,15+4,9) "hlavná budova-od sh-0,600 po hh+3,400</t>
  </si>
  <si>
    <t>3,6*(2,75*2+4,15) "prístavba od sh-0,600 po hh+3,000</t>
  </si>
  <si>
    <t>3,2*(2,4*2+4,9) "prístavba od sh-0,600 po hh+2,600</t>
  </si>
  <si>
    <t>Medzisúčet-fasáda</t>
  </si>
  <si>
    <t>"ostenia otvorov</t>
  </si>
  <si>
    <t>0,20*(1,5*3*25+0,6*3*11+1,28+1,5*2+0,67+1,5*2+1,5*2+2,4*2*2+0,9+2,4*2)</t>
  </si>
  <si>
    <t>Medzisúčet-ostenia</t>
  </si>
  <si>
    <t>-(1,5*1,5*25+0,6*0,6*10+1,28*1,5+0,67*1,5) "okná</t>
  </si>
  <si>
    <t>-(1,5*2,4*2+1,32*2,4+0,6*1,97+0,9*2,4) "dvere</t>
  </si>
  <si>
    <t>Medzisúčet-mínus otvory</t>
  </si>
  <si>
    <t>1723954322</t>
  </si>
  <si>
    <t>-112214613</t>
  </si>
  <si>
    <t>Odvoz sutiny a vybúraných hmôt na skládku za každý ďalší 1 km - celkom 5km</t>
  </si>
  <si>
    <t>430750467</t>
  </si>
  <si>
    <t>4,461*4 "celkom 5km</t>
  </si>
  <si>
    <t>-651349914</t>
  </si>
  <si>
    <t>-190616197</t>
  </si>
  <si>
    <t>-1065444393</t>
  </si>
  <si>
    <t>4,461</t>
  </si>
  <si>
    <t>-0,062 "mínus klamp.k.</t>
  </si>
  <si>
    <t>-1812904368</t>
  </si>
  <si>
    <t>1622016162</t>
  </si>
  <si>
    <t>-568716848</t>
  </si>
  <si>
    <t>"1.np</t>
  </si>
  <si>
    <t>4,0*(41,10*2+15,76+4,5+10,31+1,0)-4,0*(4,15+4,9) "hlavná budova-od sh-0,600 po hh+3,400</t>
  </si>
  <si>
    <t>3,6*(2,75*2+4,15)"prístavba-od sh-0,600 po hh+3,000</t>
  </si>
  <si>
    <t>3,2*(2,4*2+4,9) "prístavba-od sh-0,600 po hh+2,600</t>
  </si>
  <si>
    <t>129035392</t>
  </si>
  <si>
    <t>-604506868</t>
  </si>
  <si>
    <t>1456810973</t>
  </si>
  <si>
    <t>-289072538</t>
  </si>
  <si>
    <t>1,5*25+0,6*11+1,28+0,67 "1.np</t>
  </si>
  <si>
    <t>sokel_120mm</t>
  </si>
  <si>
    <t>XPS hr.120mm-sokel</t>
  </si>
  <si>
    <t>66,471</t>
  </si>
  <si>
    <t>fasádaMW150mm</t>
  </si>
  <si>
    <t>342,911</t>
  </si>
  <si>
    <t>ostenia_mriežka</t>
  </si>
  <si>
    <t>ostenia mriežka-MW hr.150mm v styku s otvormi</t>
  </si>
  <si>
    <t>30,956</t>
  </si>
  <si>
    <t>496,448</t>
  </si>
  <si>
    <t>fasádaMW50mm</t>
  </si>
  <si>
    <t>MW hr.50mm-fasáda</t>
  </si>
  <si>
    <t>9,086</t>
  </si>
  <si>
    <t>osteniaMW30mm</t>
  </si>
  <si>
    <t>ostenia,nadpražia MW hr.30mm</t>
  </si>
  <si>
    <t>28,49</t>
  </si>
  <si>
    <t>sokel_30mm</t>
  </si>
  <si>
    <t>sokel hr.30mm-prístavba</t>
  </si>
  <si>
    <t>1,584</t>
  </si>
  <si>
    <t xml:space="preserve">SO 01.2-NV - Navrhovaný stav - ZS 1.NP </t>
  </si>
  <si>
    <t>340239239</t>
  </si>
  <si>
    <t>Zamurovanie otvorov plochy nad 1 do 4 m2 tvárnicami YTONG (375x399x249)</t>
  </si>
  <si>
    <t>2135245921</t>
  </si>
  <si>
    <t>"ozn.04/NOT-E--1.np-obvodové nosné murivo</t>
  </si>
  <si>
    <t>1,5*1,5 "v mieste nového exter.schodiska</t>
  </si>
  <si>
    <t>622422231.S</t>
  </si>
  <si>
    <t>Oprava vonkajších omietok vápenných a vápenocem. stupeň členitosti Ia II -20% škrabaných</t>
  </si>
  <si>
    <t>-204189499</t>
  </si>
  <si>
    <t>"Po oškrabaní nesúdržných častí pôvodnej omietky je nutné vyspraviť fasádu !</t>
  </si>
  <si>
    <t>1702928514</t>
  </si>
  <si>
    <t>275369798</t>
  </si>
  <si>
    <t xml:space="preserve">Potiahnutie vonkajších stien sklotextilnou mriežkou s celoplošným prilepením </t>
  </si>
  <si>
    <t>-947928595</t>
  </si>
  <si>
    <t>"hrany KZS hr.150mm v styku s otvormi -1.np</t>
  </si>
  <si>
    <t>0,15*(1,405*2+1,5*2)</t>
  </si>
  <si>
    <t>0,15*(1,5*4)*24</t>
  </si>
  <si>
    <t>0,15*(1,28*2+1,5*2)</t>
  </si>
  <si>
    <t>0,15*0,6*4*10</t>
  </si>
  <si>
    <t>0,15*(0,67*2+1,5*2)</t>
  </si>
  <si>
    <t>0,15*(1,5+2,4*2)</t>
  </si>
  <si>
    <t>0,15*(1,32+2,4*2)</t>
  </si>
  <si>
    <t>0,15*(0,9+2,4*2)</t>
  </si>
  <si>
    <t>0,15*(0,6+1,97*2)</t>
  </si>
  <si>
    <t>625250762.S</t>
  </si>
  <si>
    <t>Kontaktný zatepľovací systém ostenia z minerálnej vlny hr. 30 mm, lepiaca a armovacia malta, armovacia sieťka - ostenia,nadpražia</t>
  </si>
  <si>
    <t>1557265008</t>
  </si>
  <si>
    <t>"1.np-ostenia a nadpražia otvorov-okná,dvere</t>
  </si>
  <si>
    <t>0,18*(1,5+2,4*2+1,32+2,4*2+0,9+2,4*2) "dvere</t>
  </si>
  <si>
    <t>"okná</t>
  </si>
  <si>
    <t>0,18*0,6*3*11</t>
  </si>
  <si>
    <t>0,18*(0,67+1,5*2)</t>
  </si>
  <si>
    <t>0,18*(1,28+1,5*2)</t>
  </si>
  <si>
    <t>0,18*1,5*3*24</t>
  </si>
  <si>
    <t>0,18*(1,405+1,5*2)</t>
  </si>
  <si>
    <t>Medzisúčet</t>
  </si>
  <si>
    <t>625250703.S</t>
  </si>
  <si>
    <t>Kontaktný zatepľovací systém z minerálnej vlny hr. 50 mm, skrutkovacie kotvy, lepiaca a armovacia malta, armovacia sieťka - fasáda</t>
  </si>
  <si>
    <t>1549904267</t>
  </si>
  <si>
    <t>"fasáda-vyznačené časti fasády-prístavby-viď PD 1.np-pôdorys</t>
  </si>
  <si>
    <t>"vxš</t>
  </si>
  <si>
    <t>2,7*2,4+0,18*1,5 "od sh-0,100(sokel) po hh+2,600(strecha)-celá stena,vrátane ostenia priľahlého okna</t>
  </si>
  <si>
    <t>3,1*0,40+0,18*1,5 "od sh-0,100(sokel) po hh+3,000(strecha).časť steny od vstup.dverí, vrátne ostenia priľahlého okna</t>
  </si>
  <si>
    <t>8,26*1,10 "rezerva</t>
  </si>
  <si>
    <t>625250541.S</t>
  </si>
  <si>
    <t>Kontaktný zatepľovací systém soklovej alebo vodou namáhanej časti hr. 30 mm, skrutkovacie kotvy, lepiaca a armovacia malta, armovacia sieťka - sokel</t>
  </si>
  <si>
    <t>-108377021</t>
  </si>
  <si>
    <t>0,6*2,4 "od sh+-0,000 po hh-0,100</t>
  </si>
  <si>
    <t>1,44*1,10 "rezerva</t>
  </si>
  <si>
    <t>625250550.S</t>
  </si>
  <si>
    <t>Kontaktný zatepľovací systém soklovej alebo vodou namáhanej časti hr. 120 mm, skrutkovacie kotvy, lepiaca a armovacia malta, armovacia sieťka - sokel</t>
  </si>
  <si>
    <t>1255495370</t>
  </si>
  <si>
    <t>"Skladba ST1-od terénu -0,600 po hh+-0,000 - 1.NP-sokel</t>
  </si>
  <si>
    <t>0,60*(15,76+0,15*2+2,2+2,75*2+6,43+2,67+11,0+3,1+0,30+0,55+4,85+10,07+10,31+32,97+1,0+8,28)</t>
  </si>
  <si>
    <t>"mínus vstupné schodiská a rampy</t>
  </si>
  <si>
    <t>-0,60*(2,2+0,45+0,4+2,6)</t>
  </si>
  <si>
    <t>-(6,66*0,6/2)</t>
  </si>
  <si>
    <t>-(1,6*0,6/2)</t>
  </si>
  <si>
    <t>63,306*1,05 "rezerva-rezné, nerovnosti..</t>
  </si>
  <si>
    <t>-1282068294</t>
  </si>
  <si>
    <t>"Skladba ST1-od sokla sh+-0,000 po hh+3,400, v.3,4m,1.NP-po hranicu stropu</t>
  </si>
  <si>
    <t>3,40*(2,2+4,45+1,8+11,0+3,1+0,30+0,55+4,85+10,07)</t>
  </si>
  <si>
    <t>-(1,28*1,5+0,67*1,5+0,6*0,6*5+1,5*2,4+1,5*1,5*2+0,6*0,6) "mínus okná,dvere</t>
  </si>
  <si>
    <t>-(3,0*4,45) "mínus trakt jednopodlaž.prístavby</t>
  </si>
  <si>
    <t>-0,8*(5,3+2,35) "mínus strecha nad hl.vstupom zasahujúca do fasády</t>
  </si>
  <si>
    <t>Medzisúčet-čelný</t>
  </si>
  <si>
    <t>"pohľad bočný-pravý</t>
  </si>
  <si>
    <t>3,4*10,31</t>
  </si>
  <si>
    <t>-(1,405*1,5+1,5*1,5*3) "mínus okná</t>
  </si>
  <si>
    <t>Medzisúčet-bočný pravý</t>
  </si>
  <si>
    <t>3,4*(32,97+1,0+8,28)</t>
  </si>
  <si>
    <t>-(1,5*1,5*13+0,6*0,6*2) "mínus okná,dvere</t>
  </si>
  <si>
    <t>Medzisúčet-zadný</t>
  </si>
  <si>
    <t>"pohľad bočný-ľavý</t>
  </si>
  <si>
    <t>3,4*(0,15+15,76)</t>
  </si>
  <si>
    <t>-(0,9*2,4+1,5*1,5*4) "mínus okná a dvere</t>
  </si>
  <si>
    <t>Medzisúčet-bočný ľavý</t>
  </si>
  <si>
    <t>"Skladba ST1-od sokla sh+-0,000 -jednopodlažné prístavby na celú výšku</t>
  </si>
  <si>
    <t>(3,5*2,75*2+3,0*4,45)+(1,1*1,0/2)*2</t>
  </si>
  <si>
    <t>-(0,6*1,97+0,6*0,6*2) "mínus okná,dvere</t>
  </si>
  <si>
    <t>3,0*(4,65+4,05)</t>
  </si>
  <si>
    <t>-(1,5*1,5+1,32*2,4) "mínus okná,dvere</t>
  </si>
  <si>
    <t>Medzisúčet-prístavby</t>
  </si>
  <si>
    <t>332,923*1,03 "rezerva-rezné, nerovnosti..</t>
  </si>
  <si>
    <t>-1527130434</t>
  </si>
  <si>
    <t>"od sh-0,600 po hh+3,400</t>
  </si>
  <si>
    <t>4,0*(41,421*2+2,75*2+4,05+3,1+2,4+10,31+15,76+0,15)</t>
  </si>
  <si>
    <t>1901082662</t>
  </si>
  <si>
    <t>lešenie1*2</t>
  </si>
  <si>
    <t>265643029</t>
  </si>
  <si>
    <t>953945314.S</t>
  </si>
  <si>
    <t>Hliníkový soklový profil šírky 153 mm</t>
  </si>
  <si>
    <t>-294558294</t>
  </si>
  <si>
    <t>4,0*(41,421*2+2,75*2+4,05+3,1+10,31+15,76+0,15)</t>
  </si>
  <si>
    <t>2,5 "rezerva</t>
  </si>
  <si>
    <t>206476329</t>
  </si>
  <si>
    <t>1,405+1,5*24+1,28+0,6*10+0,67+1,5+1,32+0,9+0,6 "nadpražia výplní</t>
  </si>
  <si>
    <t>(1,5*27+0,6*10+2,4*3+1,97)*2 "ostenia výplní</t>
  </si>
  <si>
    <t>-1317792780</t>
  </si>
  <si>
    <t>-1991038284</t>
  </si>
  <si>
    <t>1,405+1,5*24+1,28+0,6*10+0,67</t>
  </si>
  <si>
    <t>-982556227</t>
  </si>
  <si>
    <t>4,0*8</t>
  </si>
  <si>
    <t>2082491514</t>
  </si>
  <si>
    <t>711111015.S1</t>
  </si>
  <si>
    <t>Izolácia proti zemnej a povrchovej vlhkosti , zvislá - sokel</t>
  </si>
  <si>
    <t>479867954</t>
  </si>
  <si>
    <t>"sokel nad terénom</t>
  </si>
  <si>
    <t xml:space="preserve">sokel_120mm </t>
  </si>
  <si>
    <t>-720689551</t>
  </si>
  <si>
    <t>764410750.S</t>
  </si>
  <si>
    <t>Oplechovanie parapetov z hliníkového farebného Al plechu, vrátane rohov do r.š. 330 mm-zamerať priamo na stavbe</t>
  </si>
  <si>
    <t>622502836</t>
  </si>
  <si>
    <t>998764101.S</t>
  </si>
  <si>
    <t>Presun hmôt pre konštrukcie klampiarske v objektoch výšky do 6 m</t>
  </si>
  <si>
    <t>-1993452157</t>
  </si>
  <si>
    <t>185,852</t>
  </si>
  <si>
    <t>135,491</t>
  </si>
  <si>
    <t>8,997</t>
  </si>
  <si>
    <t>Tehl_pásiky</t>
  </si>
  <si>
    <t>Tehlový pásikový obklad</t>
  </si>
  <si>
    <t>7,585</t>
  </si>
  <si>
    <t>9,6</t>
  </si>
  <si>
    <t>keram_dlaž_exter</t>
  </si>
  <si>
    <t>Keramická dlažba exteriér</t>
  </si>
  <si>
    <t>6,38</t>
  </si>
  <si>
    <t>22,35</t>
  </si>
  <si>
    <t>SO 02 - PRESTAVBA A NADSTAVBA BUDOVY BÝVALEJ KOTOLNE</t>
  </si>
  <si>
    <t>fasáda_MW50mm</t>
  </si>
  <si>
    <t>MW 50mm-deliaca stena medzi loggiami</t>
  </si>
  <si>
    <t>8,157</t>
  </si>
  <si>
    <t>Podhľady_loggii</t>
  </si>
  <si>
    <t>Podhľady loggii</t>
  </si>
  <si>
    <t>5,506</t>
  </si>
  <si>
    <t>SO 02.1.OV - Oprávnené výdavky - Bývalá kotolňa</t>
  </si>
  <si>
    <t>50,625</t>
  </si>
  <si>
    <t>65,996</t>
  </si>
  <si>
    <t xml:space="preserve">SO 02.1-OV - Navrhovaný stav-Stavebná časť - Bývalá kotolňa 2.NP </t>
  </si>
  <si>
    <t>Strecha_S1</t>
  </si>
  <si>
    <t>strecha S1</t>
  </si>
  <si>
    <t>88,295</t>
  </si>
  <si>
    <t>SDK_stropy2np</t>
  </si>
  <si>
    <t>SDK stropy-2np</t>
  </si>
  <si>
    <t>63,78</t>
  </si>
  <si>
    <t>SDK_strop_impreg</t>
  </si>
  <si>
    <t>SDK strop impregnovaný,protipožiar.</t>
  </si>
  <si>
    <t>9,36</t>
  </si>
  <si>
    <t>omietka_vnú_10mm_1</t>
  </si>
  <si>
    <t>79,088</t>
  </si>
  <si>
    <t>164,63</t>
  </si>
  <si>
    <t xml:space="preserve">    4 - Vodorovné konštrukcie</t>
  </si>
  <si>
    <t xml:space="preserve">      9-L - Lešenie</t>
  </si>
  <si>
    <t>-742772992</t>
  </si>
  <si>
    <t>"Statika-vč.S01-Výstuž základov pre schodiská 1,2</t>
  </si>
  <si>
    <t>0,8*0,6*16,0*2</t>
  </si>
  <si>
    <t>-898176706</t>
  </si>
  <si>
    <t>15,36*0,30</t>
  </si>
  <si>
    <t>-1961075178</t>
  </si>
  <si>
    <t>15,36 "zemina sa použije na úpravu spevnených plôch, určí investor</t>
  </si>
  <si>
    <t>1438584506</t>
  </si>
  <si>
    <t>0,15*(5,06*1,26+6,36*1,34)*2</t>
  </si>
  <si>
    <t>-1450258297</t>
  </si>
  <si>
    <t>"KARI sieť 8/8-150/150, dĺžka presahu min.3oká,celkom 15x2+40%presah=42m2,celkom 228kg</t>
  </si>
  <si>
    <t>228,0/1000*2</t>
  </si>
  <si>
    <t>-290207587</t>
  </si>
  <si>
    <t>42,0*2</t>
  </si>
  <si>
    <t>-2075104725</t>
  </si>
  <si>
    <t>1906755486</t>
  </si>
  <si>
    <t>157,4/1000*2 "oceľ R8-dĺ.399,0m</t>
  </si>
  <si>
    <t>187,4/1000*2 "oceľ R10-dľ.304,0m</t>
  </si>
  <si>
    <t>127,8/1000*2 "oceľ R12-dĺ.144,0m</t>
  </si>
  <si>
    <t>-1328375635</t>
  </si>
  <si>
    <t>"2.np-deliaca nosná stena-od sh+3,680 po sh venca+6,430, výška cca 2,75m-Rez A-A</t>
  </si>
  <si>
    <t>2,75*0,25*(4,45+1,15)</t>
  </si>
  <si>
    <t>-1421243396</t>
  </si>
  <si>
    <t>"2.np-obvodové murivo hr.300mm-od sh+3,680 po sh venca+6,430, výška  2,75m-Rez A-A</t>
  </si>
  <si>
    <t>2,75*0,30*(15,28*2+1,2*2+5,65*2)</t>
  </si>
  <si>
    <t>"mínus otvory</t>
  </si>
  <si>
    <t>-0,30*(1,6*2,38*2+1,0*2,38*2+1,0*2,38*2+1,05*2,38*2+0,9*0,75*2+0,9*1,5*2)</t>
  </si>
  <si>
    <t>"mínus preklady nad otvormi</t>
  </si>
  <si>
    <t>-0,25*0,30*(1,9*2+1,3*4+1,35*2+1,2*4)</t>
  </si>
  <si>
    <t>27,422*1,01</t>
  </si>
  <si>
    <t>317161122.S</t>
  </si>
  <si>
    <t>Pórobetónový preklad nenosný šírky 100 mm, výšky 250 mm, dĺžky 1200 mm</t>
  </si>
  <si>
    <t>-982664652</t>
  </si>
  <si>
    <t>1+1 "preklady nad otvormi (vnútorné dvere) v priečkach</t>
  </si>
  <si>
    <t>317165221</t>
  </si>
  <si>
    <t>Nosný preklad YTONG šírky 300 mm, výšky 249 mm, dĺžky 1250 mm</t>
  </si>
  <si>
    <t>-1622412370</t>
  </si>
  <si>
    <t>1+1 "okná 900x1500-2ks</t>
  </si>
  <si>
    <t>-1203977114</t>
  </si>
  <si>
    <t>1+1 "okná 1000x2380-2ks</t>
  </si>
  <si>
    <t>362753896</t>
  </si>
  <si>
    <t>1+1 "logg.dvere 1600x2380mm-2ks</t>
  </si>
  <si>
    <t>317165226</t>
  </si>
  <si>
    <t>Nosný preklad YTONG šírky 300 mm, výšky 249 mm, dĺžky 2500 mm</t>
  </si>
  <si>
    <t>-2054694998</t>
  </si>
  <si>
    <t>1+1 "vstupné dv.+vedľajšie okno-2ks</t>
  </si>
  <si>
    <t>932051492</t>
  </si>
  <si>
    <t>0,7*(0,75*2+1,8*2)*2</t>
  </si>
  <si>
    <t>-1459414631</t>
  </si>
  <si>
    <t>"2.np-priečky hr.150-od sh+3,680 po hh+6,680, v.3,0m</t>
  </si>
  <si>
    <t>3,0*(1,8*2+2,9+0,30)-(0,8*2,02) "mč.A2.02-BJ-A2</t>
  </si>
  <si>
    <t>3,0*(1,8*2+2,9+0,30)-(0,8*2,02) "mč.B2.02-BJ-B2</t>
  </si>
  <si>
    <t>-809747711</t>
  </si>
  <si>
    <t>3,0*2</t>
  </si>
  <si>
    <t>Vodorovné konštrukcie</t>
  </si>
  <si>
    <t>417321414.S</t>
  </si>
  <si>
    <t>Betón stužujúcich pásov a vencov železový tr. C 20/25</t>
  </si>
  <si>
    <t>-1664519597</t>
  </si>
  <si>
    <t>"Statika-vč.S04-Vence nad 2.np-Kotolňa</t>
  </si>
  <si>
    <t>0,25*0,25*37,2 "veniec V1-na sh+6,430</t>
  </si>
  <si>
    <t>0,20*0,25*13,5 "venice V2-na sh+6,430</t>
  </si>
  <si>
    <t>0,25*0,25*6,0 "veniac V3-na sh+6,680</t>
  </si>
  <si>
    <t>0,60*0,20*6,40 "prievlak P1-na sh+3,680</t>
  </si>
  <si>
    <t>417351115.S</t>
  </si>
  <si>
    <t>Debnenie bočníc stužujúcich pásov a vencov vrátane vzpier zhotovenie</t>
  </si>
  <si>
    <t>-170662805</t>
  </si>
  <si>
    <t>0,25*2*37,2 "veniec V1-na sh+6,430</t>
  </si>
  <si>
    <t>0,20*2*13,5 "venice V2-na sh+6,430</t>
  </si>
  <si>
    <t>0,25*2*6,0 "veniac V3-na sh+6,680</t>
  </si>
  <si>
    <t>0,60*2*6,40 "prievlak P1-na sh+3,680</t>
  </si>
  <si>
    <t>417351116.S</t>
  </si>
  <si>
    <t>Debnenie bočníc stužujúcich pásov a vencov vrátane vzpier odstránenie</t>
  </si>
  <si>
    <t>542506478</t>
  </si>
  <si>
    <t>417361821.S</t>
  </si>
  <si>
    <t>Výstuž stužujúcich pásov a vencov z betonárskej ocele B500 (10505)</t>
  </si>
  <si>
    <t>723230740</t>
  </si>
  <si>
    <t>"Statika-vč.S04-Vence nad 2.np-Kotolňa-Výkaz výstuže</t>
  </si>
  <si>
    <t>105,0/1000 "oceľ R8-dĺ.266,10m</t>
  </si>
  <si>
    <t>330,3/1000"oceľ R12-dĺ. 372,0m</t>
  </si>
  <si>
    <t>135,4/1000 "oceľ R16-dĺ.85,8m</t>
  </si>
  <si>
    <t>59,2/1000 "oceľ R20-dĺ.24,0m</t>
  </si>
  <si>
    <t>417391151.S</t>
  </si>
  <si>
    <t>Montáž obkladu betónových konštrukcií vykonaný súčasne s betónovaním extrudovaným polystyrénom</t>
  </si>
  <si>
    <t>1101600341</t>
  </si>
  <si>
    <t>0,25*(5,13*2+5,645*2+15,28) "veniec V1-na sh+6,430</t>
  </si>
  <si>
    <t>0,20*(1,2*2+5,02) "venice V2-na sh+6,430</t>
  </si>
  <si>
    <t>283750000700.S</t>
  </si>
  <si>
    <t>Doska XPS hr. 50 mm, zateplenie soklov, suterénov, podláh</t>
  </si>
  <si>
    <t>-524864297</t>
  </si>
  <si>
    <t>10,692*1,05</t>
  </si>
  <si>
    <t>1278596534</t>
  </si>
  <si>
    <t>"vnútorné otvory-1.np-NV</t>
  </si>
  <si>
    <t>1,05*2+2,38*2+1,0*2*2+2,38*2*6+0,9*2*2+1,5*2*4</t>
  </si>
  <si>
    <t>2,6*6</t>
  </si>
  <si>
    <t>Násyp - ochranná krycia vrstva z praného kameniva s utlačením a urovnaním povrchu fr.16-22mm -strecha S1</t>
  </si>
  <si>
    <t>-1245860177</t>
  </si>
  <si>
    <t>Strecha_S1*0,040 "hr.40mm</t>
  </si>
  <si>
    <t>1167777888</t>
  </si>
  <si>
    <t>2025927542</t>
  </si>
  <si>
    <t>-1005132642</t>
  </si>
  <si>
    <t>"2.np-bytová jednotka A2</t>
  </si>
  <si>
    <t>5,65*2+1,95*2+7,215*2+0,25*8 "mč.201-zádverie,203-kuch,jedál,204-obýv.i.</t>
  </si>
  <si>
    <t>2,6*2+1,8*2 "mč.202-kúpeľňa</t>
  </si>
  <si>
    <t>"2.np-bytová jednotka B2</t>
  </si>
  <si>
    <t>40,43 "detto</t>
  </si>
  <si>
    <t>"2.np-bytová jednotka A2,B2</t>
  </si>
  <si>
    <t>(1,35*2+2,185+0,15*2)*2 "mč.205x2</t>
  </si>
  <si>
    <t>1653371848</t>
  </si>
  <si>
    <t>-1234603331</t>
  </si>
  <si>
    <t>-1163266321</t>
  </si>
  <si>
    <t>-44123931</t>
  </si>
  <si>
    <t>-913312749</t>
  </si>
  <si>
    <t>"steny 2.np-od sh+3,780 po hh+6,400(SDK strop) , vrát.ostení exter.výplní a otvorov, mínus otvory</t>
  </si>
  <si>
    <t>"Bytová jednotka A2</t>
  </si>
  <si>
    <t>2,62*(5,68*2+1,95*2+7,215*2)+0,22*(0,9*2+1,05+1,0*2+1,6+2,38*8+1,5*2)-(1,05*2,8+1,0*2,38*2+1,6*2,38+0,9*1,5) "mč.201,203,204</t>
  </si>
  <si>
    <t>2,62*(2,6*2+1,8*2)+0,22*(0,9*2+0,75*2)-(0,9*0,75+0,7*1,97) "mč.202</t>
  </si>
  <si>
    <t>Medzisúčet-BJ-A2</t>
  </si>
  <si>
    <t>"Bytová jednotka B2</t>
  </si>
  <si>
    <t>Medzisúčet-BJ-B2</t>
  </si>
  <si>
    <t>605517022</t>
  </si>
  <si>
    <t>"Skladby ST2 -vnútorné nenosné priečky</t>
  </si>
  <si>
    <t>2,62*(1,95*2+2,9+1,8*2+2,60*2)+0,22*(0,90*2+0,75*2)-(0,9*0,75+0,7*1,97) "mč.202-priečky</t>
  </si>
  <si>
    <t>1423852247</t>
  </si>
  <si>
    <t xml:space="preserve">-omietka_vnú_10mm_1 </t>
  </si>
  <si>
    <t>1312977126</t>
  </si>
  <si>
    <t>-Tehl_pásiky</t>
  </si>
  <si>
    <t>-1143544413</t>
  </si>
  <si>
    <t>-861695631</t>
  </si>
  <si>
    <t>0,15*(1,05+2,38*2)*2</t>
  </si>
  <si>
    <t>0,15*(1,0+2,38*2)*4</t>
  </si>
  <si>
    <t>0,15*(1,6+2,38*2)*2</t>
  </si>
  <si>
    <t>0,15*(0,9+0,75*2)*2</t>
  </si>
  <si>
    <t>0,15*(0,9+1,5*2)*2</t>
  </si>
  <si>
    <t>625250701.S</t>
  </si>
  <si>
    <t>Kontaktný zatepľovací systém z minerálnej vlny hr. 30 mm, skrutkovacie kotvy - podhľady loggií</t>
  </si>
  <si>
    <t>-496599650</t>
  </si>
  <si>
    <t>"podhľady loggií na kóte 6,625</t>
  </si>
  <si>
    <t>1,2*2,185*2*1,05 "vr rezervy</t>
  </si>
  <si>
    <t>Kontaktný zatepľovací systém z minerálnej vlny hr. 50 mm, skrutkovacie kotvy, lepiaca a armovacia malta, armovacia sieťka - deliaca stena medzi loggiami</t>
  </si>
  <si>
    <t>-1747635528</t>
  </si>
  <si>
    <t>"spoločná stena medzi loggiami od s+3,800 po hh+6,625,v.2,825m</t>
  </si>
  <si>
    <t>2,825*(1,2*2+0,35)*1,05 "vr.rezervy</t>
  </si>
  <si>
    <t>-1385717827</t>
  </si>
  <si>
    <t>"Skladba ST1-od sh+3,680 (hranica oprávnených výdavkov),po hh+7,225(hh atiky)- 2,np</t>
  </si>
  <si>
    <t>3,545*(15,58*2+6,25*2)</t>
  </si>
  <si>
    <t>"bočná stena loggie od s+3,800 po hh+6,625,v.2,825m</t>
  </si>
  <si>
    <t>2,825*1,2*2</t>
  </si>
  <si>
    <t>-(1,05*2,38*2+1,0*2,35*4+0,9*0,75*2+0,9*1,5*2+1,6*2,38*2)</t>
  </si>
  <si>
    <t>-3,545*1,82 "mínus komín na výšku zateplenia</t>
  </si>
  <si>
    <t>129,039*1,05 "rezerva-rezné, nerovnosti..</t>
  </si>
  <si>
    <t>-1030829083</t>
  </si>
  <si>
    <t>1,05+1,0*2+1,6+0,9*2+2,38*8+0,75*2+1,5*2 "BJ.A</t>
  </si>
  <si>
    <t>1,05+1,0*2+1,6+0,9*2+2,38*8+0,75*2+1,5*2 "BJ.B</t>
  </si>
  <si>
    <t>803217448</t>
  </si>
  <si>
    <t>1,0+1,0*2+1,6+0,9*2+2,185 "BJ.A</t>
  </si>
  <si>
    <t>1,0+1,0*2+1,6+0,9*2+2,185 "BJ.B</t>
  </si>
  <si>
    <t>1218441373</t>
  </si>
  <si>
    <t>0,9*1,0*2 "BJ.A</t>
  </si>
  <si>
    <t>0,9*1,0*2 "BJ.B</t>
  </si>
  <si>
    <t>286637279</t>
  </si>
  <si>
    <t>3,55*2+2,38*4*2+0,75*2+1,5*2 "BJ.A</t>
  </si>
  <si>
    <t>3,55*2+2,38*4*2+0,75*2+1,5*2 "BJ.B</t>
  </si>
  <si>
    <t>1578531716</t>
  </si>
  <si>
    <t>15,58*2+7,4*2</t>
  </si>
  <si>
    <t>-783870724</t>
  </si>
  <si>
    <t>3,545*(15,58*2+6,55*2+1,0*4)-(3,545*1,82)</t>
  </si>
  <si>
    <t>1125300969</t>
  </si>
  <si>
    <t>849643127</t>
  </si>
  <si>
    <t>84946143</t>
  </si>
  <si>
    <t>78,38 "BJ.A2,B2</t>
  </si>
  <si>
    <t>-1594485747</t>
  </si>
  <si>
    <t>711210200.S</t>
  </si>
  <si>
    <t>Zhotovenie dvojnásobnej izol. stierky balkónov a terás na ploche vodorovnej</t>
  </si>
  <si>
    <t>-1546705416</t>
  </si>
  <si>
    <t>2,62*2+0,10*(1,2*2+2,185)*2 "loggie-vodorvne a zvislo v.10cm</t>
  </si>
  <si>
    <t>245650000400.S1</t>
  </si>
  <si>
    <t>Stierka hydroizolačná, 1-zložková, pružná</t>
  </si>
  <si>
    <t>504979445</t>
  </si>
  <si>
    <t>247710007700.S</t>
  </si>
  <si>
    <t>Pás tesniaci š. 120 mm, na utesnenie rohových a spojovacích škár pri aplikácii hydroizolácií</t>
  </si>
  <si>
    <t>-969854615</t>
  </si>
  <si>
    <t>(1,2*2+2,185)*2 "pri styku so stenou</t>
  </si>
  <si>
    <t>1157668771</t>
  </si>
  <si>
    <t>"miestnosti s mokrou prevádzkou-2.np-mč.A202,B202-kúpeľne,wc</t>
  </si>
  <si>
    <t>2,6*1,6*2+0,10*(2,6*2+1,6*2)*2</t>
  </si>
  <si>
    <t>80826373</t>
  </si>
  <si>
    <t>1892464677</t>
  </si>
  <si>
    <t>1946070606</t>
  </si>
  <si>
    <t>14,94*5,91 "Strecha S1</t>
  </si>
  <si>
    <t>-1071910247</t>
  </si>
  <si>
    <t>1888648017</t>
  </si>
  <si>
    <t>-871437635</t>
  </si>
  <si>
    <t>0,50*(15,8*2+6,55*2) "atika-zvislo,vodorovne</t>
  </si>
  <si>
    <t>-1927516529</t>
  </si>
  <si>
    <t>2028768509</t>
  </si>
  <si>
    <t>-2096486415</t>
  </si>
  <si>
    <t>-667690678</t>
  </si>
  <si>
    <t>1933743882</t>
  </si>
  <si>
    <t>-1666414745</t>
  </si>
  <si>
    <t>(15,58*2+6,55*2)*1,05</t>
  </si>
  <si>
    <t>-1481747658</t>
  </si>
  <si>
    <t>-1215619049</t>
  </si>
  <si>
    <t>1932721934</t>
  </si>
  <si>
    <t>Strecha_S1*1,10</t>
  </si>
  <si>
    <t>-982409835</t>
  </si>
  <si>
    <t>1620055413</t>
  </si>
  <si>
    <t>-1403845516</t>
  </si>
  <si>
    <t>"atika-vnútorná strana zvisle a vodorovne</t>
  </si>
  <si>
    <t>15,58*2+5,91*2</t>
  </si>
  <si>
    <t>-831025125</t>
  </si>
  <si>
    <t>1304833687</t>
  </si>
  <si>
    <t>1360998393</t>
  </si>
  <si>
    <t>Montáž tepelnej izolácie stropov rovných minerálnou vlnou, spodkom s úpravou viazacím drôtom</t>
  </si>
  <si>
    <t>-1605367396</t>
  </si>
  <si>
    <t>15,28*6,25 "Skladba S1</t>
  </si>
  <si>
    <t>242289873</t>
  </si>
  <si>
    <t>-1510291693</t>
  </si>
  <si>
    <t>1233085517</t>
  </si>
  <si>
    <t>-1915964005</t>
  </si>
  <si>
    <t>Strecha_S1 "Spádová vrstva 50-120mm-1,5% spád</t>
  </si>
  <si>
    <t>1713948954</t>
  </si>
  <si>
    <t>Strecha_S1*1,15 "Spádová vrstva 50-120mm-1,5% spád</t>
  </si>
  <si>
    <t>713170060.S</t>
  </si>
  <si>
    <t>Montáž tepelnej izolácie z XPS na balkóny a terasy lepením</t>
  </si>
  <si>
    <t>-1092567813</t>
  </si>
  <si>
    <t>283750001700.S1</t>
  </si>
  <si>
    <t>Doska XPS  hr. 40 mm pre podlahy-spádová</t>
  </si>
  <si>
    <t>1481163303</t>
  </si>
  <si>
    <t>keram_dlaž_exter*1,20</t>
  </si>
  <si>
    <t>-250994174</t>
  </si>
  <si>
    <t>-90228943</t>
  </si>
  <si>
    <t>0,535*(15,28*2+6,25*2)</t>
  </si>
  <si>
    <t>-787505595</t>
  </si>
  <si>
    <t>762421306.S</t>
  </si>
  <si>
    <t>Obloženie stropov alebo strešných podhľadov z dosiek OSB skrutkovaných na zraz hr. dosky 25 mm</t>
  </si>
  <si>
    <t>735509996</t>
  </si>
  <si>
    <t>"strešných podhľad na loggiách</t>
  </si>
  <si>
    <t>2,385*1,2*2*1,05</t>
  </si>
  <si>
    <t>1134223359</t>
  </si>
  <si>
    <t>"rezivo pre atikové múriky - návrh</t>
  </si>
  <si>
    <t>(6,25*2+15,58*2)*2</t>
  </si>
  <si>
    <t>762712140.S</t>
  </si>
  <si>
    <t>Montáž priestorových viazaných konštrukcií z reziva hraneného prierezovej plochy 280 - 450 cm2</t>
  </si>
  <si>
    <t>-1249526963</t>
  </si>
  <si>
    <t>6,2*26 "Strešná nosná konštrukcia-hranoly 140x250mm,dĺ.6,2mx26ks</t>
  </si>
  <si>
    <t>1956395381</t>
  </si>
  <si>
    <t>6,2*26*0,14*0,25 "Strešná nosná konštrukcia-hranoly 140x250mm,dĺ.6,2mx26ks</t>
  </si>
  <si>
    <t>(6,25*2+15,58*2)*0,06*0,12</t>
  </si>
  <si>
    <t>(6,25*2+15,58*2)*0,12*0,12</t>
  </si>
  <si>
    <t>-1344889306</t>
  </si>
  <si>
    <t>Strecha_S1 *2*1,01</t>
  </si>
  <si>
    <t>-607823016</t>
  </si>
  <si>
    <t>(23,037+6,01+178,356)*0,025</t>
  </si>
  <si>
    <t>710238323</t>
  </si>
  <si>
    <t>742411716</t>
  </si>
  <si>
    <t>763120010.S</t>
  </si>
  <si>
    <t>Sadrokartónová inštalačná predstena pre sanitárne zariadenia, kca CD+UD, jednoducho opláštená doskou impregnovanou H2 12,5 mm</t>
  </si>
  <si>
    <t>326072987</t>
  </si>
  <si>
    <t>1,85*(1,2+0,15)*2+(0,15*1,2*2) "mč.202-A,B</t>
  </si>
  <si>
    <t>763163321.S1</t>
  </si>
  <si>
    <t>Strop SDK na oceľovej konštrukcií CD+UD a závesoch s parozábranou, doska protipožiarna DF 12.5 mm, TI MW 150 mm</t>
  </si>
  <si>
    <t>665621562</t>
  </si>
  <si>
    <t>3,47+11,66+16,76</t>
  </si>
  <si>
    <t>763163341.S1</t>
  </si>
  <si>
    <t>Strop SDK na oceľovej konštrukcií CD+UD a závesoch s parozábranou, doska protipožiarna impregnovaná DFH2 12.5 mm, TI 150 mm</t>
  </si>
  <si>
    <t>-2070776337</t>
  </si>
  <si>
    <t>4,68 "2.np-bytová jednotka A2-kúpeľňa</t>
  </si>
  <si>
    <t>4,68 "2.np-bytová jednotka B2-kúpeľňa</t>
  </si>
  <si>
    <t>-1198303187</t>
  </si>
  <si>
    <t>-52523235</t>
  </si>
  <si>
    <t>1,0*4+0,9*4</t>
  </si>
  <si>
    <t>764421720.S</t>
  </si>
  <si>
    <t>Oplechovanie okapov loggii - systémové riešenie</t>
  </si>
  <si>
    <t>-1902548572</t>
  </si>
  <si>
    <t>2,185*2*1,05</t>
  </si>
  <si>
    <t>369782448</t>
  </si>
  <si>
    <t>7,225*4</t>
  </si>
  <si>
    <t>-1531555437</t>
  </si>
  <si>
    <t>735945008</t>
  </si>
  <si>
    <t>0,9*2+2,38*2</t>
  </si>
  <si>
    <t>(1,02+2,38*2)*2</t>
  </si>
  <si>
    <t>1,6*2+2,38*2</t>
  </si>
  <si>
    <t>0,9*2+0,75*2</t>
  </si>
  <si>
    <t>0,9*2+1,5*2</t>
  </si>
  <si>
    <t>Medzisúčet-BJ.A</t>
  </si>
  <si>
    <t>34,18 "BJ.B-detto</t>
  </si>
  <si>
    <t>611-900x750</t>
  </si>
  <si>
    <t>Plastové okno jednokrídlové OS, šxv 900x750 mm, izolačné trojsklo, 6 komorový profil,dištančný rámik,stredové tesnenie, celoobvodové bezpeč.kovanie, mikroventil., vr.prísluš, RAL 7030 - informat.cen</t>
  </si>
  <si>
    <t>-1380600315</t>
  </si>
  <si>
    <t>611-900x1500</t>
  </si>
  <si>
    <t>Plastové okno jednokrídlové OS, šxv 900x1500mm, izolačné trojsklo, 6 komorový profil,dištančný rámik,stredové tesnenie, celoobvodové bezpeč.kovanie, mikroventil., vr.prísluš, RAL 7030 - informatívna cena</t>
  </si>
  <si>
    <t>-1998118012</t>
  </si>
  <si>
    <t>611-1000x2380</t>
  </si>
  <si>
    <t>Plastová okno jednokrídlové OS, šxv 1000x2380mm, izolačné trojsklo, 6 komorový profil,dištančný rámik,stredové tesnenie, celoobvodové bezpeč.kovanie, mikroventil., vr.prísluš, RAL 7030 - informatívna cana</t>
  </si>
  <si>
    <t>-41871313</t>
  </si>
  <si>
    <t>611-1600x2380</t>
  </si>
  <si>
    <t>Plastová presklená stena dvojkrídlové O+fix, šxv 1600x2380mm,otváravá č. š.900mm, izolačné trojsklo, 6 komorový profil,dištančný rámik,stredové tesnenie, celoobvodové bezpeč.kovanie, mikroventil., vr.prísluš, RAL 7030 - informatívna cena</t>
  </si>
  <si>
    <t>1641229185</t>
  </si>
  <si>
    <t>Plastové vchodové dvere otváravé, šxv 1050x2380mm,izolačné trojsklo, 6 komorový profil,5-komorový krídl.profil,staveb.hl.85mm,hliník.prah,kovanie GU-automatik s 3-bod.zamykaním, RAL 7030 - informatívna cena</t>
  </si>
  <si>
    <t>-439696227</t>
  </si>
  <si>
    <t>1711251440</t>
  </si>
  <si>
    <t>1+1 "dvere 700/1970-hr.mur.150mm-BJ.A,B</t>
  </si>
  <si>
    <t>Kľučka dverová a rozeta 2x, nehrdzavejúca oceľ, povrch nerez brúsený</t>
  </si>
  <si>
    <t>-1039524417</t>
  </si>
  <si>
    <t>Dvere vnútorné jednokrídlové, šírka 600-900 mm, výplň DTD doska, povrch CPL laminát, mechanicky odolné plné</t>
  </si>
  <si>
    <t>-214632507</t>
  </si>
  <si>
    <t>Montáž parapetnej dosky plastovej šírky do 300 mm</t>
  </si>
  <si>
    <t>-883892302</t>
  </si>
  <si>
    <t>0,9*2*2 "mč.202,203-BJ.A,B</t>
  </si>
  <si>
    <t>Parapetná doska plastová, šírka 300 mm, komôrková vnútorná</t>
  </si>
  <si>
    <t>-2118059249</t>
  </si>
  <si>
    <t>-2107569880</t>
  </si>
  <si>
    <t>-542910024</t>
  </si>
  <si>
    <t>92396954</t>
  </si>
  <si>
    <t>-323039880</t>
  </si>
  <si>
    <t>998766101.S</t>
  </si>
  <si>
    <t>Presun hmot pre konštrukcie stolárske v objektoch výšky do 6 m</t>
  </si>
  <si>
    <t>-215034988</t>
  </si>
  <si>
    <t>-2019712604</t>
  </si>
  <si>
    <t>-418390371</t>
  </si>
  <si>
    <t>(1,0+2,0+3,0+1,0+2,3+3,6*2)*2 "zábradlie oceľ.schodiska na 2.np</t>
  </si>
  <si>
    <t>1110148185</t>
  </si>
  <si>
    <t>767164016.S</t>
  </si>
  <si>
    <t>Montáž zábradlia na francúzske okná , kotvenie</t>
  </si>
  <si>
    <t>-179399819</t>
  </si>
  <si>
    <t>1,0*4+2,2*2</t>
  </si>
  <si>
    <t>553-13NOZ6</t>
  </si>
  <si>
    <t>Zábradlie z pozink.ocele na francúzske okná, vertikálne výplň z oceľ.pásoviny 40x6mm, výška do 1200 mm, kotvenie,RAL 7030 exteriérové</t>
  </si>
  <si>
    <t>5641376</t>
  </si>
  <si>
    <t>1,0*4+2,2*2 "francúzske okná-2.np</t>
  </si>
  <si>
    <t>575913791</t>
  </si>
  <si>
    <t>"Schodiská SO 02-nášlapná plocha</t>
  </si>
  <si>
    <t>(2,0*1,1+2,35*1,1)*2 "podesty</t>
  </si>
  <si>
    <t>(2,5*1,1+3,0*1,1)*2 "schody</t>
  </si>
  <si>
    <t>-1525448070</t>
  </si>
  <si>
    <t>-1139826985</t>
  </si>
  <si>
    <t>"Schodisko SO 02-Kotolňa-orientačný výkaz</t>
  </si>
  <si>
    <t>990*2</t>
  </si>
  <si>
    <t>1923912340</t>
  </si>
  <si>
    <t>"Schodisko SO 02-Kotolňa-orientačný výkaz, vr.20% rezerva</t>
  </si>
  <si>
    <t>1980,0/1000</t>
  </si>
  <si>
    <t>2071372362</t>
  </si>
  <si>
    <t>"Schodisko SO 02-Kotolňa-Statika-orientačný výkaz, vr.20% rezerva</t>
  </si>
  <si>
    <t>1980,0 "cca 2/3 z výkazu materiálu na všetky 3 schodiská</t>
  </si>
  <si>
    <t>580015818</t>
  </si>
  <si>
    <t>2,6*1,8+0,15*0,8 "mč.202</t>
  </si>
  <si>
    <t>-649926027</t>
  </si>
  <si>
    <t>Montáž soklíkov z obkladačiek - terasy</t>
  </si>
  <si>
    <t>1040446410</t>
  </si>
  <si>
    <t>(1,35*2+2,185+0,15*2)-1,6 "mč.205</t>
  </si>
  <si>
    <t>3,585 "mč.205-detto</t>
  </si>
  <si>
    <t>771576304.S</t>
  </si>
  <si>
    <t>Montáž podláh z dlaždíc keramických do tmelu flexibilného mrazuvzdorného -terasy</t>
  </si>
  <si>
    <t>-818889470</t>
  </si>
  <si>
    <t>1,35*2,185+0,15*1,6 "mč.205</t>
  </si>
  <si>
    <t>1,35*2,185+0,15*1,6"mč.205</t>
  </si>
  <si>
    <t>597740000400.S</t>
  </si>
  <si>
    <t>Dlaždice keramické protišmykové, mrazuvzdorné - podľa výberu</t>
  </si>
  <si>
    <t>1054880031</t>
  </si>
  <si>
    <t>keram_dlaž_exter*1,05+(7,17*0,10*1,05)</t>
  </si>
  <si>
    <t>-1074704294</t>
  </si>
  <si>
    <t>-1843472366</t>
  </si>
  <si>
    <t>31,63 "mč.201-zádverie,203-kuch,jedál,204-obýv.i.-detto</t>
  </si>
  <si>
    <t>426471550</t>
  </si>
  <si>
    <t>65,0 "vr.rezervy</t>
  </si>
  <si>
    <t>-654374356</t>
  </si>
  <si>
    <t>0,8*2 "kúpeľňa</t>
  </si>
  <si>
    <t>624384450</t>
  </si>
  <si>
    <t>-899271421</t>
  </si>
  <si>
    <t>1,78*5,65+0,20*(1,05+1,0*2+1,6)+2,9*3,7+2,535*4,45 "mč.201-zádverie,203-kuch,jedál,204-obýv.i.</t>
  </si>
  <si>
    <t>-1166492566</t>
  </si>
  <si>
    <t>-1436291945</t>
  </si>
  <si>
    <t>512799981</t>
  </si>
  <si>
    <t>-2005899286</t>
  </si>
  <si>
    <t>1116772402</t>
  </si>
  <si>
    <t>-1520454100</t>
  </si>
  <si>
    <t>"po SH zavesný podhľad SDK v.2,6m</t>
  </si>
  <si>
    <t>2,6*(2,6*2+1,8*2)*2+0,15*(1,8+1,2)*2 "BJ.-A,-B-mč.202x2, vrát.SDK inštalačná predstena-kúpeľne</t>
  </si>
  <si>
    <t>-(0,7*1,97+0,9*0,75)*2 "mínus otvory</t>
  </si>
  <si>
    <t>0,9*(2,535+1,95)*2 "BJ.-A,-B-mč.203x2-kuchyňa za linkou(upresniť podľa typu linky)</t>
  </si>
  <si>
    <t>1819911989</t>
  </si>
  <si>
    <t>1984055614</t>
  </si>
  <si>
    <t>(2,6*4+1,8+1,2)*2+0,9*2</t>
  </si>
  <si>
    <t>2,6 "rezerva</t>
  </si>
  <si>
    <t>-615886321</t>
  </si>
  <si>
    <t>781732040.S1</t>
  </si>
  <si>
    <t>Montáž obkladov vonk. stien z obkladačiek tehlových kladených do malty, škár. hmotou škárovacou</t>
  </si>
  <si>
    <t>-655580558</t>
  </si>
  <si>
    <t>"tehlové pásiky-fasáda-viď PD-pohľady-ozn.2</t>
  </si>
  <si>
    <t>0,6*2,38*2+2,825*2,185*2-1,6*2,38*2</t>
  </si>
  <si>
    <t>596360000100.S1</t>
  </si>
  <si>
    <t>Obkladový pásik tehlový s hladkým pieskov.povrchom, jemnej farby, rozmer 210x23x50mm - podľa výberu a vzorkovníka</t>
  </si>
  <si>
    <t>1921840037</t>
  </si>
  <si>
    <t>Tehl_pásiky*1,05</t>
  </si>
  <si>
    <t>153</t>
  </si>
  <si>
    <t>-1562756898</t>
  </si>
  <si>
    <t>789553196</t>
  </si>
  <si>
    <t>výkopy</t>
  </si>
  <si>
    <t>11,5</t>
  </si>
  <si>
    <t>lôžko</t>
  </si>
  <si>
    <t>2,726</t>
  </si>
  <si>
    <t>obsyp</t>
  </si>
  <si>
    <t>5,45</t>
  </si>
  <si>
    <t>vytlačená</t>
  </si>
  <si>
    <t>zemina vytlačená</t>
  </si>
  <si>
    <t>8,176</t>
  </si>
  <si>
    <t xml:space="preserve">SO 02.2-OV - Zdravotechnika - Bývalá kotolňa </t>
  </si>
  <si>
    <t xml:space="preserve">    8 - Rúrové vedenie</t>
  </si>
  <si>
    <t>859191593</t>
  </si>
  <si>
    <t>"voda</t>
  </si>
  <si>
    <t>1,0*0,6*1  "vstup vody cez základy</t>
  </si>
  <si>
    <t>0,40*0,6*4,4 "voda</t>
  </si>
  <si>
    <t>"kanalizácia</t>
  </si>
  <si>
    <t>1,0*0,8*(1+1+1) "pre vonk.kanaliz. vo výkope-1,6,7</t>
  </si>
  <si>
    <t>0,6*0,6*(4,8+2,0+0,74+1,8+2,0) "vetva 1</t>
  </si>
  <si>
    <t>0,6*0,6*(5,3+0,27*2+3,5) "vetva 7</t>
  </si>
  <si>
    <t>1930532541</t>
  </si>
  <si>
    <t>167101100.S</t>
  </si>
  <si>
    <t>Nakladanie výkopku tr.1-4 ručne</t>
  </si>
  <si>
    <t>-1207767676</t>
  </si>
  <si>
    <t>163904783</t>
  </si>
  <si>
    <t>-vytlačená</t>
  </si>
  <si>
    <t>1669239206</t>
  </si>
  <si>
    <t>0,40*0,30*4,4</t>
  </si>
  <si>
    <t>1,0*0,30*(1+1+1) "pre vonk.kanaliz. vo výkope-1,6,7</t>
  </si>
  <si>
    <t>0,6*0,30*(4,8+2,0+0,74+1,8+2,0) "vetva 1</t>
  </si>
  <si>
    <t>0,6*0,30*(5,3+0,27*2+3,5) "vetva 7</t>
  </si>
  <si>
    <t>-1353761736</t>
  </si>
  <si>
    <t>5,196*1,7 "objem*hmotnosť</t>
  </si>
  <si>
    <t>451572111.S</t>
  </si>
  <si>
    <t>Lôžko pod potrubie, stoky a drobné objekty, v otvorenom výkope z kameniva drobného ťaženého 0-4 mm</t>
  </si>
  <si>
    <t>698062977</t>
  </si>
  <si>
    <t>0,40*0,15*4,4</t>
  </si>
  <si>
    <t>1,0*0,15*(1+1+1) "pre vonk.kanaliz. vo výkope-1,6,7</t>
  </si>
  <si>
    <t>0,6*0,15*(4,8+2,0+0,74+1,8+2,0) "vetva 1</t>
  </si>
  <si>
    <t>0,6*0,15*(5,3+0,27*2+3,5) "vetva 7</t>
  </si>
  <si>
    <t>-946956824</t>
  </si>
  <si>
    <t>16,6*0,10</t>
  </si>
  <si>
    <t>120*0,2</t>
  </si>
  <si>
    <t>31,06/2</t>
  </si>
  <si>
    <t>Rúrové vedenie</t>
  </si>
  <si>
    <t>871181058.S</t>
  </si>
  <si>
    <t>Montáž vodovodného potrubia z dvojvsrtvového PE 100 SDR17/PN10 zváraných natupo D 40x2,4 mm</t>
  </si>
  <si>
    <t>208613216</t>
  </si>
  <si>
    <t>286130030800.S</t>
  </si>
  <si>
    <t>Rúra HDPE na vodu PE100 PN10 SDR17 40x2,4x100 m</t>
  </si>
  <si>
    <t>317665679</t>
  </si>
  <si>
    <t>877181002.S</t>
  </si>
  <si>
    <t>Montáž tvarovky vodovodného potrubia z PE 100 zváranej natupo D 40 mm</t>
  </si>
  <si>
    <t>-908610854</t>
  </si>
  <si>
    <t>286530017200.S1</t>
  </si>
  <si>
    <t>Tvarovky PE 100 SDR 11 D 40 mm</t>
  </si>
  <si>
    <t>503585892</t>
  </si>
  <si>
    <t>2127835405</t>
  </si>
  <si>
    <t>10"pre práce pod stropom</t>
  </si>
  <si>
    <t>961055111.S</t>
  </si>
  <si>
    <t>Búranie základov alebo vybúranie otvorov  v základoch železobetónových,  -2,40000t</t>
  </si>
  <si>
    <t>1147251074</t>
  </si>
  <si>
    <t>"základová doska-ležaté rozvody medzi základmi</t>
  </si>
  <si>
    <t>"základové pásy-prestupy</t>
  </si>
  <si>
    <t>0,6*0,3*0,3*3 "vetvy 1,6,7</t>
  </si>
  <si>
    <t>419247875</t>
  </si>
  <si>
    <t>3 "vodomery-studená, teplá</t>
  </si>
  <si>
    <t>971056005.S</t>
  </si>
  <si>
    <t>Jadrové vrty diamantovými korunkami do D 60 mm do stien - železobetónových -0,00007t</t>
  </si>
  <si>
    <t>-367532660</t>
  </si>
  <si>
    <t>60 "vodovod-základy</t>
  </si>
  <si>
    <t>737328116</t>
  </si>
  <si>
    <t>20*5 "vetvy 2,3a,4,7,7a</t>
  </si>
  <si>
    <t>-1566573200</t>
  </si>
  <si>
    <t>1,6+1,3+1,3 "od umývadiel-v murive-1np</t>
  </si>
  <si>
    <t>1,0+0,9+0,7+0,8 "1.np-v murive</t>
  </si>
  <si>
    <t>(2,4+1,6)*2 "2np-v murive-byty AB</t>
  </si>
  <si>
    <t>0,5*2 "2np-k umývadlu-byty AB</t>
  </si>
  <si>
    <t>-568406887</t>
  </si>
  <si>
    <t>"k zariaďovacím predmetom</t>
  </si>
  <si>
    <t>15+7  "sv-1,2np-v murive</t>
  </si>
  <si>
    <t>14+6 "tv-1,2np-v murive</t>
  </si>
  <si>
    <t>3 "cv-1np-v murive</t>
  </si>
  <si>
    <t>32+13  "sv-1,2np-v murive</t>
  </si>
  <si>
    <t>17+13 "tv-1,2np-v murive</t>
  </si>
  <si>
    <t>-1702005329</t>
  </si>
  <si>
    <t>4,5+1,5+1,5 "stúpačky-vetvy 3,8,9</t>
  </si>
  <si>
    <t>8,5*3"stúpačky-vetvy2,4,7-v murive-ukončiť nad strechou vetracou hlavicou</t>
  </si>
  <si>
    <t>1,0*3 "stúpačky-vetvy1,5,6-1np-nad podlahou</t>
  </si>
  <si>
    <t>-1256813133</t>
  </si>
  <si>
    <t>366201908</t>
  </si>
  <si>
    <t>958060395</t>
  </si>
  <si>
    <t>423806017</t>
  </si>
  <si>
    <t>6,51471428571429*14 'Prepočítané koeficientom množstva</t>
  </si>
  <si>
    <t>274213916</t>
  </si>
  <si>
    <t>-1771542531</t>
  </si>
  <si>
    <t>116107510</t>
  </si>
  <si>
    <t>-307670595</t>
  </si>
  <si>
    <t>49+89</t>
  </si>
  <si>
    <t>-443386775</t>
  </si>
  <si>
    <t>49 "PeAlPex</t>
  </si>
  <si>
    <t>363854812</t>
  </si>
  <si>
    <t>89"PeAlPex</t>
  </si>
  <si>
    <t>2090557153</t>
  </si>
  <si>
    <t>721170905.S</t>
  </si>
  <si>
    <t>Oprava odpadového potrubia novodurového vsadenie odbočky do potrubia D 50 mm</t>
  </si>
  <si>
    <t>1966791587</t>
  </si>
  <si>
    <t>1627322540</t>
  </si>
  <si>
    <t>721171106.S1</t>
  </si>
  <si>
    <t>Potrubie z PVC - U odpadové zavesené hrdlové D 50 mm</t>
  </si>
  <si>
    <t>-611743822</t>
  </si>
  <si>
    <t>0,6+2,4 "vetvy 3a,7a-pod stropom-nutné riešiť odhlučnenie!</t>
  </si>
  <si>
    <t>832541221</t>
  </si>
  <si>
    <t>"ležaté zvody v základoch</t>
  </si>
  <si>
    <t>(1+1+1) "pre vonk.kanaliz. vo výkope-1,6,7</t>
  </si>
  <si>
    <t>(4,8+2,0+0,8+1,8+2,0) "vetva 1</t>
  </si>
  <si>
    <t>0,5 "vetva 6</t>
  </si>
  <si>
    <t>(5,3+0,30*2+3,5) "vetva 7</t>
  </si>
  <si>
    <t>-2000793075</t>
  </si>
  <si>
    <t>4,5+1,5+1,5 "vetvy 3,8,9</t>
  </si>
  <si>
    <t>-1193812234</t>
  </si>
  <si>
    <t>8,5*3"vetvy2,4,7-v murive-ukončiť nad strechou vetracou hlavicou</t>
  </si>
  <si>
    <t>1,0*3 "vetvy1,5,6-1np-nad podlahou</t>
  </si>
  <si>
    <t>-67687383</t>
  </si>
  <si>
    <t>1512430710</t>
  </si>
  <si>
    <t>74941357</t>
  </si>
  <si>
    <t>-1968812426</t>
  </si>
  <si>
    <t>2080642787</t>
  </si>
  <si>
    <t>-1154757997</t>
  </si>
  <si>
    <t>-822673161</t>
  </si>
  <si>
    <t>-790863124</t>
  </si>
  <si>
    <t>0,8*2 "2np-pod vaňou-byty AB</t>
  </si>
  <si>
    <t>1296088625</t>
  </si>
  <si>
    <t>1,0+1,0+0,5+0,5 "od WC a výlevka-1.np-v murive</t>
  </si>
  <si>
    <t>1,0+1,0 "od wc-2.np-v murive</t>
  </si>
  <si>
    <t>640719676</t>
  </si>
  <si>
    <t>3 "umývadlá-1np</t>
  </si>
  <si>
    <t>-616351006</t>
  </si>
  <si>
    <t>5 "1TČ,1drez,1kávovar,1umývadlo,1x vpust-1np</t>
  </si>
  <si>
    <t>8 "2xdrez,2xvaňa,2xumýv.,2xpráčka-2np</t>
  </si>
  <si>
    <t>1932295319</t>
  </si>
  <si>
    <t>4 "1x výlevka, 3x wc-1.np</t>
  </si>
  <si>
    <t>2 "2x wc-2.np</t>
  </si>
  <si>
    <t>721213000.S</t>
  </si>
  <si>
    <t>Montáž podlahového vpustu  DN 50</t>
  </si>
  <si>
    <t>843450040</t>
  </si>
  <si>
    <t>286630021800.S</t>
  </si>
  <si>
    <t>Podlahový vtok s vertikálnym odtokom D 50 mm, rošt 150x150 mm, PE-HD</t>
  </si>
  <si>
    <t>-1581407624</t>
  </si>
  <si>
    <t>-86257701</t>
  </si>
  <si>
    <t>-322784354</t>
  </si>
  <si>
    <t>774814412</t>
  </si>
  <si>
    <t>3+24,3+7,5+28,5 "ležaté,zavesené, zvislé</t>
  </si>
  <si>
    <t>4,2+14+5 "pripájacie</t>
  </si>
  <si>
    <t>-1607159563</t>
  </si>
  <si>
    <t>230203691.S</t>
  </si>
  <si>
    <t>Montáž prechodka HDPE d32/ PexAlPex d 32/1"</t>
  </si>
  <si>
    <t>-155210023</t>
  </si>
  <si>
    <t>2862200.1</t>
  </si>
  <si>
    <t>Prechodka HDPE d 32/PeX-Al-PeX d32</t>
  </si>
  <si>
    <t>-481840760</t>
  </si>
  <si>
    <t>-1771397705</t>
  </si>
  <si>
    <t>4 "cv-2np-v podlahe</t>
  </si>
  <si>
    <t>2022049291</t>
  </si>
  <si>
    <t>7 "sv-2np-v podlahe</t>
  </si>
  <si>
    <t>7 "tv-2np-v podlahe</t>
  </si>
  <si>
    <t>1145349588</t>
  </si>
  <si>
    <t>5+2+1  "pre WC-5, práčka-2, umývačka-1</t>
  </si>
  <si>
    <t>-2091663220</t>
  </si>
  <si>
    <t>-1275525991</t>
  </si>
  <si>
    <t>11  "pre nástenné batérie: umývadlo-6, vaňa-2, drez-3</t>
  </si>
  <si>
    <t>599889897</t>
  </si>
  <si>
    <t>1940938715</t>
  </si>
  <si>
    <t>-696816938</t>
  </si>
  <si>
    <t>326135823</t>
  </si>
  <si>
    <t>-1162230078</t>
  </si>
  <si>
    <t>-942270058</t>
  </si>
  <si>
    <t>628263800</t>
  </si>
  <si>
    <t>-688349251</t>
  </si>
  <si>
    <t>-1613771778</t>
  </si>
  <si>
    <t>-1169836095</t>
  </si>
  <si>
    <t>3+3  "podružné meranie -teplá-BVT a studená-BVS voda</t>
  </si>
  <si>
    <t>1811638915</t>
  </si>
  <si>
    <t>340872687</t>
  </si>
  <si>
    <t>1585639887</t>
  </si>
  <si>
    <t>-1327480931</t>
  </si>
  <si>
    <t>6+49+89</t>
  </si>
  <si>
    <t>1064419819</t>
  </si>
  <si>
    <t>-175825997</t>
  </si>
  <si>
    <t>1375010205</t>
  </si>
  <si>
    <t>1+5 "1 výtok.ventil,5wc</t>
  </si>
  <si>
    <t>-1639168951</t>
  </si>
  <si>
    <t>-657338744</t>
  </si>
  <si>
    <t>888178998</t>
  </si>
  <si>
    <t>1882012492</t>
  </si>
  <si>
    <t>1660736322</t>
  </si>
  <si>
    <t>-524154526</t>
  </si>
  <si>
    <t>-1382733555</t>
  </si>
  <si>
    <t>2019590310</t>
  </si>
  <si>
    <t>-307636803</t>
  </si>
  <si>
    <t>-1548450575</t>
  </si>
  <si>
    <t>1544646173</t>
  </si>
  <si>
    <t>-1020539321</t>
  </si>
  <si>
    <t>-1084806252</t>
  </si>
  <si>
    <t>-877774609</t>
  </si>
  <si>
    <t>-1575788617</t>
  </si>
  <si>
    <t>-1804852284</t>
  </si>
  <si>
    <t>2117732844</t>
  </si>
  <si>
    <t>-1417509480</t>
  </si>
  <si>
    <t>-161526873</t>
  </si>
  <si>
    <t>725333360.S</t>
  </si>
  <si>
    <t>Montáž výlevky keramickej voľne stojacej bez výtokovej armatúry</t>
  </si>
  <si>
    <t>1125022633</t>
  </si>
  <si>
    <t>642710000100.S</t>
  </si>
  <si>
    <t>Výlevka stojatá keramická s plastovou mrežou</t>
  </si>
  <si>
    <t>-71994542</t>
  </si>
  <si>
    <t>387357572</t>
  </si>
  <si>
    <t>2  "pre pračku</t>
  </si>
  <si>
    <t>1 "pre umývačku</t>
  </si>
  <si>
    <t>2092343651</t>
  </si>
  <si>
    <t>-307417682</t>
  </si>
  <si>
    <t>5  "pre WC</t>
  </si>
  <si>
    <t>-538879735</t>
  </si>
  <si>
    <t>-54753236</t>
  </si>
  <si>
    <t>6 "umývadlá</t>
  </si>
  <si>
    <t>3 "kuch.drezy</t>
  </si>
  <si>
    <t>546910158</t>
  </si>
  <si>
    <t>-194964489</t>
  </si>
  <si>
    <t>725829801.S</t>
  </si>
  <si>
    <t>Montáž batérie výlevkovej nástennej pákovej alebo klasickej s mechanickým ovládaním</t>
  </si>
  <si>
    <t>-797485261</t>
  </si>
  <si>
    <t>551450003400</t>
  </si>
  <si>
    <t>Batéria umývadlová nástenná páková -výlevka</t>
  </si>
  <si>
    <t>-1438486310</t>
  </si>
  <si>
    <t>-1469267955</t>
  </si>
  <si>
    <t>-994351502</t>
  </si>
  <si>
    <t>-1846699508</t>
  </si>
  <si>
    <t>-206421437</t>
  </si>
  <si>
    <t>-1325947346</t>
  </si>
  <si>
    <t>-598050925</t>
  </si>
  <si>
    <t>-1259069865</t>
  </si>
  <si>
    <t>2 "pračka</t>
  </si>
  <si>
    <t>1 "umývačka riadu</t>
  </si>
  <si>
    <t>-1267676390</t>
  </si>
  <si>
    <t>-1349257491</t>
  </si>
  <si>
    <t>1890690969</t>
  </si>
  <si>
    <t>725869351.S</t>
  </si>
  <si>
    <t>Montáž zápachovej uzávierky pre zariaďovacie predmety, výlevkovej do D 50 mm</t>
  </si>
  <si>
    <t>984590543</t>
  </si>
  <si>
    <t>551620014100.S</t>
  </si>
  <si>
    <t>Zápachová uzávierka kolenová d 50/50 mm, pre výlevku</t>
  </si>
  <si>
    <t>1603168352</t>
  </si>
  <si>
    <t>822134034</t>
  </si>
  <si>
    <t>-818672829</t>
  </si>
  <si>
    <t>6 "kanaliz.pod stropom</t>
  </si>
  <si>
    <t>-1558049479</t>
  </si>
  <si>
    <t>SO 02.3-OV - Vykurovanie - Bývalá kotolňa</t>
  </si>
  <si>
    <t>-886313051</t>
  </si>
  <si>
    <t>(15*2*2+30*1)+(15*2+30*1) "1+2np</t>
  </si>
  <si>
    <t>-480816028</t>
  </si>
  <si>
    <t>(15*2*2)+(15*2+30*2) "1+2np</t>
  </si>
  <si>
    <t>431324945</t>
  </si>
  <si>
    <t>30*2+15*2+15*2 "CU28</t>
  </si>
  <si>
    <t>974031155.S</t>
  </si>
  <si>
    <t>Vysekávanie rýh v akomkoľvek murive tehlovom na akúkoľvek maltu do hĺbky 100 mm a š. do 200 mm,  -0,03800t</t>
  </si>
  <si>
    <t>-522516490</t>
  </si>
  <si>
    <t>3,4+2,6+1,0 "stupačka pre vykurovanie</t>
  </si>
  <si>
    <t>527504207</t>
  </si>
  <si>
    <t>107+64,6+55+28</t>
  </si>
  <si>
    <t>-162558015</t>
  </si>
  <si>
    <t>-1366746865</t>
  </si>
  <si>
    <t>712827619</t>
  </si>
  <si>
    <t>-280490225</t>
  </si>
  <si>
    <t>-1501046900</t>
  </si>
  <si>
    <t>722221200.S</t>
  </si>
  <si>
    <t>Montáž  redukčného ventilu G 1</t>
  </si>
  <si>
    <t>1851497501</t>
  </si>
  <si>
    <t>551110019400.S</t>
  </si>
  <si>
    <t>Tlakový redukčný ventil, 1" FF, mosadz</t>
  </si>
  <si>
    <t>-10604954</t>
  </si>
  <si>
    <t>948298192</t>
  </si>
  <si>
    <t>1147542607</t>
  </si>
  <si>
    <t>722221365.S</t>
  </si>
  <si>
    <t>Montáž vodovodného filtra závitového G 3/4</t>
  </si>
  <si>
    <t>68858585</t>
  </si>
  <si>
    <t>422010003000.S</t>
  </si>
  <si>
    <t>Filter závitový na vodu 3/4", FF, PN 20, mosadz</t>
  </si>
  <si>
    <t>-469282878</t>
  </si>
  <si>
    <t>623148005</t>
  </si>
  <si>
    <t>-809037862</t>
  </si>
  <si>
    <t>731291080.S</t>
  </si>
  <si>
    <t>Montáž rýchlomontážnej sady s 3-cestným zmiešavačom DN 32</t>
  </si>
  <si>
    <t>1155405695</t>
  </si>
  <si>
    <t>7741074</t>
  </si>
  <si>
    <t>RMS M31 DN32 Alpha2.1 32-60</t>
  </si>
  <si>
    <t>-1289900450</t>
  </si>
  <si>
    <t>7741097</t>
  </si>
  <si>
    <t>upevnenie na RMS DN25/32</t>
  </si>
  <si>
    <t>-1327524914</t>
  </si>
  <si>
    <t>732230200.S</t>
  </si>
  <si>
    <t>Montáž akumulačnej nádoby vykurovacej vody s vnoreným zásobníkom na prípravu TV s izoláciou objem do 400 l</t>
  </si>
  <si>
    <t>-1251568360</t>
  </si>
  <si>
    <t>Z018470</t>
  </si>
  <si>
    <t>Vitocell 100-W SVWA 200L, biela</t>
  </si>
  <si>
    <t>-835976824</t>
  </si>
  <si>
    <t>-1565566370</t>
  </si>
  <si>
    <t>Z018891</t>
  </si>
  <si>
    <t>Vitocal 200-S, Typ AWB-E-AC 201.D10, 400W, pre vykurovanie a ohrev vody, balíková zostava</t>
  </si>
  <si>
    <t>2026095737</t>
  </si>
  <si>
    <t>"vnútorná a vonkajšia jednotka,obeh.čerp.,3-cest.vent.,ekviter.reg.,diaľk.ovl.,zásob.ohr.,snímače teplôt,expanz.nádrž...</t>
  </si>
  <si>
    <t>"</t>
  </si>
  <si>
    <t>158490099</t>
  </si>
  <si>
    <t>671146927</t>
  </si>
  <si>
    <t>941467830</t>
  </si>
  <si>
    <t>-1552084229</t>
  </si>
  <si>
    <t>-697667959</t>
  </si>
  <si>
    <t>-1835015354</t>
  </si>
  <si>
    <t>497186019</t>
  </si>
  <si>
    <t>1040439898</t>
  </si>
  <si>
    <t>88385448</t>
  </si>
  <si>
    <t>533727725</t>
  </si>
  <si>
    <t>628118816</t>
  </si>
  <si>
    <t>-2082433657</t>
  </si>
  <si>
    <t>-1305608745</t>
  </si>
  <si>
    <t>22*2 "na stene</t>
  </si>
  <si>
    <t>5,0*2 "pod stropom</t>
  </si>
  <si>
    <t>Medzisúčet-1.np</t>
  </si>
  <si>
    <t>12,5*2 "na stene</t>
  </si>
  <si>
    <t>14*2 "pod stropom</t>
  </si>
  <si>
    <t>Medzisúčet-2.np</t>
  </si>
  <si>
    <t>633604540</t>
  </si>
  <si>
    <t>3,2*2+0,5*2"na stene</t>
  </si>
  <si>
    <t>6,8*2*2 "pod stropom</t>
  </si>
  <si>
    <t>2,6*2"na stene</t>
  </si>
  <si>
    <t>12,3*2 "pod stropom</t>
  </si>
  <si>
    <t>-859508262</t>
  </si>
  <si>
    <t>5,6*2"na stene</t>
  </si>
  <si>
    <t>16*2 "pod stropom</t>
  </si>
  <si>
    <t>3,3*2 "pod stropom</t>
  </si>
  <si>
    <t>1084067490</t>
  </si>
  <si>
    <t>6,0*2"v murive</t>
  </si>
  <si>
    <t>2,0*2"pod stropom</t>
  </si>
  <si>
    <t>12 "strojovňa-1.np</t>
  </si>
  <si>
    <t>490169429</t>
  </si>
  <si>
    <t>107+64,4+55+28</t>
  </si>
  <si>
    <t>1367307656</t>
  </si>
  <si>
    <t>734209114.S</t>
  </si>
  <si>
    <t>Montáž závitovej armatúry s 2 závitmi G 3/4</t>
  </si>
  <si>
    <t>1278773041</t>
  </si>
  <si>
    <t>1157486450</t>
  </si>
  <si>
    <t>-1190551766</t>
  </si>
  <si>
    <t>-61032884</t>
  </si>
  <si>
    <t>411334924</t>
  </si>
  <si>
    <t>-436456802</t>
  </si>
  <si>
    <t>-1386323695</t>
  </si>
  <si>
    <t>-1127011055</t>
  </si>
  <si>
    <t>1988651369</t>
  </si>
  <si>
    <t>-1411854585</t>
  </si>
  <si>
    <t>-1563706951</t>
  </si>
  <si>
    <t>2096989519</t>
  </si>
  <si>
    <t>-1764381916</t>
  </si>
  <si>
    <t>-609554285</t>
  </si>
  <si>
    <t>-559937732</t>
  </si>
  <si>
    <t>290896548</t>
  </si>
  <si>
    <t>-1973452650</t>
  </si>
  <si>
    <t>1395253418</t>
  </si>
  <si>
    <t>-412370410</t>
  </si>
  <si>
    <t>1654500632</t>
  </si>
  <si>
    <t>-1624787658</t>
  </si>
  <si>
    <t>12+6 "1.,2.np</t>
  </si>
  <si>
    <t>735154140.S</t>
  </si>
  <si>
    <t>Montáž vykurovacieho telesa panelového dvojradového výšky 600 mm/ dĺžky 400-600 mm</t>
  </si>
  <si>
    <t>-915319598</t>
  </si>
  <si>
    <t>2 "600x600</t>
  </si>
  <si>
    <t>3 "400x600</t>
  </si>
  <si>
    <t>-1228887028</t>
  </si>
  <si>
    <t>6 "1000x600-1np</t>
  </si>
  <si>
    <t>4 "1000x600-2np</t>
  </si>
  <si>
    <t>735154240.S</t>
  </si>
  <si>
    <t>Montáž vykurovacieho telesa panelového trojradového výšky 600 mm/ dĺžky 400-600 mm</t>
  </si>
  <si>
    <t>754227376</t>
  </si>
  <si>
    <t>1 "600x600</t>
  </si>
  <si>
    <t>K00336006009016011</t>
  </si>
  <si>
    <t>Oceľové panelové radiátory KORAD 33K 600x600, s bočným pripojením, s 3 panelmi a 3 konvektormi</t>
  </si>
  <si>
    <t>1806737210</t>
  </si>
  <si>
    <t>1 "1np</t>
  </si>
  <si>
    <t>-1513486476</t>
  </si>
  <si>
    <t>6 "1np</t>
  </si>
  <si>
    <t>4 "2np</t>
  </si>
  <si>
    <t>K00226004009016011</t>
  </si>
  <si>
    <t>Oceľové panelové radiátory KORAD 22K 600x400, s bočným pripojením, s 2 panelmi a 2 konvektormi</t>
  </si>
  <si>
    <t>1426451076</t>
  </si>
  <si>
    <t>3 "1np</t>
  </si>
  <si>
    <t>K00226006009016011</t>
  </si>
  <si>
    <t>Oceľové panelové radiátory KORAD 22K 600x600, s bočným pripojením, s 2 panelmi a 2 konvektormi</t>
  </si>
  <si>
    <t>-1494188423</t>
  </si>
  <si>
    <t>2 "1np</t>
  </si>
  <si>
    <t>1648116753</t>
  </si>
  <si>
    <t>2 "rebrík 600x1500</t>
  </si>
  <si>
    <t>-1780540694</t>
  </si>
  <si>
    <t>-1792848829</t>
  </si>
  <si>
    <t>735158120.S1</t>
  </si>
  <si>
    <t>Vykurovacie telesá rúrkové , tlaková skúška telesa vodou</t>
  </si>
  <si>
    <t>-624724981</t>
  </si>
  <si>
    <t>542247453</t>
  </si>
  <si>
    <t>-202752189</t>
  </si>
  <si>
    <t>54"D18</t>
  </si>
  <si>
    <t>674833576</t>
  </si>
  <si>
    <t>-1822496254</t>
  </si>
  <si>
    <t>64/2 "Cu 22</t>
  </si>
  <si>
    <t>184621652</t>
  </si>
  <si>
    <t>-195431542</t>
  </si>
  <si>
    <t>56/2 "Cu28</t>
  </si>
  <si>
    <t>-49100928</t>
  </si>
  <si>
    <t>-636131253</t>
  </si>
  <si>
    <t>26/2 "Cu35</t>
  </si>
  <si>
    <t>-219353462</t>
  </si>
  <si>
    <t>2007562832</t>
  </si>
  <si>
    <t>504774609</t>
  </si>
  <si>
    <t>-397551486</t>
  </si>
  <si>
    <t>985416820</t>
  </si>
  <si>
    <t>-1893802414</t>
  </si>
  <si>
    <t>934201593</t>
  </si>
  <si>
    <t>-1164296144</t>
  </si>
  <si>
    <t>-1754024583</t>
  </si>
  <si>
    <t>643919249</t>
  </si>
  <si>
    <t>1818001545</t>
  </si>
  <si>
    <t>609558466</t>
  </si>
  <si>
    <t>215290024</t>
  </si>
  <si>
    <t>-579049439</t>
  </si>
  <si>
    <t>219824445</t>
  </si>
  <si>
    <t>-1584492395</t>
  </si>
  <si>
    <t xml:space="preserve">SO 02.4-OV - Elektroinštalácia - Bývalá kotolňa </t>
  </si>
  <si>
    <t>210010161.S</t>
  </si>
  <si>
    <t>Rúrka tuhá elektroinštalačná z HDPE, D 63 uložená voľne</t>
  </si>
  <si>
    <t>286130072600.S</t>
  </si>
  <si>
    <t>Chránička tuhá dvojplášťová korugovaná DN 63, HDPE</t>
  </si>
  <si>
    <t>210800162.S</t>
  </si>
  <si>
    <t>Kábel medený uložený pevne CYKY 450/750 V 5x10</t>
  </si>
  <si>
    <t>341110002300.S</t>
  </si>
  <si>
    <t>Kábel medený CYKY 5x10 mm2</t>
  </si>
  <si>
    <t>Rozvádzač RE-2 s výzbrojou</t>
  </si>
  <si>
    <t>Rozvádzač RP s výzbrojou</t>
  </si>
  <si>
    <t>348140000600</t>
  </si>
  <si>
    <t>EL5 - Svietidlo LED nástenné  1x10W, 230V, AC, 50Hz, IP44, typ podľa výberu investora</t>
  </si>
  <si>
    <t>EL6 - Svietidlo LED stropné so senzorom 1x14W, 360°, 230V, AC, 50Hz, IP44, typ podľa výberu investora</t>
  </si>
  <si>
    <t>460200163.S</t>
  </si>
  <si>
    <t>Hĺbenie káblovej ryhy ručne 35 cm širokej a 80 cm hlbokej, v zemine triedy 3</t>
  </si>
  <si>
    <t>460420021.S</t>
  </si>
  <si>
    <t>Zriadenie, rekonšt. káblového lôžka z piesku bez zakrytia, v ryhe šír. do 65 cm, hrúbky vrstvy 5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</si>
  <si>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</si>
  <si>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</si>
  <si>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</si>
  <si>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</si>
  <si>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</si>
  <si>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červená, HAGARD</t>
  </si>
  <si>
    <t>460560163.S</t>
  </si>
  <si>
    <t>Ručný zásyp nezap. káblovej ryhy bez zhutn. zeminy, 35 cm širokej, 80 cm hlbokej v zemine tr. 3</t>
  </si>
  <si>
    <t>SO 02.5-OV - Bleskozvod a uzemnenie - Bývalá kotolňa</t>
  </si>
  <si>
    <t>210010313.S</t>
  </si>
  <si>
    <t>Krabica (KO 125) odbočná s viečkom, bez zapojenia, štvorcová</t>
  </si>
  <si>
    <t>345410000500.S</t>
  </si>
  <si>
    <t>Krabica odbočná z PVC s viečkom pod omietku KO 125</t>
  </si>
  <si>
    <t>345410000600.S</t>
  </si>
  <si>
    <t>OBO 5106133 Revízne dvierka 5800 VZ</t>
  </si>
  <si>
    <t>210011304.S</t>
  </si>
  <si>
    <t>Osadenie polyamidovej príchytky (hmoždinky) HM 12, do tehlového muriva</t>
  </si>
  <si>
    <t>311310008520.S</t>
  </si>
  <si>
    <t>Hmoždinka 12x160 rámová KPR</t>
  </si>
  <si>
    <t>210220020.S</t>
  </si>
  <si>
    <t>Uzemňovacie vedenie v zemi FeZn do 120 mm2 vrátane izolácie spojov</t>
  </si>
  <si>
    <t>210220021.S</t>
  </si>
  <si>
    <t>Uzemňovacie vedenie v zemi FeZn vrátane izolácie spojov O 10 mm</t>
  </si>
  <si>
    <t>210220050.S</t>
  </si>
  <si>
    <t>Označenie zvodov číselnými štítkami</t>
  </si>
  <si>
    <t>354410064800.S</t>
  </si>
  <si>
    <t>Štítok orientačný nerezový na zvody 1</t>
  </si>
  <si>
    <t>354410064900.S</t>
  </si>
  <si>
    <t>Štítok orientačný nerezový na zvody 2</t>
  </si>
  <si>
    <t>354410065000.S</t>
  </si>
  <si>
    <t>Štítok orientačný nerezový na zvody 3</t>
  </si>
  <si>
    <t>354410065100.S</t>
  </si>
  <si>
    <t>Štítok orientačný nerezový na zvody 4</t>
  </si>
  <si>
    <t>354410065200.S</t>
  </si>
  <si>
    <t>Štítok orientačný nerezový na zvody 5</t>
  </si>
  <si>
    <t>210220101.S</t>
  </si>
  <si>
    <t>Podpery vedenia FeZn na plochú strechu PV21</t>
  </si>
  <si>
    <t>354410034900.S</t>
  </si>
  <si>
    <t>Podložka plastová k podpere vedenia FeZn označenie podložka k PV 21</t>
  </si>
  <si>
    <t>354410035100.S</t>
  </si>
  <si>
    <t>Podpera vedenia FeZn na ploché strechy označenie PV 21 betonová</t>
  </si>
  <si>
    <t>210220105.S</t>
  </si>
  <si>
    <t>Podpery vedenia FeZn do muriva PV 01h a PV 01, 02, 03</t>
  </si>
  <si>
    <t>354410031900.S</t>
  </si>
  <si>
    <t>Podpera vedenia FeZn do muriva a do hmoždinky označenie PV 01 h</t>
  </si>
  <si>
    <t>210220204.S</t>
  </si>
  <si>
    <t>Zachytávacia tyč FeZn bez osadenia JP 10, JP 15, JP 20</t>
  </si>
  <si>
    <t>354410023000.S</t>
  </si>
  <si>
    <t>Tyč zachytávacia FeZn na upevnenie do muriva označenie JP 10</t>
  </si>
  <si>
    <t>210220206.S</t>
  </si>
  <si>
    <t>Zachytávacia tyč FeZn s osadením JP 30</t>
  </si>
  <si>
    <t>354410023300.S</t>
  </si>
  <si>
    <t>Tyč zachytávacia FeZn na upevnenie do muriva označenie JP 20, d 25 mm</t>
  </si>
  <si>
    <t>210220210.S</t>
  </si>
  <si>
    <t>Podstavec betónový FeZn k zachytávacej tyči JP</t>
  </si>
  <si>
    <t>354410024800.S</t>
  </si>
  <si>
    <t>Podstavec betónový k zachytávacej tyči FeZn označenie JP a OB 350x350</t>
  </si>
  <si>
    <t>354410030650.S</t>
  </si>
  <si>
    <t>Podložka ochranná AlMgSi k betónovému podstavcu, d 330 mm</t>
  </si>
  <si>
    <t>354410058640.S</t>
  </si>
  <si>
    <t>Klin nerezový do podstavca, d 330 mm</t>
  </si>
  <si>
    <t>210220243.S</t>
  </si>
  <si>
    <t>Svorka FeZn spojovacia SS</t>
  </si>
  <si>
    <t>354410003400.S</t>
  </si>
  <si>
    <t>Svorka FeZn spojovacia označenie SS 2 skrutky s príložkou</t>
  </si>
  <si>
    <t>210220245.S</t>
  </si>
  <si>
    <t>Svorka FeZn pripojovacia SP</t>
  </si>
  <si>
    <t>210220246.S</t>
  </si>
  <si>
    <t>Svorka FeZn na odkvapový žľab SO</t>
  </si>
  <si>
    <t>354410004200.S</t>
  </si>
  <si>
    <t>Svorka FeZn odkvapová označenie SO</t>
  </si>
  <si>
    <t>210220247.S</t>
  </si>
  <si>
    <t>Svorka FeZn skúšobná SZ</t>
  </si>
  <si>
    <t>354410004300.S</t>
  </si>
  <si>
    <t>Svorka FeZn skúšobná označenie SZ</t>
  </si>
  <si>
    <t>210220252.S</t>
  </si>
  <si>
    <t>Svorka FeZn odbočovacia spojovacia SR 01, SR 02 (pásovina do 120 mm2)</t>
  </si>
  <si>
    <t>354410000700.S</t>
  </si>
  <si>
    <t>Svorka FeZn odbočovacia spojovacia označenie SR 02 (M8) s podložkou</t>
  </si>
  <si>
    <t>210220325.S</t>
  </si>
  <si>
    <t>Oddelovacia tyč, sklolaminát</t>
  </si>
  <si>
    <t>354410064135.S</t>
  </si>
  <si>
    <t>Tyč izolujúca, sklolaminát 0,5 m</t>
  </si>
  <si>
    <t>210220800.S</t>
  </si>
  <si>
    <t>Uzemňovacie vedenie na povrchu AlMgSi drôt zvodový O 8-10 mm</t>
  </si>
  <si>
    <t>354410064200.S</t>
  </si>
  <si>
    <t>Drôt bleskozvodový zliatina AlMgSi, d 8 mm, Al</t>
  </si>
  <si>
    <t>210220803.S</t>
  </si>
  <si>
    <t>Skrytý zvod pri zatepľovacom systéme AlMgSi drôt zvodový O 8 mm</t>
  </si>
  <si>
    <t>345710009300.S</t>
  </si>
  <si>
    <t>Rúrka ohybná vlnitá pancierová so strednou mechanickou odolnosťou z PVC-U, D 32</t>
  </si>
  <si>
    <t>345710038300.S</t>
  </si>
  <si>
    <t>Príchytka z PVC pre elektroinštal. rúrky d 32 mm pre povrchovú montáž s 2 skrutkami</t>
  </si>
  <si>
    <t>460620013.S</t>
  </si>
  <si>
    <t>Proviz. úprava terénu v zemine tr. 3, aby nerovnosti terénu neboli väčšie ako 2 cm od vodor.hladiny</t>
  </si>
  <si>
    <t>Mechanizmy - pracovná plošina</t>
  </si>
  <si>
    <t>160,423</t>
  </si>
  <si>
    <t>SO 02.2.NV - Neoprávnené výdavky - Bývalá kotolňa</t>
  </si>
  <si>
    <t>SO 02.1-NV - Búracie práce - Bývalá kotolňa 1.NP</t>
  </si>
  <si>
    <t>962031132.S</t>
  </si>
  <si>
    <t>Búranie priečok alebo vybúranie otvorov plochy nad 4 m2 z tehál pálených, plných alebo dutých hr. do 150 mm,  -0,19600t</t>
  </si>
  <si>
    <t>103682968</t>
  </si>
  <si>
    <t>3,54*(2,4+0,15+1,39)-(0,7*1,97) "priečky-mč.104</t>
  </si>
  <si>
    <t>962032631.S1</t>
  </si>
  <si>
    <t>Búranie muriva z tehál nad strechou na akúkoľvek maltu,  -1,63300t</t>
  </si>
  <si>
    <t>-1323612174</t>
  </si>
  <si>
    <t>0,45*0,25*(15,28+6,5*2) "atikový múrik</t>
  </si>
  <si>
    <t>965043341.S</t>
  </si>
  <si>
    <t>Búranie podkladov pod dlažby, liatych dlažieb a mazanín,betón s poterom,teracom hr.do 100 mm, plochy nad 4 m2  -2,20000t</t>
  </si>
  <si>
    <t>2009763263</t>
  </si>
  <si>
    <t>(35,38+18,56+18,56+3,34)*0,04 "ozn.03/BNV-pôvodná betónová mazanina</t>
  </si>
  <si>
    <t>965043441.S1</t>
  </si>
  <si>
    <t>Búranie betónových podkladov - spádová vrstva strechy</t>
  </si>
  <si>
    <t>-990074877</t>
  </si>
  <si>
    <t>14,78*6,25*(0,07+0,01)/2 "pôvodná strecha</t>
  </si>
  <si>
    <t>966053121.S</t>
  </si>
  <si>
    <t>Vybúranie častí ríms zo železobetónu vyložených do 500 mm,  -0,08300t</t>
  </si>
  <si>
    <t>741154350</t>
  </si>
  <si>
    <t>15,28 "ozn.07/BSR</t>
  </si>
  <si>
    <t>968071115.S</t>
  </si>
  <si>
    <t>Demontáž okien kovových s rámom, vrátane parapetov, 1 bm obvodu - 0,005t</t>
  </si>
  <si>
    <t>691554069</t>
  </si>
  <si>
    <t>(2,36*2+1,47*2)*5+2,4*2+1,47*2 "ozn.0/OC</t>
  </si>
  <si>
    <t>968071116.S</t>
  </si>
  <si>
    <t>Demontáž dverí kovových so zárubňou, 1 bm obvodu - 0,005t</t>
  </si>
  <si>
    <t>-51356438</t>
  </si>
  <si>
    <t>"ozn.01/BVCH</t>
  </si>
  <si>
    <t>2,37*2+2,38*2</t>
  </si>
  <si>
    <t>2,67*2+2,38*2</t>
  </si>
  <si>
    <t>1,09*2+1,97*2</t>
  </si>
  <si>
    <t>0,8*2+2,0*2 "02/BID</t>
  </si>
  <si>
    <t>971033641.S</t>
  </si>
  <si>
    <t>Vybúranie otvorov v murive tehl. plochy do 4 m2 hr. do 300 mm,  -1,87500t</t>
  </si>
  <si>
    <t>1083269633</t>
  </si>
  <si>
    <t>"označenie 06/BDO-po vložení prekladu-postupným búraním</t>
  </si>
  <si>
    <t>1,4*2,38+0,9*2,12</t>
  </si>
  <si>
    <t>971033651.S</t>
  </si>
  <si>
    <t>Vybúranie otvorov v murive tehl. plochy do 4 m2 hr. do 600 mm,  -1,87500t</t>
  </si>
  <si>
    <t>-1643806004</t>
  </si>
  <si>
    <t>1,05*2,12</t>
  </si>
  <si>
    <t>0,94*2,4*2 "pôvod.parapetné murivo predných okien</t>
  </si>
  <si>
    <t>973031334.S</t>
  </si>
  <si>
    <t>Vysekanie kapsy z tehál plochy do 0,25 m2, hl. do 150 mm,  -0,04000t</t>
  </si>
  <si>
    <t>-273655033</t>
  </si>
  <si>
    <t>3*2 "pre osadenie prekladov nad novými otvormi</t>
  </si>
  <si>
    <t>978013141.S</t>
  </si>
  <si>
    <t>Otlčenie omietok stien vnútorných vápenných alebo vápennocementových v rozsahu do 30 %,  -0,01000t</t>
  </si>
  <si>
    <t>2037544680</t>
  </si>
  <si>
    <t>"ozn.05/BOM-I-Nesúdržné časti vn.omietky</t>
  </si>
  <si>
    <t>1,32*(5,795*2+3,95*2)+3,54*(5,795*2+1,365*2+5,49*2)-(2,4*1,47+2,36*1,47*3+1,09*1,97+0,9*2,12+1,4*2,38)+0,28*(2,36*2+1,47*2+1,97*2) "mč.101</t>
  </si>
  <si>
    <t>3,54*(3,38*2+5,49*2)+0,28*(2,37+2,38*2+2,36*2+1,47*2)-(2,37*2,38+2,36*1,47+1,4*2,38) "mč.102</t>
  </si>
  <si>
    <t>3,54*(3,38*2+5,49*2)+0,28*(2,67+2,38*2+2,36*2+1,47*2)-(2,67*2,38+2,36*1,47+0,9*2,12+1,05*2,12) "mč.103</t>
  </si>
  <si>
    <t>5,49*(3,38+5,795+3,38) "stropy</t>
  </si>
  <si>
    <t>1120705898</t>
  </si>
  <si>
    <t>"ozn.04/BOM-E-výšky od sh+-0,000 po hh+3,790</t>
  </si>
  <si>
    <t>3,79*(15,28*2+6,25*2)</t>
  </si>
  <si>
    <t>3,79*(1,0*2+1,82) "mínus komín v danej výške</t>
  </si>
  <si>
    <t>-(2,67*2,38+2,37*2,38+1,09*1,97+1,05*2,12+2,36*1,47*6) "mínus otvory</t>
  </si>
  <si>
    <t>-2125109074</t>
  </si>
  <si>
    <t>-1161989933</t>
  </si>
  <si>
    <t xml:space="preserve">Odvoz sutiny a vybúraných hmôt na skládku za každý ďalší 1 km </t>
  </si>
  <si>
    <t>-1180259401</t>
  </si>
  <si>
    <t>50,538*9 "celkom 10km</t>
  </si>
  <si>
    <t>-2026073486</t>
  </si>
  <si>
    <t>-280042147</t>
  </si>
  <si>
    <t>-1183811361</t>
  </si>
  <si>
    <t>50,538</t>
  </si>
  <si>
    <t>-1,293 "asfalt.krytina</t>
  </si>
  <si>
    <t>-0,133 "mínus klampiar.</t>
  </si>
  <si>
    <t>979089212.S</t>
  </si>
  <si>
    <t>Poplatok za skladovanie - bitúmenové zmesi, uholný decht, dechtové výrobky (17 03 ), ostatné</t>
  </si>
  <si>
    <t>1654107138</t>
  </si>
  <si>
    <t>-1041032390</t>
  </si>
  <si>
    <t>519003608</t>
  </si>
  <si>
    <t>3,78*(15,58*2+6,55*2)-(3,78*1,82)</t>
  </si>
  <si>
    <t>-1592183793</t>
  </si>
  <si>
    <t>-200068714</t>
  </si>
  <si>
    <t>-450685173</t>
  </si>
  <si>
    <t>712300833.S1</t>
  </si>
  <si>
    <t>Odstránenie povlakovej krytiny na strechách plochých 10° , asfaltové pásy</t>
  </si>
  <si>
    <t>1223040730</t>
  </si>
  <si>
    <t>14,78*6,25 "pôvodná strecha</t>
  </si>
  <si>
    <t>914469186</t>
  </si>
  <si>
    <t>15,28 "ozn.01/BKK</t>
  </si>
  <si>
    <t>764430840.S</t>
  </si>
  <si>
    <t>Demontáž oplechovania múrov a nadmuroviek rš od 330 do 500 mm,  -0,00230t</t>
  </si>
  <si>
    <t>890637720</t>
  </si>
  <si>
    <t>15,28+6,5*2 "ozn.01/BKK</t>
  </si>
  <si>
    <t>1185366644</t>
  </si>
  <si>
    <t>3,9*2 "ozn.01/BKK</t>
  </si>
  <si>
    <t>steny_vnú</t>
  </si>
  <si>
    <t>steny vnútorné</t>
  </si>
  <si>
    <t>293,115</t>
  </si>
  <si>
    <t>SDK_stropy</t>
  </si>
  <si>
    <t>SDK stropy</t>
  </si>
  <si>
    <t>35,69</t>
  </si>
  <si>
    <t>stropy_omiet</t>
  </si>
  <si>
    <t>Stropy omietka-mč.101,102</t>
  </si>
  <si>
    <t>62,199</t>
  </si>
  <si>
    <t>115,122</t>
  </si>
  <si>
    <t>Ker_dlažba</t>
  </si>
  <si>
    <t>Keramická dlažba</t>
  </si>
  <si>
    <t>73,36</t>
  </si>
  <si>
    <t>soklíky_ker</t>
  </si>
  <si>
    <t>Keramické soklíky</t>
  </si>
  <si>
    <t>50,775</t>
  </si>
  <si>
    <t>vinyl_podla</t>
  </si>
  <si>
    <t>vinyl podlaha</t>
  </si>
  <si>
    <t>22,89</t>
  </si>
  <si>
    <t>omietka_vnú_20mm</t>
  </si>
  <si>
    <t>190,965</t>
  </si>
  <si>
    <t>119,822</t>
  </si>
  <si>
    <t>XPS_150mm</t>
  </si>
  <si>
    <t>XPS hr.150mm-sokel</t>
  </si>
  <si>
    <t>20,57</t>
  </si>
  <si>
    <t>4,993</t>
  </si>
  <si>
    <t>SO 02.2-NV - Navrhovaný stav - Bývalá kotolňa 1.NP</t>
  </si>
  <si>
    <t>6,119</t>
  </si>
  <si>
    <t>175,543</t>
  </si>
  <si>
    <t>370415720</t>
  </si>
  <si>
    <t>7 "preklady nad otvormi (vnútorné dvere) v priečkach</t>
  </si>
  <si>
    <t>1713695918</t>
  </si>
  <si>
    <t>317165223</t>
  </si>
  <si>
    <t>Nosný preklad YTONG šírky 300 mm, výšky 249 mm, dĺžky 1750 mm</t>
  </si>
  <si>
    <t>1760099249</t>
  </si>
  <si>
    <t>317165242</t>
  </si>
  <si>
    <t>Nosný preklad YTONG šírky 375 mm, výšky 249 mm, dĺžky 1500 mm</t>
  </si>
  <si>
    <t>324165348</t>
  </si>
  <si>
    <t>Osadenie oceľových valcovaných nosníkov, vrátane montážneho materiálu- strop</t>
  </si>
  <si>
    <t>-189513044</t>
  </si>
  <si>
    <t>"Statika-vč.S03-Oceľ.konštr.stropu-Kotolňa-1.np-Výkaz materiálu</t>
  </si>
  <si>
    <t>477,2/1000 "HEA160</t>
  </si>
  <si>
    <t>200,6/1000 "IPE160</t>
  </si>
  <si>
    <t>102,6/1000 "HEA160</t>
  </si>
  <si>
    <t>176,4/1000 "U160</t>
  </si>
  <si>
    <t>110,1/1000 "SHS100/100/5,0</t>
  </si>
  <si>
    <t>213,38/1000 "Spojovací materiál a rezerva 20%</t>
  </si>
  <si>
    <t>-1225148529</t>
  </si>
  <si>
    <t>1,28</t>
  </si>
  <si>
    <t>-2043252834</t>
  </si>
  <si>
    <t>1,6*0,4+0,36*0,4</t>
  </si>
  <si>
    <t>2,36*1,47*2</t>
  </si>
  <si>
    <t>2,67*2,28</t>
  </si>
  <si>
    <t>342272102</t>
  </si>
  <si>
    <t>Priečky z tvárnic YTONG hr. 100 mm P2-500 hladkých, na MVC a maltu YTONG (100x249x599)</t>
  </si>
  <si>
    <t>1823040722</t>
  </si>
  <si>
    <t>"1.np-priečky hr.100mm-od sh-0,100 po hh+3,480</t>
  </si>
  <si>
    <t>3,58*(3,38+1,5)-(0,8*2,02*2) "mč.103,104,105</t>
  </si>
  <si>
    <t>3,58*(2,25+1,97+1,31)-(0,8*2,02*2) "mč.110,111</t>
  </si>
  <si>
    <t>"priečky-1np-hr.50mm-od sh-0,100 po hh+3,480</t>
  </si>
  <si>
    <t>3,58*(0,85+0,90+1,4+1,5)-(0,8*2,02)*3 "mč.1.06,1.07</t>
  </si>
  <si>
    <t>1345694998</t>
  </si>
  <si>
    <t>3,58*(3,38+0,49) "mč.108-technická m.</t>
  </si>
  <si>
    <t>-1399580009</t>
  </si>
  <si>
    <t>3,58*13</t>
  </si>
  <si>
    <t>1334469697</t>
  </si>
  <si>
    <t>2,36*2+1,05+2,37+1,2*2+0,8+2,28*8+0,4*4+1,2*2+0,4*2+1,05+2,28*2</t>
  </si>
  <si>
    <t>3,0*2+2,28*3+1,4*2</t>
  </si>
  <si>
    <t>631351101.S</t>
  </si>
  <si>
    <t>Debnenie stien, rýh a otvorov v podlahách zhotovenie</t>
  </si>
  <si>
    <t>-180332689</t>
  </si>
  <si>
    <t>0,10*(5,795+3,95) "mč.102-úroveň II</t>
  </si>
  <si>
    <t>631351102.S</t>
  </si>
  <si>
    <t>Debnenie stien, rýh a otvorov v podlahách odstránenie</t>
  </si>
  <si>
    <t>134556227</t>
  </si>
  <si>
    <t>1884041578</t>
  </si>
  <si>
    <t>-1852944124</t>
  </si>
  <si>
    <t>Zhotovenie okrajovej dilatačnej pásky z PE</t>
  </si>
  <si>
    <t>-1968264221</t>
  </si>
  <si>
    <t>5,795*2+3,95*2 "mč.101-úroveň I-na k.-1,320</t>
  </si>
  <si>
    <t>5,49+1,365+0,30*8 "mč.101-vstup.priest.</t>
  </si>
  <si>
    <t>(1,31*2+2,15*2) "mč.110-sklad prev.</t>
  </si>
  <si>
    <t>(1,97*2+1,15*2) "mč.111-šatňa pers.</t>
  </si>
  <si>
    <t>(3,38*2+4,24*2+0,30*2) "mč.112-bar</t>
  </si>
  <si>
    <t>5,795+3,95 "mč.102-odbyt.priest.-úroveň II</t>
  </si>
  <si>
    <t>(1,5*2+0,9*2) "mč.103-uprat.</t>
  </si>
  <si>
    <t>(1,5*2+1,43*2) "mč.104-preds.wc pers.</t>
  </si>
  <si>
    <t>(1,5*2+0,9*2) "mč.105-wc pers.</t>
  </si>
  <si>
    <t>(1,4*2+0,85*2) "mč.106-wc hosť.m</t>
  </si>
  <si>
    <t>(1,4*2+0,85*2) "mč.107-wc hosť.ž</t>
  </si>
  <si>
    <t>3,38*2+1,99*2 "mč.108-tech.m.</t>
  </si>
  <si>
    <t>(2,24*2+1,93*2) "mč.109-preds.hosť.</t>
  </si>
  <si>
    <t>(0,9+1,4)/2*(1,41+1,84)"mč.112-bar-vo900-1400mm-za barom</t>
  </si>
  <si>
    <t>1065215213</t>
  </si>
  <si>
    <t>-146747104</t>
  </si>
  <si>
    <t>306916933</t>
  </si>
  <si>
    <t>135168102</t>
  </si>
  <si>
    <t>611460124.S</t>
  </si>
  <si>
    <t>Príprava vnútorného podkladu stropov penetráciou pod omietky a nátery</t>
  </si>
  <si>
    <t>-1251611203</t>
  </si>
  <si>
    <t>"1.np-stropy-na kóte +3,540</t>
  </si>
  <si>
    <t>7,16*5,49+5,795*3,95 "mč.101-vstup,mč.102-odbyt.priest.I,II</t>
  </si>
  <si>
    <t>611460362.S</t>
  </si>
  <si>
    <t>Vnútorná omietka stropov vápennocementová jednovrstvová, hr. 8 mm</t>
  </si>
  <si>
    <t>945436467</t>
  </si>
  <si>
    <t>612460122.S</t>
  </si>
  <si>
    <t>Príprava vnútorného podkladu stien penetráciou hĺbkovou na nasiakavé podklady</t>
  </si>
  <si>
    <t>-839602852</t>
  </si>
  <si>
    <t>1876864693</t>
  </si>
  <si>
    <t>"steny od sh-1,320/+-0,000 po hh-0,100/+3,000/+3,540, vrát.ostení exter.výplní a otvorov, mínus otvory</t>
  </si>
  <si>
    <t>3,54*(5,49*2+7,16*2)+1,22*(5,795*2+3,95*2)+0,30*(1,05+2,36*2+1,4+2,28*8)-(1,05*2,28+2,36*2,28*2+1,4*2,28+0,9*2,02) "mč.101,102</t>
  </si>
  <si>
    <t>"po SH zavesný podhľad SDK na k.+3,000</t>
  </si>
  <si>
    <t>3,00*(1,5*2+0,9*2)-(0,8*2,02) "mč.103-uprat.</t>
  </si>
  <si>
    <t>3,0*(1,5*2+1,43*2)-0,8*2,02 "mč.104-preds.wc pers.</t>
  </si>
  <si>
    <t>3,0*(1,5*2+0,9*2)-0,8*2,02 "mč.105-wc pers.</t>
  </si>
  <si>
    <t>3,0*(1,4*2+0,85*2)-0,8*2,02 "mč.106-wc hosť.m</t>
  </si>
  <si>
    <t>3,0*(1,4*2+0,85*2)-0,8*2,02 "mč.107-wc hosť.ž</t>
  </si>
  <si>
    <t>3,0*(3,38*2+1,99*2)+0,30*(1,05+2,28*2+1,2*2+0,4*2)-(1,05*2,28+1,2*0,4) "mč.108-tech.m.</t>
  </si>
  <si>
    <t>3,0*(2,24*2+1,93*2)-(0,8*2,02*4+0,9*2,02) "mč.109-preds.hosť.</t>
  </si>
  <si>
    <t>3,0*(2,15*2+1,31*2)+0,30*(0,8*2+0,4*2)-(0,8*0,4+0,8*2,02) "mč.110-sklad prev.</t>
  </si>
  <si>
    <t>3,0*(1,97*2+1,15*2)+0,30*(1,2*2+0,4*2)-(1,2*0,4+0,8*2,02) "mč.111-šatňa pers.</t>
  </si>
  <si>
    <t>3,0*(3,38*2+4,24*2)+0,30*(2,37+2,28*2)-(2,37*2,28+0,8*2,02*2) "mč.112-bar</t>
  </si>
  <si>
    <t>1034866364</t>
  </si>
  <si>
    <t>"skladba ST1-hr.vnútornej omietky 20mm-obvodové a nosné steny</t>
  </si>
  <si>
    <t>"po SH zavesný podhľad SDK SV=3,000m</t>
  </si>
  <si>
    <t>3,0*(1,5+0,9)-(0,8*2,02) "mč.103-uprat.</t>
  </si>
  <si>
    <t>3,0*1,43 "mč.104-preds.wc pers.</t>
  </si>
  <si>
    <t>3,0*(1,5+0,9) "mč.105-wc pers.</t>
  </si>
  <si>
    <t>3,0*0,85"mč.106-wc hosť.m</t>
  </si>
  <si>
    <t>3,0*0,85 "mč.107-wc hosť.ž</t>
  </si>
  <si>
    <t>3,0*(3,38+1,5)+0,30*(1,05+2,28*2+1,2*2+0,4*2)-(1,05*2,28+1,2*0,4) "mč.108-tech.m.</t>
  </si>
  <si>
    <t>3,0*(2,24)-(0,9*2,02) "mč.109-preds.hosť.</t>
  </si>
  <si>
    <t>3,0*(2,15+1,31)+0,30*(0,8*2+0,4*2)-(0,8*0,4) "mč.110-sklad prev.</t>
  </si>
  <si>
    <t>3,0*(1,97+1,15)+0,30*(1,2*2+0,4*2)-(1,2*0,4) "mč.111-šatňa pers.</t>
  </si>
  <si>
    <t>3,0*(3,38+4,24+1,4+1,84)+0,30*(2,37+2,28*2)-(2,37*2,28+1,4*2,28) "mč.112-bar</t>
  </si>
  <si>
    <t>143049314</t>
  </si>
  <si>
    <t>"Skladby ST2 a ST3-vnútorné nenosné priečky-hr.10mm</t>
  </si>
  <si>
    <t>steny_vnú "vnútorné omietky spolu</t>
  </si>
  <si>
    <t>-omietka_vnú_20mm "mínus omietka  vn.hr.20mm</t>
  </si>
  <si>
    <t>654107836</t>
  </si>
  <si>
    <t>1470444850</t>
  </si>
  <si>
    <t>1533192713</t>
  </si>
  <si>
    <t>0,15*(1,05+2,28*2)*2</t>
  </si>
  <si>
    <t>0,15*(2,36+2,28*2)*2</t>
  </si>
  <si>
    <t>0,15*(2,37+2,28*2)</t>
  </si>
  <si>
    <t>0,15*(1,2*2+0,40*2)*2</t>
  </si>
  <si>
    <t>0,15*(0,8*2+0,4*2)</t>
  </si>
  <si>
    <t>-298905459</t>
  </si>
  <si>
    <t>140,392*0,25</t>
  </si>
  <si>
    <t>230673734</t>
  </si>
  <si>
    <t>"Skladba ST1-od terénu -0,1000 po sokel+0,500 - 1.NP-po hranicu stropu</t>
  </si>
  <si>
    <t>0,60*(15,58*2+6,25*2)</t>
  </si>
  <si>
    <t xml:space="preserve">"mínus otvory a nezateplované časti </t>
  </si>
  <si>
    <t>-(2,36*0,6*2+1,05*0,6*2+2,37*0,6)</t>
  </si>
  <si>
    <t>-0,60*1,82 "mínus komín</t>
  </si>
  <si>
    <t>19,59*1,05 "rezerva-rezné, nerovnosti..</t>
  </si>
  <si>
    <t>190129665</t>
  </si>
  <si>
    <t>"Skladba ST1-od sokla sh+0,500 po hh+3,680 - 1.NP-po hranicu stropu</t>
  </si>
  <si>
    <t>3,18*(15,58*2+6,25*2)</t>
  </si>
  <si>
    <t>-(2,36*1,68*2+1,05*1,68*2+2,37*1,68+1,2*0,4*2+0,8*0,4)</t>
  </si>
  <si>
    <t>-3,18*1,82 "mínus komín</t>
  </si>
  <si>
    <t>116,332*1,03 "rezerva-rezné, nerovnosti..</t>
  </si>
  <si>
    <t>-1687301255</t>
  </si>
  <si>
    <t>3,78*(15,58*2+6,55*2+1,0*4)-(3,78*1,82)</t>
  </si>
  <si>
    <t>1652596207</t>
  </si>
  <si>
    <t>474257177</t>
  </si>
  <si>
    <t>1338039879</t>
  </si>
  <si>
    <t>94,81 "1.np</t>
  </si>
  <si>
    <t>617549758</t>
  </si>
  <si>
    <t>(15,58*2+7,4*2)-(2,36*2+1,05+2,37+1,82+1,05)</t>
  </si>
  <si>
    <t>-249883345</t>
  </si>
  <si>
    <t>2,36*2+1,05+2,37+1,2*2+0,8+1,05 "nadpražia výplní</t>
  </si>
  <si>
    <t>2,28*2*5+0,4*2*3 "ostenia výplní</t>
  </si>
  <si>
    <t>1917770362</t>
  </si>
  <si>
    <t>65219869</t>
  </si>
  <si>
    <t>1,2*2+0,8</t>
  </si>
  <si>
    <t>-350668973</t>
  </si>
  <si>
    <t>"rohy fasády a ostení výplní</t>
  </si>
  <si>
    <t>2,28*2*5+0,4*2*3</t>
  </si>
  <si>
    <t>3,7*4</t>
  </si>
  <si>
    <t>-218550942</t>
  </si>
  <si>
    <t>960339947</t>
  </si>
  <si>
    <t>XPS_150mm "sokel nad terénom</t>
  </si>
  <si>
    <t>-1712782857</t>
  </si>
  <si>
    <t>"miestnosti s mokrou prevádzkou-1.np</t>
  </si>
  <si>
    <t>(1,35+2,15+1,35+1,19++5,71+1,19)*1,25"mč.103,104,105,106,107,108,109, vrátane soklík nad podlahou v.10cm</t>
  </si>
  <si>
    <t>1098019013</t>
  </si>
  <si>
    <t>700215625</t>
  </si>
  <si>
    <t>-331216395</t>
  </si>
  <si>
    <t>586589743</t>
  </si>
  <si>
    <t>vinyl_podla*1,03</t>
  </si>
  <si>
    <t>Ker_dlažba*1,03</t>
  </si>
  <si>
    <t>763422320</t>
  </si>
  <si>
    <t>SDK  - základný penetračný náter</t>
  </si>
  <si>
    <t>-796486881</t>
  </si>
  <si>
    <t>3,51 "inštalačné predsteny</t>
  </si>
  <si>
    <t>1633933399</t>
  </si>
  <si>
    <t>0,85*(1,2+0,15)*2+0,90*(1,2+0,15) "mč.105,106,107</t>
  </si>
  <si>
    <t>763138223.S</t>
  </si>
  <si>
    <t>Podhľad SDK závesný na dvojúrovňovej oceľovej podkonštrukcií CD+UD, doska protipožiarna impregnovaná 12.5 mm</t>
  </si>
  <si>
    <t>1622110637</t>
  </si>
  <si>
    <t>"1.np-stropy-na kóte +3,000</t>
  </si>
  <si>
    <t>1,35+2,15+1,35+1,19*2+5,71+4,32 "mč.103,104,105,106,107,108,109</t>
  </si>
  <si>
    <t>2,82+2,27+13,34 "mč.110,111,112</t>
  </si>
  <si>
    <t>300234031</t>
  </si>
  <si>
    <t>Oplechovanie vonkajších parapetov Al poplast. max.rš.200mm-zamerať priamo na stavbe!</t>
  </si>
  <si>
    <t>-1523838893</t>
  </si>
  <si>
    <t>1797436006</t>
  </si>
  <si>
    <t>1355430582</t>
  </si>
  <si>
    <t>1,05*2+2,28*2</t>
  </si>
  <si>
    <t>(2,36*2+2,28*2)*2</t>
  </si>
  <si>
    <t>2,37*2+2,28*2</t>
  </si>
  <si>
    <t>1,2*2+0,4*2</t>
  </si>
  <si>
    <t>0,8*2+0,4*2</t>
  </si>
  <si>
    <t>611-800x400</t>
  </si>
  <si>
    <t>Plastové okno jednokrídlové OS, šxv 800x400mm, izolačné trojsklo, 6 komorový profil,dištančný rámik,stredové tesnenie, celoobvodové bezpeč.kovanie, mikroventil., vr.prísluš, RAL 7030 - informat.cen</t>
  </si>
  <si>
    <t>274507007</t>
  </si>
  <si>
    <t>611-1200x400</t>
  </si>
  <si>
    <t>Plastové okno jednokrídlové OS, šxv 1200x400mm, izolačné trojsklo, 6 komorový profil,dištančný rámik,stredové tesnenie, celoobvodové bezpeč.kovanie, mikroventil., vr.prísluš, RAL 7030 - informatívna cena</t>
  </si>
  <si>
    <t>-1905220105</t>
  </si>
  <si>
    <t>611-2370x2280</t>
  </si>
  <si>
    <t>Plastová presklená stena dvojkrídlové O+fix, šxv 2370x2280mm,otvár.časť š.900mm, izolačné trojsklo, 6 komorový profil,dištančný rámik,stredové tesnenie, celoobvodové bezpeč.kovanie, mikroventil., vr.prísluš, RAL 7030 - informatívna cana</t>
  </si>
  <si>
    <t>-2101794037</t>
  </si>
  <si>
    <t>611-2360x2280</t>
  </si>
  <si>
    <t>Plastová presklená stena dvojkrídlové do boka posuvné+fix, šxv 2360x2280mm,posuvná.časť š.1180mm, izolačné trojsklo, 6 komorový profil,dištančný rámik,stredové tesnenie, celoobvodové bezpeč.kovanie, mikroventil., vr.prísluš, RAL 7030 - informatívna cena</t>
  </si>
  <si>
    <t>153977324</t>
  </si>
  <si>
    <t>611-1050x2280</t>
  </si>
  <si>
    <t>Plastové vchodové dvere otváravé, šxv 1050x2280mm,izolačné trojsklo, 6 komorový profil,5-komorový krídl.profil,staveb.hl.85mm,hliník.prah,kovanie GU-automatik s 3-bod.zamykaním, RAL 7030 - informatívna cena</t>
  </si>
  <si>
    <t>1076868522</t>
  </si>
  <si>
    <t>1 "hlavný vstup</t>
  </si>
  <si>
    <t>1 "technická m.</t>
  </si>
  <si>
    <t>-329031147</t>
  </si>
  <si>
    <t>6 "dvere 700/1970-hr.mur.100mm</t>
  </si>
  <si>
    <t>1 "dvere 800/1970-hr.mur.300mm</t>
  </si>
  <si>
    <t>1045336553</t>
  </si>
  <si>
    <t>-179809466</t>
  </si>
  <si>
    <t>-1884100524</t>
  </si>
  <si>
    <t>1,2*2+0,8 "mč.108,110,111</t>
  </si>
  <si>
    <t>871059694</t>
  </si>
  <si>
    <t>26153977</t>
  </si>
  <si>
    <t>1257876227</t>
  </si>
  <si>
    <t>611810002900.S</t>
  </si>
  <si>
    <t>Zárubňa vnútorná obložková, šírka 600-900 mm, výška 1970 mm, DTD doska, povrch CPL laminát, pre stenu hrúbky 260-350 mm, pre jednokrídlové dvere</t>
  </si>
  <si>
    <t>1852037951</t>
  </si>
  <si>
    <t>309745157</t>
  </si>
  <si>
    <t>-1004510582</t>
  </si>
  <si>
    <t>-2109725956</t>
  </si>
  <si>
    <t>"miestnosti bez obkladov</t>
  </si>
  <si>
    <t>(1,31*2+2,15*2)-0,8 "mč.110-sklad prev.</t>
  </si>
  <si>
    <t>(1,97*2+1,15*2)-0,8 "mč.111-šatňa pers.</t>
  </si>
  <si>
    <t>(3,38*2+4,24*2+0,30*2)-(2,37+0,8*2+1,4) "mč.112-bar</t>
  </si>
  <si>
    <t>137564433</t>
  </si>
  <si>
    <t>20,24+17,43+1,35+2,15+1,35+1,19*2+5,71+4,32+2,82+2,27+13,34 "Legenda miestností 1.np</t>
  </si>
  <si>
    <t>1347440967</t>
  </si>
  <si>
    <t>Ker_dlažba*1,05</t>
  </si>
  <si>
    <t>soklíky_ker*0,10*1,05</t>
  </si>
  <si>
    <t>2035123172</t>
  </si>
  <si>
    <t>-1485529485</t>
  </si>
  <si>
    <t>Lišta obvodová</t>
  </si>
  <si>
    <t>1417926824</t>
  </si>
  <si>
    <t>1384153955</t>
  </si>
  <si>
    <t>5,795*3,95 "skl.P02-mč.102-odbyt.priest.-úroveň II</t>
  </si>
  <si>
    <t>-816250553</t>
  </si>
  <si>
    <t>vinyl_podla*1,05</t>
  </si>
  <si>
    <t>1353407561</t>
  </si>
  <si>
    <t>780797454</t>
  </si>
  <si>
    <t>-1974162900</t>
  </si>
  <si>
    <t>-2107252351</t>
  </si>
  <si>
    <t xml:space="preserve">Montáž obkladov vnútor. stien z obkladačiek  </t>
  </si>
  <si>
    <t>2125128875</t>
  </si>
  <si>
    <t>3,0*(3,38*2+1,99*2)-(1,2*0,4+1,05*2,28) "mč.108-tech.m.</t>
  </si>
  <si>
    <t>-1232723949</t>
  </si>
  <si>
    <t>-617746172</t>
  </si>
  <si>
    <t>1,4*3+3,0*30 "kúty a zvislé ukonč. hrany obkladov</t>
  </si>
  <si>
    <t>-948646205</t>
  </si>
  <si>
    <t>-286416006</t>
  </si>
  <si>
    <t>2,28*(0,80+0,70+0,69)</t>
  </si>
  <si>
    <t>675289564</t>
  </si>
  <si>
    <t>2075289154</t>
  </si>
  <si>
    <t>-1329524718</t>
  </si>
  <si>
    <t>pôvodná_plocha</t>
  </si>
  <si>
    <t>Pôvodná plocha</t>
  </si>
  <si>
    <t>796</t>
  </si>
  <si>
    <t>Obrubník</t>
  </si>
  <si>
    <t>Obrubník cestný</t>
  </si>
  <si>
    <t>278</t>
  </si>
  <si>
    <t>Obrubník_skos</t>
  </si>
  <si>
    <t>Obrubník skosený</t>
  </si>
  <si>
    <t>SP1_komunik</t>
  </si>
  <si>
    <t>SP1-účelová komunikácia</t>
  </si>
  <si>
    <t>435</t>
  </si>
  <si>
    <t>SP2_parkovisko</t>
  </si>
  <si>
    <t>SP2-parkovisko pozd´ž,šikm.</t>
  </si>
  <si>
    <t>250</t>
  </si>
  <si>
    <t>SP3_chodník</t>
  </si>
  <si>
    <t>SP3-chodník</t>
  </si>
  <si>
    <t>365</t>
  </si>
  <si>
    <t>SP4_parkov_kol</t>
  </si>
  <si>
    <t>SP4-parkovisko s kolmými státiami</t>
  </si>
  <si>
    <t>207</t>
  </si>
  <si>
    <t>SO 03 - SPEVNENÉ PLOCHY A KOMUNIKÁCIE</t>
  </si>
  <si>
    <t>SO 03.1 - Spevnené plochy a komunikácie</t>
  </si>
  <si>
    <t xml:space="preserve">    5 - Komunikácie</t>
  </si>
  <si>
    <t>113107241.S</t>
  </si>
  <si>
    <t>Odstránenie krytu v ploche nad 200 m2 asfaltového, hr. vrstvy do 50 mm,  -0,09800t</t>
  </si>
  <si>
    <t>1074567945</t>
  </si>
  <si>
    <t>113307223.S</t>
  </si>
  <si>
    <t>Odstránenie podkladu v ploche nad 200 m2 z kameniva hrubého drveného, hr.200 do 300 m,  -0,40000t</t>
  </si>
  <si>
    <t>-1563400649</t>
  </si>
  <si>
    <t>113307231.S</t>
  </si>
  <si>
    <t>Odstránenie podkladu v ploche nad 200 m2 z betónu prostého, hr. vrstvy do 150 mm,  -0,22500t</t>
  </si>
  <si>
    <t>-1266403021</t>
  </si>
  <si>
    <t xml:space="preserve">796,0 </t>
  </si>
  <si>
    <t>122301102.S</t>
  </si>
  <si>
    <t>Odkopávka a prekopávka nezapažená v hornine 4, nad 100 do 1000 m3</t>
  </si>
  <si>
    <t>1826352149</t>
  </si>
  <si>
    <t>"hrúbku pôvodných búraných vrstiev  PD nešpecifikuje-predpoklad je cca hr.400mm</t>
  </si>
  <si>
    <t>435,0*0,20 "v mieste SP1-účelová komunikácia kde je celková hr. konštrukcie 600mm</t>
  </si>
  <si>
    <t>Zásyp sypaninou so zhutnením jám, šachiet, rýh, zárezov alebo okolo objektov do 100 m3- použjú sa pôvodné vykopané vrstvy</t>
  </si>
  <si>
    <t>1254135087</t>
  </si>
  <si>
    <t>(Obrubník+Obrubník_skos)*0,25*0,25 "použije sa zemina s výkopov</t>
  </si>
  <si>
    <t>181101101.S</t>
  </si>
  <si>
    <t>Úprava pláne v zárezoch v hornine 1-4 bez zhutnenia</t>
  </si>
  <si>
    <t>969256613</t>
  </si>
  <si>
    <t>181201102.S</t>
  </si>
  <si>
    <t>Úprava pláne v násypoch v hornine 1-4 so zhutnením</t>
  </si>
  <si>
    <t>-1887161264</t>
  </si>
  <si>
    <t>457971111.S</t>
  </si>
  <si>
    <t>Zriadenie vrstvy z geotextílie so sklonom do 1:5-2 vrstvy</t>
  </si>
  <si>
    <t>892657808</t>
  </si>
  <si>
    <t>SP2_parkovisko*2</t>
  </si>
  <si>
    <t>SP4_parkov_kol*2</t>
  </si>
  <si>
    <t>69311000-geo</t>
  </si>
  <si>
    <t>Geotextília do podzemných vrstiev</t>
  </si>
  <si>
    <t>-2003819239</t>
  </si>
  <si>
    <t>SP2_parkovisko*2*1,05</t>
  </si>
  <si>
    <t>SP4_parkov_kol*2*1,05</t>
  </si>
  <si>
    <t>Komunikácie</t>
  </si>
  <si>
    <t>564521111.S</t>
  </si>
  <si>
    <t>Zhotovenie podsypu alebo podkladu zo sypaniny, po zhutnení hr. 80 mm</t>
  </si>
  <si>
    <t>1578966522</t>
  </si>
  <si>
    <t>"násypy -použije sa zemina s výkopov pre účelovú komunikáciu</t>
  </si>
  <si>
    <t>250,0 "SP2-parkovisko s pozdĺžnymi/šikmými státiami</t>
  </si>
  <si>
    <t>207,0 "SP4-parkovisko s kolmými státiami</t>
  </si>
  <si>
    <t>564531111.S</t>
  </si>
  <si>
    <t>Zhotovenie podsypu alebo podkladu zo sypaniny, po zhutnení hr. 100 mm</t>
  </si>
  <si>
    <t>-1166886747</t>
  </si>
  <si>
    <t>365,0 "SP3-chodník</t>
  </si>
  <si>
    <t>564752114.S</t>
  </si>
  <si>
    <t>Podklad alebo kryt z kameniva hrubého drveného veľ. 32-63 mm (vibr.štrk) po zhut.hr. 180 mm</t>
  </si>
  <si>
    <t>1972519087</t>
  </si>
  <si>
    <t>564761111.S</t>
  </si>
  <si>
    <t>Podklad alebo kryt z kameniva hrubého drveného veľ. 32-63 mm s rozprestretím a zhutnením hr. 200 mm</t>
  </si>
  <si>
    <t>-20055944</t>
  </si>
  <si>
    <t>564962111.S</t>
  </si>
  <si>
    <t>Podklad z mechanicky spevneného kameniva MSK s rozprestretím a zhutnením, po zhutnení hr. 200 mm</t>
  </si>
  <si>
    <t>-910140480</t>
  </si>
  <si>
    <t>581140312.S1</t>
  </si>
  <si>
    <t>Kryt cementobetónový cestných komunikácií skupiny CB III,C30/37, Dmax 32,STN 7366123, hr. 220 mm</t>
  </si>
  <si>
    <t>-228014401</t>
  </si>
  <si>
    <t>435,0 "SP1-účelová komunikácia</t>
  </si>
  <si>
    <t>596911144.S</t>
  </si>
  <si>
    <t>Kladenie betónovej zámkovej dlažby komunikácií pre peších hr. 60 mm pre peších nad 300 m2 so zriadením lôžka z kameniva hr. 40 mm fr.0-8mm</t>
  </si>
  <si>
    <t>-570227769</t>
  </si>
  <si>
    <t>592460007700.S</t>
  </si>
  <si>
    <t>Dlažba betónová hr.60 mm</t>
  </si>
  <si>
    <t>-365556933</t>
  </si>
  <si>
    <t>SP3_chodník*1,02</t>
  </si>
  <si>
    <t>596911223.S1</t>
  </si>
  <si>
    <t>Kladenie betónovej zámkovej dlažby pozemných komunikácií hr. 80 mm  nad 100 do 300 m2 so zriadením lôžka z kameniva hr. 40 mm fr.0-8mm</t>
  </si>
  <si>
    <t>950120011</t>
  </si>
  <si>
    <t>592460008700.S</t>
  </si>
  <si>
    <t>Dlažba betónová hr.80 mm</t>
  </si>
  <si>
    <t>1499297797</t>
  </si>
  <si>
    <t>SP2_parkovisko*1,02</t>
  </si>
  <si>
    <t>596911331.S</t>
  </si>
  <si>
    <t>Kladenie dlažby pre nevidiacich hr. 60 mm do lôžka z kameniva ťaženého s vyplnením škár</t>
  </si>
  <si>
    <t>1417889447</t>
  </si>
  <si>
    <t>8+9,6 "4 vstupy k prechodom pre chodcov- len odhadom-upresniť počas realizácie!</t>
  </si>
  <si>
    <t>592460007300.S</t>
  </si>
  <si>
    <t>Dlažba betónová pre nevidiacich, rozmer  nopková(pupčeková), farebná-podľa výberu!</t>
  </si>
  <si>
    <t>-1595752453</t>
  </si>
  <si>
    <t>"odhad</t>
  </si>
  <si>
    <t>12,0*0,2*4 "4 vstupy k prechodom</t>
  </si>
  <si>
    <t>592460007300.S1</t>
  </si>
  <si>
    <t>Dlažba betónová pre nevidiacich, rozmer  vrúbkovaná, farebná-podľa výberu!</t>
  </si>
  <si>
    <t>-716261163</t>
  </si>
  <si>
    <t>2,5*0,8*4 "4 vstupy k prechodom</t>
  </si>
  <si>
    <t>596912213.S</t>
  </si>
  <si>
    <t>Kladenie betónovej dlažby z vegetačných tvárnic hr. 80 mm, do lôžka z kameniva ťaženého hr.40mm, fr.0-8mm, plochy nad 100 do 300 m2</t>
  </si>
  <si>
    <t>-2079385359</t>
  </si>
  <si>
    <t>592460020200.S</t>
  </si>
  <si>
    <t>Dlažba betónová zatrávňovacia hr.80mm</t>
  </si>
  <si>
    <t>1170521110</t>
  </si>
  <si>
    <t>SP4_parkov_kol*1,02</t>
  </si>
  <si>
    <t>631362441.S1</t>
  </si>
  <si>
    <t>Výstuž cestnej komunikácie z oceľových sietí , priemer drôtu 8/8 mm, veľkosť oka 100x100 mm, B500, krytie 40mm</t>
  </si>
  <si>
    <t>1714252080</t>
  </si>
  <si>
    <t>SP1_komunik*1,05</t>
  </si>
  <si>
    <t>916362113.S</t>
  </si>
  <si>
    <t>Osadenie cestného obrubníka betónového stojatého do lôžka z betónu prostého tr. C 20/25 s bočnou oporou</t>
  </si>
  <si>
    <t>96116844</t>
  </si>
  <si>
    <t>278,0 "cestný obrubní</t>
  </si>
  <si>
    <t>89,0 "cestný Obrubník skosený</t>
  </si>
  <si>
    <t>592170003800.S</t>
  </si>
  <si>
    <t>Obrubník cestný so skosením, lxšxv 1000x150x250 mm</t>
  </si>
  <si>
    <t>34255381</t>
  </si>
  <si>
    <t>592170000900.S</t>
  </si>
  <si>
    <t>Obrubník cestný bez skosenia rovný, lxšxv 1000x150x250 mm</t>
  </si>
  <si>
    <t>-626304779</t>
  </si>
  <si>
    <t>290</t>
  </si>
  <si>
    <t>918101113.S</t>
  </si>
  <si>
    <t>Lôžko pod obrubníky, krajníky alebo obruby z dlažobných kociek z betónu prostého tr. C 20/25</t>
  </si>
  <si>
    <t>1426740537</t>
  </si>
  <si>
    <t>Obrubník*0,20*0,20</t>
  </si>
  <si>
    <t>Obrubník_skos*0,20*0,20</t>
  </si>
  <si>
    <t>919726213.S1</t>
  </si>
  <si>
    <t>Dilatačné škáry  plôch, s dvojnás. penetračným náterom ,asfaltová modifikovaná zálievka s výplňovým drveným kamenivom</t>
  </si>
  <si>
    <t>-754674962</t>
  </si>
  <si>
    <t>15,8+12,9 "detail napojenia novej na existujúcu cestu</t>
  </si>
  <si>
    <t>919726221.S</t>
  </si>
  <si>
    <t>Dilatačné škáry plôch, tesnenie škár vložením gumenej vložky</t>
  </si>
  <si>
    <t>377596643</t>
  </si>
  <si>
    <t>272890000100.S</t>
  </si>
  <si>
    <t xml:space="preserve">Pásy gumové dilatačné </t>
  </si>
  <si>
    <t>-1063294764</t>
  </si>
  <si>
    <t>919735112.S</t>
  </si>
  <si>
    <t>Rezanie existujúceho asfaltového krytu alebo podkladu hĺbky nad 50 do 100 mm</t>
  </si>
  <si>
    <t>2027460937</t>
  </si>
  <si>
    <t>15,8+12,9</t>
  </si>
  <si>
    <t>919735123.S</t>
  </si>
  <si>
    <t>Rezanie existujúceho betónového krytu alebo podkladu hĺbky nad 100 do 150 mm</t>
  </si>
  <si>
    <t>-1667553147</t>
  </si>
  <si>
    <t>931961115.S1</t>
  </si>
  <si>
    <t>Vložky do dilatačných škár zvislé, z polystyrénovej dosky hr.10mm</t>
  </si>
  <si>
    <t>8821992</t>
  </si>
  <si>
    <t>0,60*28,70</t>
  </si>
  <si>
    <t>1770091866</t>
  </si>
  <si>
    <t>104134591</t>
  </si>
  <si>
    <t>575,508*9 "celkom 10km</t>
  </si>
  <si>
    <t>-951950775</t>
  </si>
  <si>
    <t>-400899795</t>
  </si>
  <si>
    <t>979087212.S</t>
  </si>
  <si>
    <t>Nakladanie na dopravné prostriedky pre vodorovnú dopravu sutiny</t>
  </si>
  <si>
    <t>-109673860</t>
  </si>
  <si>
    <t>1954543094</t>
  </si>
  <si>
    <t>1193163016</t>
  </si>
  <si>
    <t>979089715.S</t>
  </si>
  <si>
    <t>Prenájom kontajneru 16 m3</t>
  </si>
  <si>
    <t>1293638755</t>
  </si>
  <si>
    <t>998224111.S</t>
  </si>
  <si>
    <t>Presun hmôt pre pozemné komunikácie s krytom monolitickým betónovým akejkoľvek dĺžky objektu</t>
  </si>
  <si>
    <t>-1234718980</t>
  </si>
  <si>
    <t>711471051.S1</t>
  </si>
  <si>
    <t xml:space="preserve">Zhotovenie izolácie  ropotesnou fóliou položenou voľne na vodorovnej ploche so zvarením spoju </t>
  </si>
  <si>
    <t>919333464</t>
  </si>
  <si>
    <t>283230000200.S</t>
  </si>
  <si>
    <t>Hydroizolačná fólia PE-HD hr. 1,5 mm, izolácia proti vlhkosti, radónu a úniku ropných produktov</t>
  </si>
  <si>
    <t>838809239</t>
  </si>
  <si>
    <t>SP2_parkovisko*1,10</t>
  </si>
  <si>
    <t>SP4_parkov_kol*1,10</t>
  </si>
  <si>
    <t>SO 03.2 - Trvalé a dočasné dopravné značenie</t>
  </si>
  <si>
    <t>131201102.S</t>
  </si>
  <si>
    <t>Výkop nezapaženej jamy v hornine 3, nad 100 do 1000 m3</t>
  </si>
  <si>
    <t>1076812930</t>
  </si>
  <si>
    <t>"Zeminy sa použije na spätné zásypy v rámci celej stavby!</t>
  </si>
  <si>
    <t>0,115*7 "pre stĺpiky trvalého dopravného značenia</t>
  </si>
  <si>
    <t>-987431372</t>
  </si>
  <si>
    <t>"Zeminy sa použije na spätné zásypy v rámci celej stavby- nutné upresniť!</t>
  </si>
  <si>
    <t>275313611.S</t>
  </si>
  <si>
    <t>Betón základových pätiek, prostý tr. C 16/20</t>
  </si>
  <si>
    <t>176085590</t>
  </si>
  <si>
    <t>914001111.S</t>
  </si>
  <si>
    <t>Osadenie a montáž cestnej zvislej dopravnej značky na stĺpik, stĺp, konzolu alebo objekt</t>
  </si>
  <si>
    <t>939369861</t>
  </si>
  <si>
    <t>404410113438</t>
  </si>
  <si>
    <t>Informatívna značka ZDZ 321-30 "Jednosmerná cesta", Zn lisovaná, V2 - 600x600 mm</t>
  </si>
  <si>
    <t>-2094388491</t>
  </si>
  <si>
    <t>404410176032</t>
  </si>
  <si>
    <t>Návesť ZDZ 325-10 "Priechod pre chodcov (informačná značka,umiestnenie vpravo)", Zn lisovaná, V1-600x600 mm</t>
  </si>
  <si>
    <t>576058021</t>
  </si>
  <si>
    <t>404410035290</t>
  </si>
  <si>
    <t>Regulačná značka ZDZ 230 "Zákaz vjazdu", Zn lisovaná, V3 - kruh 750 mm</t>
  </si>
  <si>
    <t>642519051</t>
  </si>
  <si>
    <t>404410033925</t>
  </si>
  <si>
    <t>Regulačná značka ZDZ 202 "Stoj, daj prednosť v jazde", Zn lisovaná, V2-900 x 900 mm</t>
  </si>
  <si>
    <t>1106032105</t>
  </si>
  <si>
    <t>404410037952</t>
  </si>
  <si>
    <t>Regulačná značka ZDZ 272-30 "Parkovanie , Zn lisovaná, V2 - 600x600 mm</t>
  </si>
  <si>
    <t>609922768</t>
  </si>
  <si>
    <t>404410181028</t>
  </si>
  <si>
    <t>Všeobecná dodatková tabuľa ZDZ 506-86  "Platí pre (osoby so zdravotným postihnutím)", rozmer 231x420 mm, Zn lisovaná</t>
  </si>
  <si>
    <t>1483233695</t>
  </si>
  <si>
    <t>404410180938</t>
  </si>
  <si>
    <t>Všeobecná dodatková tabuľa ZDZ 504-10 "Smer platnosti (doľava)", rozmer 231x420 mm, Zn lisovaná</t>
  </si>
  <si>
    <t>-441772095</t>
  </si>
  <si>
    <t>404410180940</t>
  </si>
  <si>
    <t>Všeobecná dodatková tabuľa ZDZ 504-20  "Smer platnosti (doprava)", rozmer 231x420 mm, Zn lisovaná</t>
  </si>
  <si>
    <t>1678674085</t>
  </si>
  <si>
    <t>914501121.S</t>
  </si>
  <si>
    <t>Montáž stĺpika zvislej dopravnej značky dĺžky do 3,5 m do betónového základu</t>
  </si>
  <si>
    <t>-185464817</t>
  </si>
  <si>
    <t>404490008400.S</t>
  </si>
  <si>
    <t>Stĺpik Zn, d 60 mm/3,5m pre dopravné značky, červeno-biely reflexný polep</t>
  </si>
  <si>
    <t>665219359</t>
  </si>
  <si>
    <t>404440000100.S</t>
  </si>
  <si>
    <t>Úchyt na stĺpik, d 60 mm</t>
  </si>
  <si>
    <t>-409469066</t>
  </si>
  <si>
    <t>914812211.S</t>
  </si>
  <si>
    <t>Montáž dočasnej dopravnej značky kompletnej základnej vrátane stĺpika podstavca</t>
  </si>
  <si>
    <t>-109632917</t>
  </si>
  <si>
    <t>404490008500.S</t>
  </si>
  <si>
    <t>Stĺpik Zn, (červeno - biely reflexný polep), pre dopravné značky</t>
  </si>
  <si>
    <t>919615328</t>
  </si>
  <si>
    <t>404440000200.S</t>
  </si>
  <si>
    <t>Úchyt na stĺpik, d 40x40 mm</t>
  </si>
  <si>
    <t>1381738578</t>
  </si>
  <si>
    <t>404490008900.S</t>
  </si>
  <si>
    <t>Podstavec gumený, dxš 900x450 mm, pre stĺpiky dopravného značenia</t>
  </si>
  <si>
    <t>1603184276</t>
  </si>
  <si>
    <t>404410000405.</t>
  </si>
  <si>
    <t>Výstražná značka ZDZ 131 "Práca"</t>
  </si>
  <si>
    <t>2081360648</t>
  </si>
  <si>
    <t>404410035635</t>
  </si>
  <si>
    <t>Regulačná značka ZDZ 254 "Zákaz predchádzania"</t>
  </si>
  <si>
    <t>842677434</t>
  </si>
  <si>
    <t>404410035725</t>
  </si>
  <si>
    <t>Regulačná značka ZDZ 264 "Koniec zákazu predchádzania"</t>
  </si>
  <si>
    <t>535367777</t>
  </si>
  <si>
    <t>404410179834</t>
  </si>
  <si>
    <t>Všeobecná dodatková tabuľa ZDZ 503 "Smerová šípka "-503-10-2ks,503-20-1ks</t>
  </si>
  <si>
    <t>1754202002</t>
  </si>
  <si>
    <t>2 "503-10</t>
  </si>
  <si>
    <t>1 "503-20</t>
  </si>
  <si>
    <t>404450003600</t>
  </si>
  <si>
    <t>Zariadenie dopravné 702-10-smerovacia doska</t>
  </si>
  <si>
    <t>-1376292252</t>
  </si>
  <si>
    <t>404450006000.S</t>
  </si>
  <si>
    <t>Zariadenie dopravné - Smerová alebo vodiaca doska 702-10</t>
  </si>
  <si>
    <t>-498142906</t>
  </si>
  <si>
    <t>404430000100.S</t>
  </si>
  <si>
    <t>Výstražné svetlo na upozornenie výkopov či dočasných pracovísk za zníženej viditeľnosti</t>
  </si>
  <si>
    <t>745852860</t>
  </si>
  <si>
    <t>404430000200.S</t>
  </si>
  <si>
    <t>Batéria 4R25 do výstražného svetla 6V</t>
  </si>
  <si>
    <t>-1532805773</t>
  </si>
  <si>
    <t>915712511.S</t>
  </si>
  <si>
    <t>Vodorovné dopravné značenie termoplastom deliacich čiar súvislých šírky 125 mm biela základná</t>
  </si>
  <si>
    <t>-832839328</t>
  </si>
  <si>
    <t>"dĺžky sú orientačné-upresniť priamo na stavbe!</t>
  </si>
  <si>
    <t>"čiary pre parkovacie miesta-622-50,622-52,622-53,622-68</t>
  </si>
  <si>
    <t>2,2*3 "622-50</t>
  </si>
  <si>
    <t>4,85*12 "622-52</t>
  </si>
  <si>
    <t>7,0*7 "622-53</t>
  </si>
  <si>
    <t>7,0*2 "622-68</t>
  </si>
  <si>
    <t>12,0 "601-60 -deliaca plná čiera-vetvaB</t>
  </si>
  <si>
    <t>915712512.S</t>
  </si>
  <si>
    <t>Vodorovné dopravné značenie termoplastom deliacich čiar súvislých šírky 125 mm biela retroreflexná</t>
  </si>
  <si>
    <t>1391492802</t>
  </si>
  <si>
    <t>915712521.S</t>
  </si>
  <si>
    <t>Vodorovné dopravné značenie termoplastom deliacich čiar prerušovaných šírky 125 mm biela základná</t>
  </si>
  <si>
    <t>1529162407</t>
  </si>
  <si>
    <t>32,0 "602-60-vetva B</t>
  </si>
  <si>
    <t>915712522.S</t>
  </si>
  <si>
    <t>Vodorovné dopravné značenie termoplastom deliacich čiar prerušovaných šírky 125 mm biela retroreflexná</t>
  </si>
  <si>
    <t>896987404</t>
  </si>
  <si>
    <t>915712611.S</t>
  </si>
  <si>
    <t>Vodorovné dopravné značenie termoplastom vodiacich čiar súvislých šírky 250 mm biela základná</t>
  </si>
  <si>
    <t>-830144919</t>
  </si>
  <si>
    <t>4,0*2 "604-Stop čiary</t>
  </si>
  <si>
    <t>915712612.S</t>
  </si>
  <si>
    <t>Vodorovné dopravné značenie termoplastom vodiacich čiar súvislých šírky 250 mm biela retroreflexná</t>
  </si>
  <si>
    <t>586786980</t>
  </si>
  <si>
    <t>915721511.S</t>
  </si>
  <si>
    <t>Vodorovné dopravné značenie termoplastom prechodov pre chodcov, šípky, symboly a pod., biela základná</t>
  </si>
  <si>
    <t>-1027108821</t>
  </si>
  <si>
    <t>"plochy sú orientačné-upresniť priamo na stavbe!</t>
  </si>
  <si>
    <t>2,5*2,5*2 "651-50-2x-parkovacie miesto pre osoby so zdravotným postihnutím</t>
  </si>
  <si>
    <t>3,4*3,8*2 "610-50-2x priechod pre chodcov</t>
  </si>
  <si>
    <t>1,5*3 "smerové šípky</t>
  </si>
  <si>
    <t>915721512.S</t>
  </si>
  <si>
    <t>Vodorovné dopravné značenie termoplastom prechodov pre chodcov, šípky, symboly a pod., biela retroreflexná</t>
  </si>
  <si>
    <t>-1178736610</t>
  </si>
  <si>
    <t>998223011.S1</t>
  </si>
  <si>
    <t>Presun hmôt pre pozemné komunikácie  akejkoľvek dĺžky objektu</t>
  </si>
  <si>
    <t>734035973</t>
  </si>
  <si>
    <t>výkop</t>
  </si>
  <si>
    <t>50,994</t>
  </si>
  <si>
    <t>9,72</t>
  </si>
  <si>
    <t>hdpeRC50</t>
  </si>
  <si>
    <t>oc25</t>
  </si>
  <si>
    <t>oc40</t>
  </si>
  <si>
    <t>potrubie</t>
  </si>
  <si>
    <t>hdprRC32</t>
  </si>
  <si>
    <t>SO 04 - VODOVODNÁ A KANALIZAČNÁ PRÍPOJKA</t>
  </si>
  <si>
    <t>SO 04.1 - Vodovodná prípojka</t>
  </si>
  <si>
    <t>Ing.Alfréd Gáspár</t>
  </si>
  <si>
    <t>-647858684</t>
  </si>
  <si>
    <t>"pred zahájením výkopov upresniť inžinierske siete vytýčením!</t>
  </si>
  <si>
    <t>0,6*((1,4+1,44)/2)*(3,0+6,5) "pred a za vodošachtou</t>
  </si>
  <si>
    <t>0,6*((0,8+1,2)/2)*(18,5+53) "do SO01,SO02</t>
  </si>
  <si>
    <t>-998825011</t>
  </si>
  <si>
    <t>"prebytočná výkopová zemina bude použitá na úpravu terénu</t>
  </si>
  <si>
    <t>-obsyp</t>
  </si>
  <si>
    <t>zásyp</t>
  </si>
  <si>
    <t>175101101.S</t>
  </si>
  <si>
    <t>Obsyp potrubia sypaninou z vhodných hornín 1 až 4 bez prehodenia sypaniny</t>
  </si>
  <si>
    <t>-1088257434</t>
  </si>
  <si>
    <t xml:space="preserve">0,6*0,2*(53+18,5+6,5+3)   </t>
  </si>
  <si>
    <t>"poznámka: rúry RC nevyžadujú pieskové lôžko a obsyp</t>
  </si>
  <si>
    <t>583410004300.S</t>
  </si>
  <si>
    <t>Štrkodrva frakcia 0-32 mm</t>
  </si>
  <si>
    <t>1721957212</t>
  </si>
  <si>
    <t>obsyp*1,7</t>
  </si>
  <si>
    <t>230203678.S</t>
  </si>
  <si>
    <t>Montáž prechodka PE/mosadz s vonkajším závitom PE 100 SDR11 D 40/1 1/2"</t>
  </si>
  <si>
    <t>697509197</t>
  </si>
  <si>
    <t>286220028700.S</t>
  </si>
  <si>
    <t>Prechodka PE/mosadz s vonkajším závitom PE 100 SDR 11 D 40/1 1/2"</t>
  </si>
  <si>
    <t>870153036</t>
  </si>
  <si>
    <t>230203685.S</t>
  </si>
  <si>
    <t>Montáž prechodka PE/mosadz s vonkajším závitom PE 100 SDR11 D 63/1 1/2"</t>
  </si>
  <si>
    <t>1153070350</t>
  </si>
  <si>
    <t>286220029300.S</t>
  </si>
  <si>
    <t>Prechodka PE/mosadz s vonkajším závitom PE 100 SDR 11 D 63/1 1/2"</t>
  </si>
  <si>
    <t>-616909802</t>
  </si>
  <si>
    <t>197730062600</t>
  </si>
  <si>
    <t>Zátka, 6/4", PN 10, T = +120 °C, vhodné pre pitnú vodu, mosadz</t>
  </si>
  <si>
    <t>-1908180643</t>
  </si>
  <si>
    <t>871171218.S</t>
  </si>
  <si>
    <t>Montáž vodovodného RC potrubia z PE 100 RC SDR11 zváraného elektrotvarovkami D 32x3,0 mm</t>
  </si>
  <si>
    <t>-1971816092</t>
  </si>
  <si>
    <t>53 "SO02</t>
  </si>
  <si>
    <t>STW040037100</t>
  </si>
  <si>
    <t>Rúra HDPE PE100 RC2 D 40x3,7 mm, dĺ. 100 m PN 16 (SDR11) pre tlakový rozvod pitnej vody</t>
  </si>
  <si>
    <t>-2023630830</t>
  </si>
  <si>
    <t>hdprRC32*1,015</t>
  </si>
  <si>
    <t>871221224.S</t>
  </si>
  <si>
    <t>Montáž vodovodného RC potrubia z PE 100 RC SDR11 zváraného elektrotvarovkami D 63x5,8 mm</t>
  </si>
  <si>
    <t>1694752759</t>
  </si>
  <si>
    <t>6,5+3+18,5   "spoločný rozvod a SO01</t>
  </si>
  <si>
    <t>STW063058100</t>
  </si>
  <si>
    <t>Rúra HDPE PE100 AQUALINE RC2 D 63x5,8 mm, dĺ. 100 m PN 16 (SDR11) pre tlakový rozvod vody</t>
  </si>
  <si>
    <t>1389532290</t>
  </si>
  <si>
    <t>hdpeRC50*1,015</t>
  </si>
  <si>
    <t>877181058.S</t>
  </si>
  <si>
    <t>Montáž elektrotvarovky pre vodovodné potrubia z PE 100 D 40,63 mm</t>
  </si>
  <si>
    <t>-189129270</t>
  </si>
  <si>
    <t>28653017.S</t>
  </si>
  <si>
    <t xml:space="preserve">Elektrotvarovky PE 100 SDR 11 </t>
  </si>
  <si>
    <t>-1251409197</t>
  </si>
  <si>
    <t>879172199.S</t>
  </si>
  <si>
    <t>Príplatok k cene za montáž vodovodných prípojok DN od 32 do 80</t>
  </si>
  <si>
    <t>1747247240</t>
  </si>
  <si>
    <t>891211111.S</t>
  </si>
  <si>
    <t>Montáž vodovodného posúvača s osadením zemnej súpravy (bez poklopov) DN 50</t>
  </si>
  <si>
    <t>1683389177</t>
  </si>
  <si>
    <t>422210018200.S</t>
  </si>
  <si>
    <t>Posúvač pre domové prípojky 6/4"-2", liatina, PN 16</t>
  </si>
  <si>
    <t>-1379042900</t>
  </si>
  <si>
    <t>422210001600.S</t>
  </si>
  <si>
    <t>Zemná súprava posúvačová Y 1020 D 50 mm</t>
  </si>
  <si>
    <t>1694393561</t>
  </si>
  <si>
    <t>891249111.S</t>
  </si>
  <si>
    <t>Montáž navrtávacieho pásu s ventilom menovitého tlaku 1 MPa na potrubí z rúr liat., oceľ.,plast. DN 80</t>
  </si>
  <si>
    <t>-1655048791</t>
  </si>
  <si>
    <t>1 " v bode pripojenia V1</t>
  </si>
  <si>
    <t>551180011400</t>
  </si>
  <si>
    <t>Navrtávací pás univerzálny s závitovým výstupom DN 80 - 2" na vodu, z tvárnej liatiny, strmeň nerez</t>
  </si>
  <si>
    <t>1304141889</t>
  </si>
  <si>
    <t>892233111.S</t>
  </si>
  <si>
    <t xml:space="preserve">Preplach a dezinfekcia vodovodného potrubia </t>
  </si>
  <si>
    <t>1879492839</t>
  </si>
  <si>
    <t>hdpeRC50+oc25+oc40+hdprRC32   "HDPE v zemi +ocel vo Vš</t>
  </si>
  <si>
    <t>892241111.S</t>
  </si>
  <si>
    <t>Ostatné práce na rúrovom vedení, tlakové skúšky vodovodného potrubia DN do 80</t>
  </si>
  <si>
    <t>-1825368865</t>
  </si>
  <si>
    <t>899401112.S</t>
  </si>
  <si>
    <t>Osadenie poklopu liatinového posúvačového</t>
  </si>
  <si>
    <t>-588381239</t>
  </si>
  <si>
    <t>552410000100.S</t>
  </si>
  <si>
    <t>Poklop posúvačový Y 4504</t>
  </si>
  <si>
    <t>-244829034</t>
  </si>
  <si>
    <t>899721131.S</t>
  </si>
  <si>
    <t>Označenie vodovodného potrubia bielou výstražnou fóliou</t>
  </si>
  <si>
    <t>1394778018</t>
  </si>
  <si>
    <t>hdprRC32+hdpeRC50</t>
  </si>
  <si>
    <t>-1605092890</t>
  </si>
  <si>
    <t>722130213.S</t>
  </si>
  <si>
    <t>Potrubie z oceľových rúr pozink. bezšvíkových bežných-11 353.0, 10 004.0 zvarov. bežných-11 343.00 DN 25</t>
  </si>
  <si>
    <t>1696050367</t>
  </si>
  <si>
    <t>0,5+0,5 "vo VK a AŠ, vrátane fitinkov</t>
  </si>
  <si>
    <t>722130215.S</t>
  </si>
  <si>
    <t>Potrubie z oceľových rúr pozink. bezšvíkových bežných-11 353.0, 10 004.0 zvarov. bežných-11 343.00 DN 40</t>
  </si>
  <si>
    <t>1951236911</t>
  </si>
  <si>
    <t>1+1 "vo VK a AŠ,vrátane fitinkov</t>
  </si>
  <si>
    <t>722221025.S</t>
  </si>
  <si>
    <t>Montáž guľového kohúta závitového priameho pre vodu G 5/4</t>
  </si>
  <si>
    <t>-618213669</t>
  </si>
  <si>
    <t>551110005200.S</t>
  </si>
  <si>
    <t>Guľový uzáver pre vodu 5/4", niklovaná mosadz</t>
  </si>
  <si>
    <t>1264750229</t>
  </si>
  <si>
    <t>1246275306</t>
  </si>
  <si>
    <t>-1449611349</t>
  </si>
  <si>
    <t>722221330.S</t>
  </si>
  <si>
    <t>Montáž spätnej klapky závitovej pre vodu G 2</t>
  </si>
  <si>
    <t>-512943317</t>
  </si>
  <si>
    <t>551190001300.S</t>
  </si>
  <si>
    <t>Spätná klapka vodorovná závitová 2", PN 10, pre vodu, mosadz</t>
  </si>
  <si>
    <t>254765220</t>
  </si>
  <si>
    <t>722221385.S</t>
  </si>
  <si>
    <t>Montáž vodovodného filtra závitového G 2</t>
  </si>
  <si>
    <t>944049033</t>
  </si>
  <si>
    <t>436320004800.S</t>
  </si>
  <si>
    <t>Filter 2" mosadz, pre filtrovanie mechanických nečistôt z pitnej vody</t>
  </si>
  <si>
    <t>-807581523</t>
  </si>
  <si>
    <t>722221457.S</t>
  </si>
  <si>
    <t>Montáž posúvača závitového pre vodu G 2</t>
  </si>
  <si>
    <t>-1205332075</t>
  </si>
  <si>
    <t>551110007600.S</t>
  </si>
  <si>
    <t>Guľový uzáver pre vodu s odvodnením, 2" FF, páčka, niklovaná mosadz</t>
  </si>
  <si>
    <t>-1951241034</t>
  </si>
  <si>
    <t>722263420.S</t>
  </si>
  <si>
    <t>Montáž vodomeru závitového jednovtokového suchobežného G 6/4</t>
  </si>
  <si>
    <t>665957010</t>
  </si>
  <si>
    <t>389510000900.S</t>
  </si>
  <si>
    <t>Šróbenie 1 pár pre vodomer</t>
  </si>
  <si>
    <t>487302836</t>
  </si>
  <si>
    <t>389510000700.S</t>
  </si>
  <si>
    <t xml:space="preserve">Medzikus pre dĺžku 130 mm, vonkajší závit </t>
  </si>
  <si>
    <t>773431839</t>
  </si>
  <si>
    <t>388212230100</t>
  </si>
  <si>
    <t>Vodomer - fakturačné meradlo  dodávka vodárenskej spoločnosti</t>
  </si>
  <si>
    <t>1058145842</t>
  </si>
  <si>
    <t>výkopR</t>
  </si>
  <si>
    <t>75,66</t>
  </si>
  <si>
    <t>11,64</t>
  </si>
  <si>
    <t>27,936</t>
  </si>
  <si>
    <t>39,576</t>
  </si>
  <si>
    <t>SO 04.2 - Kanalizačná prípojka</t>
  </si>
  <si>
    <t>132201202.S</t>
  </si>
  <si>
    <t>Výkop ryhy šírky 600-2000mm horn.3 od 100 do 1000 m3</t>
  </si>
  <si>
    <t>-1610492229</t>
  </si>
  <si>
    <t>"výškové pomery upresniť na základe realizačného projektu!</t>
  </si>
  <si>
    <t>0,8*((1,2+0,75)/2)*(7+26) "od býval.kotolne</t>
  </si>
  <si>
    <t>0,8*((1,2+0,75)/2)*(21+43) "od zdrav.str.</t>
  </si>
  <si>
    <t xml:space="preserve">Súčet </t>
  </si>
  <si>
    <t>132201209.S</t>
  </si>
  <si>
    <t>Príplatok k cenám za lepivosť pri hĺbení rýh š. nad 600 do 2 000 mm zapaž. i nezapažených, s urovnaním dna v hornine 3</t>
  </si>
  <si>
    <t>1687410718</t>
  </si>
  <si>
    <t>výkopR*0,30</t>
  </si>
  <si>
    <t>162501122.S</t>
  </si>
  <si>
    <t>Vodorovné premiestnenie výkopku po spevnenej ceste z horniny tr.1-4, nad 100 do 1000 m3 na vzdialenosť do 3000 m</t>
  </si>
  <si>
    <t>159485844</t>
  </si>
  <si>
    <t>"Vytlačená zemina bude použitá pre spevnenie plôch, resp.odvezená na skládku!</t>
  </si>
  <si>
    <t>162501123.S</t>
  </si>
  <si>
    <t>Vodorovné premiestnenie výkopku po spevnenej ceste z horniny tr.1-4, nad 100 do 1000 m3, príplatok k cene za každých ďalšich a začatých 1000 m</t>
  </si>
  <si>
    <t>-595994969</t>
  </si>
  <si>
    <t>vytlačená*7 "celkom 10km na skládku</t>
  </si>
  <si>
    <t>167101102.S</t>
  </si>
  <si>
    <t>Nakladanie neuľahnutého výkopku z hornín tr.1-4 nad 100 do 1000 m3</t>
  </si>
  <si>
    <t>1243509966</t>
  </si>
  <si>
    <t>171201202.S</t>
  </si>
  <si>
    <t>Uloženie sypaniny na skládky nad 100 do 1000 m3</t>
  </si>
  <si>
    <t>928874813</t>
  </si>
  <si>
    <t>171209002.S</t>
  </si>
  <si>
    <t>Poplatok za skladovanie - zemina a kamenivo (17 05) ostatné</t>
  </si>
  <si>
    <t>-228121693</t>
  </si>
  <si>
    <t>vytlačená*1,6</t>
  </si>
  <si>
    <t>174101002.S</t>
  </si>
  <si>
    <t>Zásyp sypaninou so zhutnením jám, šachiet, rýh, zárezov alebo okolo objektov nad 100 do 1000 m3</t>
  </si>
  <si>
    <t>1140886150</t>
  </si>
  <si>
    <t>-lôžko</t>
  </si>
  <si>
    <t>-28073439</t>
  </si>
  <si>
    <t>0,8*(0,16+0,2)*(2,5*2+2+10+16+18,5+2,5+19+17+7)</t>
  </si>
  <si>
    <t>583310004000.S</t>
  </si>
  <si>
    <t>Kamenivo ťažené drobné drvené frakcia 0-4 mm</t>
  </si>
  <si>
    <t>1335498370</t>
  </si>
  <si>
    <t>obsyp*1,6</t>
  </si>
  <si>
    <t>1556320035</t>
  </si>
  <si>
    <t xml:space="preserve">0,8*0,15*(2,5*2+2+10+16+18,5+2,5+19+17+7)  </t>
  </si>
  <si>
    <t>831263195.S</t>
  </si>
  <si>
    <t>Príplatok k cene za zriadenie kanalizačnej prípojky DN od 100 do 300 mm</t>
  </si>
  <si>
    <t>1333884489</t>
  </si>
  <si>
    <t>871276002.S</t>
  </si>
  <si>
    <t>Montáž kanalizačného PVC-U potrubia hladkého viacvrstvového DN 125</t>
  </si>
  <si>
    <t>-271825383</t>
  </si>
  <si>
    <t>2,5+18,5 "od SO 01</t>
  </si>
  <si>
    <t>2,5+2+2,5 "od SO 02</t>
  </si>
  <si>
    <t>KGEM125/0,5</t>
  </si>
  <si>
    <t>Rúra PVC-U hladký kanalizačný systém D 125x3,2, dĺ. 0,5 m</t>
  </si>
  <si>
    <t>-1403127536</t>
  </si>
  <si>
    <t>KGEM125/2</t>
  </si>
  <si>
    <t>Rúra PVC-U hladký kanalizačný systém D 125x3,2, dĺ. 2 m</t>
  </si>
  <si>
    <t>-469781408</t>
  </si>
  <si>
    <t>KGEM125/3</t>
  </si>
  <si>
    <t>Rúra PVC-U hladký kanalizačný systém D 125x3,2, dĺ. 3 m</t>
  </si>
  <si>
    <t>-12456648</t>
  </si>
  <si>
    <t>KGEM125/5</t>
  </si>
  <si>
    <t>Rúra PVC-U hladký kanalizačný systém D 125x3,2, dĺ. 5 m</t>
  </si>
  <si>
    <t>-383798691</t>
  </si>
  <si>
    <t>871326004.S</t>
  </si>
  <si>
    <t>Montáž kanalizačného PVC-U potrubia hladkého viacvrstvového DN 150</t>
  </si>
  <si>
    <t>675507119</t>
  </si>
  <si>
    <t>10+16</t>
  </si>
  <si>
    <t>KGEM160/1</t>
  </si>
  <si>
    <t>Rúra PVC hladký kanalizačný systém dxt 152x4,0 mm, dĺ. 1 m</t>
  </si>
  <si>
    <t>-366384552</t>
  </si>
  <si>
    <t>KGEM160/5</t>
  </si>
  <si>
    <t>Rúra PVC hladký kanalizačný systém dxt 152x4,0 mm, dĺ. 5 m</t>
  </si>
  <si>
    <t>-1657986536</t>
  </si>
  <si>
    <t>871356006.S</t>
  </si>
  <si>
    <t>Montáž kanalizačného PVC-U potrubia hladkého viacvrstvového DN 200</t>
  </si>
  <si>
    <t>-479598868</t>
  </si>
  <si>
    <t>19+17+7</t>
  </si>
  <si>
    <t>KGEM200/2</t>
  </si>
  <si>
    <t>Rúra PVC-U hladký kanalizačný systém D 200x4,9, dĺ. 2 m</t>
  </si>
  <si>
    <t>1833578704</t>
  </si>
  <si>
    <t>KGEM200/5</t>
  </si>
  <si>
    <t>Rúra PVC-U hladký kanalizačný systém D 200x4,9, dĺ. 5 m</t>
  </si>
  <si>
    <t>489323303</t>
  </si>
  <si>
    <t>877276098.S</t>
  </si>
  <si>
    <t>Montáž kanalizačnej PVC-U presuvky,prechodky DN 125</t>
  </si>
  <si>
    <t>-718466019</t>
  </si>
  <si>
    <t>KGAMS125</t>
  </si>
  <si>
    <t>Šachtový prechod PVC pieskovaný D 125 hladký kanalizačný systém</t>
  </si>
  <si>
    <t>-355811334</t>
  </si>
  <si>
    <t>877326100.S</t>
  </si>
  <si>
    <t>Montáž kanalizačnej PVC-U presuvky, prechodky, DN 150</t>
  </si>
  <si>
    <t>1116652986</t>
  </si>
  <si>
    <t>KGAMS150</t>
  </si>
  <si>
    <t>Šachtový prechod PVC pieskovaný DN 150 hladký kanalizačný systém</t>
  </si>
  <si>
    <t>-19470394</t>
  </si>
  <si>
    <t>877356102.S</t>
  </si>
  <si>
    <t>Montáž kanalizačnej PVC-U presuvky, prechodky, DN 200</t>
  </si>
  <si>
    <t>-1061028981</t>
  </si>
  <si>
    <t>KGAMS200</t>
  </si>
  <si>
    <t>Šachtový prechod PVC pieskovaný D 200 hladký kanalizačný systém</t>
  </si>
  <si>
    <t>-1025529022</t>
  </si>
  <si>
    <t>892311000.S</t>
  </si>
  <si>
    <t>Skúška tesnosti kanalizácie D 150 mm</t>
  </si>
  <si>
    <t>-585196802</t>
  </si>
  <si>
    <t>892351000.S</t>
  </si>
  <si>
    <t>Skúška tesnosti kanalizácie D 200 mm</t>
  </si>
  <si>
    <t>954943684</t>
  </si>
  <si>
    <t>894431131.S1</t>
  </si>
  <si>
    <t>Montáž revíznej šachty z PVC, DN 400), tlak 12,5 t, hĺ. 850 do 1200 mm</t>
  </si>
  <si>
    <t>-189030699</t>
  </si>
  <si>
    <t>10340-RŠS</t>
  </si>
  <si>
    <t>Revízna šachta  DN400, dno sútokové DN150,200,vlnovcová šachtová rúra,gumové tesnenie</t>
  </si>
  <si>
    <t>1769488104</t>
  </si>
  <si>
    <t>4 "upresniť podľa výškových pomerov osadenia kanalizácie</t>
  </si>
  <si>
    <t>899101111.S</t>
  </si>
  <si>
    <t>Osadenie poklopu liatinového a oceľového vrátane rámu hmotn. do 50 kg</t>
  </si>
  <si>
    <t>1934677220</t>
  </si>
  <si>
    <t>RF000320</t>
  </si>
  <si>
    <t>Liat. poklop A15 na vlnovcovú šacht. rúru ID 425</t>
  </si>
  <si>
    <t>-2125835116</t>
  </si>
  <si>
    <t>899721132.S</t>
  </si>
  <si>
    <t>Označenie kanalizačného potrubia hnedou výstražnou fóliou</t>
  </si>
  <si>
    <t>1849857507</t>
  </si>
  <si>
    <t>-587192351</t>
  </si>
  <si>
    <t>vytlačená zemina</t>
  </si>
  <si>
    <t>5,95</t>
  </si>
  <si>
    <t xml:space="preserve">spätný zásyp </t>
  </si>
  <si>
    <t>lôžko1</t>
  </si>
  <si>
    <t>0,324</t>
  </si>
  <si>
    <t>lôžko2</t>
  </si>
  <si>
    <t>0,135</t>
  </si>
  <si>
    <t>bet_doska</t>
  </si>
  <si>
    <t>0,405</t>
  </si>
  <si>
    <t>zásyp1</t>
  </si>
  <si>
    <t>zásyp skutočný</t>
  </si>
  <si>
    <t>14,84</t>
  </si>
  <si>
    <t>22,95</t>
  </si>
  <si>
    <t>vytlačená1</t>
  </si>
  <si>
    <t>zemina vytlačená 1</t>
  </si>
  <si>
    <t>8,11</t>
  </si>
  <si>
    <t>SO 04.3 - Armatúrna šachta - AŠ - stavebná časť</t>
  </si>
  <si>
    <t xml:space="preserve">    89 - Rurové vedenie - stav.časť</t>
  </si>
  <si>
    <t xml:space="preserve">    99 - Presun hmôt HSV </t>
  </si>
  <si>
    <t xml:space="preserve">    711 - Izolácie proti vode a vlhkosti </t>
  </si>
  <si>
    <t>131201202.S</t>
  </si>
  <si>
    <t>Výkop zapaženej jamy v hornine 3, nad 100 do 1000 m3</t>
  </si>
  <si>
    <t>1847302704</t>
  </si>
  <si>
    <t>1,7*1,4*2,5 "AŠ</t>
  </si>
  <si>
    <t>Medzisúčet-vytlačená</t>
  </si>
  <si>
    <t>1,0*2,5*(1,8*2+1,6*2) "AŠ</t>
  </si>
  <si>
    <t>Medzisúčet-zásyp</t>
  </si>
  <si>
    <t>131201209.S</t>
  </si>
  <si>
    <t>Príplatok za lepivosť pri hĺbení zapažených jám a zárezov s urovnaním dna v hornine 3</t>
  </si>
  <si>
    <t>764567287</t>
  </si>
  <si>
    <t>výkop*0,30</t>
  </si>
  <si>
    <t>151101201.S</t>
  </si>
  <si>
    <t>Paženie stien bez rozopretia alebo vzopretia, príložné hĺbky do 4m</t>
  </si>
  <si>
    <t>1404546446</t>
  </si>
  <si>
    <t>2,5*(1,8*2+1,6*2) "AŠ</t>
  </si>
  <si>
    <t>151101211.S</t>
  </si>
  <si>
    <t>Odstránenie paženia stien príložné hĺbky do 4 m</t>
  </si>
  <si>
    <t>350954288</t>
  </si>
  <si>
    <t>-1542597143</t>
  </si>
  <si>
    <t>-zásyp1</t>
  </si>
  <si>
    <t>-881870099</t>
  </si>
  <si>
    <t>"v prípade potreby ponechať na stavbe pre úpravy povrchov!</t>
  </si>
  <si>
    <t>vytlačená1*7 "celkom 10km</t>
  </si>
  <si>
    <t>-171693006</t>
  </si>
  <si>
    <t>1478477831</t>
  </si>
  <si>
    <t>-144256732</t>
  </si>
  <si>
    <t>vytlačená1*1,7</t>
  </si>
  <si>
    <t>1291410339</t>
  </si>
  <si>
    <t>-lôžko1</t>
  </si>
  <si>
    <t>-lôžko2</t>
  </si>
  <si>
    <t>-bet_doska</t>
  </si>
  <si>
    <t>-0,10*2,4*(1,5*2+1,2*2) "prímurovka</t>
  </si>
  <si>
    <t>346245321.S</t>
  </si>
  <si>
    <t>Prímurovky izolačné a ochranné z tehál dĺžky 250 mm na MC 10 hr. 100 mm</t>
  </si>
  <si>
    <t>-181795951</t>
  </si>
  <si>
    <t>2,4*(1,5*2+1,2*2)</t>
  </si>
  <si>
    <t>451541111.S</t>
  </si>
  <si>
    <t>Lôžko pod potrubie, stoky a drobné objekty, v otvorenom výkope zo štrkodrvy 0-63 mm</t>
  </si>
  <si>
    <t>-390311568</t>
  </si>
  <si>
    <t>0,12*1,8*1,5 "podkladné lôžko</t>
  </si>
  <si>
    <t>-988847375</t>
  </si>
  <si>
    <t>0,05*1,8*1,5 "vyrovnávacie lôžko nad bet.doskou</t>
  </si>
  <si>
    <t>452311131.S</t>
  </si>
  <si>
    <t>Dosky, bloky, sedlá z betónu v otvorenom výkope tr. C 12/15</t>
  </si>
  <si>
    <t>-2040620271</t>
  </si>
  <si>
    <t>1,8*1,5*0,15 "podkladná doska s presahom</t>
  </si>
  <si>
    <t>452351101.S</t>
  </si>
  <si>
    <t>Debnenie v otvorenom výkope dosiek, sedlových lôžok a blokov pod potrubie,stoky a drobné objekty</t>
  </si>
  <si>
    <t>-147663504</t>
  </si>
  <si>
    <t>0,15*(1,8*2+1,5*2)</t>
  </si>
  <si>
    <t>452386151.S</t>
  </si>
  <si>
    <t>Vyrovnávací prstenec z prostého betónu tr. C 12/15 pod poklopy a mreže, výška do 100 mm</t>
  </si>
  <si>
    <t>-233318446</t>
  </si>
  <si>
    <t>Rurové vedenie - stav.časť</t>
  </si>
  <si>
    <t>893301002.S</t>
  </si>
  <si>
    <t>Osadenie vodomernej šachty železobetónovej, hmotnosti nad 3 do 6 t</t>
  </si>
  <si>
    <t>-132316296</t>
  </si>
  <si>
    <t>594-AŠ</t>
  </si>
  <si>
    <t>Armatúrna šachta AŠ - vn.r. 0,9x1,2x1,8m,  železobetónová, oceľové stúpadlá</t>
  </si>
  <si>
    <t>-151835063</t>
  </si>
  <si>
    <t>899102111.S</t>
  </si>
  <si>
    <t>Osadenie poklopu liatinového a oceľového vrátane rámu hmotn. nad 50 do 100 kg</t>
  </si>
  <si>
    <t>332567863</t>
  </si>
  <si>
    <t>552410002500.S</t>
  </si>
  <si>
    <t>Poklop liatinový s odvetraním, tr. zaťaženia D400</t>
  </si>
  <si>
    <t>-176708199</t>
  </si>
  <si>
    <t>971056009.S</t>
  </si>
  <si>
    <t>Jadrové vrty diamantovými korunkami do D 100 mm do stien - železobetónových -0,00019t</t>
  </si>
  <si>
    <t>1761928064</t>
  </si>
  <si>
    <t>3*15 "stena vš 2x, otvor pre vstup a výstup vodov.potrubia</t>
  </si>
  <si>
    <t>286680000200.S</t>
  </si>
  <si>
    <t>Tesniaca manžeta pre izolovanie prestupov potrubia DN 75, bitúmenová manžeta D 63-75 mm, guma/asfalt/PP/PVC</t>
  </si>
  <si>
    <t>-205220773</t>
  </si>
  <si>
    <t>286680000100.S</t>
  </si>
  <si>
    <t>Tesniaca manžeta pre izolovanie prestupov potrubia DN 50, bitúmenová manžeta D 40-50 mm, guma/asfalt/PP/PVC</t>
  </si>
  <si>
    <t>1629885088</t>
  </si>
  <si>
    <t xml:space="preserve">Presun hmôt HSV </t>
  </si>
  <si>
    <t>-567554599</t>
  </si>
  <si>
    <t xml:space="preserve">Izolácie proti vode a vlhkosti </t>
  </si>
  <si>
    <t>711511101.S</t>
  </si>
  <si>
    <t>Zhotovenie  izolácie  nádrží, bazénov za studena asfaltovým lakom penetračným</t>
  </si>
  <si>
    <t>-111685266</t>
  </si>
  <si>
    <t>"3x náter</t>
  </si>
  <si>
    <t>2,5*(1,5*2+1,2*2)*3</t>
  </si>
  <si>
    <t>2*(1,5*1,2)*3</t>
  </si>
  <si>
    <t>246170000900.S</t>
  </si>
  <si>
    <t>Lak asfaltový penetračný</t>
  </si>
  <si>
    <t>-194299830</t>
  </si>
  <si>
    <t>51,3*0,0003</t>
  </si>
  <si>
    <t>711541164.S</t>
  </si>
  <si>
    <t>Zhotovenie  izolácie  nádrží, bazénov pásmi pritavením NAIP</t>
  </si>
  <si>
    <t>-1366785290</t>
  </si>
  <si>
    <t>"2x lepenka</t>
  </si>
  <si>
    <t>2,5*(1,5*2+1,2*2)*2</t>
  </si>
  <si>
    <t>2*(1,5*1,2)*2</t>
  </si>
  <si>
    <t>628110000600.S</t>
  </si>
  <si>
    <t>Pás asfaltový bez krycej vrstvy, vložka strojná lepenka A 500/H</t>
  </si>
  <si>
    <t>-1705631651</t>
  </si>
  <si>
    <t>34,2*1,10</t>
  </si>
  <si>
    <t>1366276378</t>
  </si>
  <si>
    <t>14,052</t>
  </si>
  <si>
    <t>23,25</t>
  </si>
  <si>
    <t>prímurovka</t>
  </si>
  <si>
    <t>15,84</t>
  </si>
  <si>
    <t>9,198</t>
  </si>
  <si>
    <t>SO 04.4 - Vodomerná šachta - VŠ - stavebná časť</t>
  </si>
  <si>
    <t>1,8*1,5*2,5 "VŠ</t>
  </si>
  <si>
    <t>1,0*2,5*(1,8*2+1,5*2) "VŠ</t>
  </si>
  <si>
    <t>2112429924</t>
  </si>
  <si>
    <t>2,5*(1,8*2+1,5*2) "VŠ</t>
  </si>
  <si>
    <t>-1,8*1,5*2,5 "VŠ</t>
  </si>
  <si>
    <t>-0,10*prímurovka</t>
  </si>
  <si>
    <t>346245321.S1</t>
  </si>
  <si>
    <t>Prímurovky izolačné a ochranné z tehál PP mm na MC 10 hr. 100 mm</t>
  </si>
  <si>
    <t>558673607</t>
  </si>
  <si>
    <t>2,4*(1,8*2+1,5*2)</t>
  </si>
  <si>
    <t>594-VŠ</t>
  </si>
  <si>
    <t>Armatúrna šachta AŠ - vn.r. 1,5x2,0x1,8m,  železobetónová, oceľové stúpadlá</t>
  </si>
  <si>
    <t>2*15 "stena vš 2x, otvor pre vstup a výstup vodov.potrubia</t>
  </si>
  <si>
    <t>2,5*(1,8*2+1,5*2)*3</t>
  </si>
  <si>
    <t>2*(1,8*1,5)*3</t>
  </si>
  <si>
    <t>65,7*0,0003</t>
  </si>
  <si>
    <t>2,5*(1,8*2+1,5*2)*2</t>
  </si>
  <si>
    <t>2*(1,8*1,5)*2</t>
  </si>
  <si>
    <t>43,8*1,05</t>
  </si>
  <si>
    <t xml:space="preserve">výkop </t>
  </si>
  <si>
    <t>131,56</t>
  </si>
  <si>
    <t>17,16</t>
  </si>
  <si>
    <t>49,88</t>
  </si>
  <si>
    <t>pvc125</t>
  </si>
  <si>
    <t>pvc 125</t>
  </si>
  <si>
    <t>pvc160</t>
  </si>
  <si>
    <t>zemina_vytlačená1</t>
  </si>
  <si>
    <t>67,04</t>
  </si>
  <si>
    <t>SO 05 - DAŽĎOVÁ KANALIZÁCIA STRIECH</t>
  </si>
  <si>
    <t>SO 05.1 - Dažďová kanalizácia, revízne šachty RŠD a filtračné šachty FŠ</t>
  </si>
  <si>
    <t xml:space="preserve">    8-KŠ - Rúrové vedenie - kanalizačné šachty betónové</t>
  </si>
  <si>
    <t>-1298433019</t>
  </si>
  <si>
    <t>"výškové pomery kanalizácie upresniť podľa realizačného projektu!</t>
  </si>
  <si>
    <t>"pozor pri križovaní s ostatnými kanalizáciami!</t>
  </si>
  <si>
    <t>0,8*1,15*(62+36)    "trasa potrubia d125</t>
  </si>
  <si>
    <t>0,8*1,15*45   "trasa potrubia d160</t>
  </si>
  <si>
    <t>1364352120</t>
  </si>
  <si>
    <t>-1968684625</t>
  </si>
  <si>
    <t>1778438379</t>
  </si>
  <si>
    <t>zemina_vytlačená1*7 "celkom 10km na skládku</t>
  </si>
  <si>
    <t>1612044140</t>
  </si>
  <si>
    <t>-560415488</t>
  </si>
  <si>
    <t>1497087228</t>
  </si>
  <si>
    <t>zemina_vytlačená1*1,6</t>
  </si>
  <si>
    <t>-1381883079</t>
  </si>
  <si>
    <t>zásyp_spätný</t>
  </si>
  <si>
    <t>-26922179</t>
  </si>
  <si>
    <t xml:space="preserve">"obsyp okolo rúr a 300 mm nad rúry </t>
  </si>
  <si>
    <t>0,8*(0,125+0,3)*(62+36)    "dn125</t>
  </si>
  <si>
    <t>0,8*(0,16+0,3)*45    "dn150</t>
  </si>
  <si>
    <t>-839084641</t>
  </si>
  <si>
    <t xml:space="preserve">obsyp*1,7 </t>
  </si>
  <si>
    <t>1721620125</t>
  </si>
  <si>
    <t>"lôžko pod rúry hr.150mm</t>
  </si>
  <si>
    <t>0,8*0,15*(62+36+45)</t>
  </si>
  <si>
    <t>1982009850</t>
  </si>
  <si>
    <t>9+4,5+5,5+17+10,5+5,5+5,5+4,5 "SO 01</t>
  </si>
  <si>
    <t>8+1+9+9+8+1 "SO 02</t>
  </si>
  <si>
    <t>-1903543506</t>
  </si>
  <si>
    <t>83683609</t>
  </si>
  <si>
    <t>KGEM125/1</t>
  </si>
  <si>
    <t>Rúra PVC-U hladký kanalizačný systém D 125x3,2, dĺ. 1 m</t>
  </si>
  <si>
    <t>-117659383</t>
  </si>
  <si>
    <t>-464758630</t>
  </si>
  <si>
    <t>752962145</t>
  </si>
  <si>
    <t>-2076852329</t>
  </si>
  <si>
    <t>12+23+2+8</t>
  </si>
  <si>
    <t>KGEM160/2</t>
  </si>
  <si>
    <t>Rúra PVC-U hladký kanalizačný systém D 160x4,0, dĺ. 2 m</t>
  </si>
  <si>
    <t>-734444283</t>
  </si>
  <si>
    <t>KGEM160/3</t>
  </si>
  <si>
    <t>Rúra PVC-U hladký kanalizačný systém D 160x4,0, dĺ. 3 m</t>
  </si>
  <si>
    <t>-580959740</t>
  </si>
  <si>
    <t>Rúra PVC-U hladký kanalizačný systém D 160x4,0, dĺ. 5 m</t>
  </si>
  <si>
    <t>1936400731</t>
  </si>
  <si>
    <t>877276002.S</t>
  </si>
  <si>
    <t>Montáž kanalizačného PVC-U kolena DN 125</t>
  </si>
  <si>
    <t>-1649711386</t>
  </si>
  <si>
    <t>KGB125/45</t>
  </si>
  <si>
    <t>Koleno PVC D 125/45° hladký kanalizačný systém</t>
  </si>
  <si>
    <t>242200430</t>
  </si>
  <si>
    <t>877276026.S</t>
  </si>
  <si>
    <t>Montáž kanalizačnej PVC-U odbočky DN 125</t>
  </si>
  <si>
    <t>1322577177</t>
  </si>
  <si>
    <t>KGEA125/125/45</t>
  </si>
  <si>
    <t>Odbočka PVC D 125/125/45° hladký kanalizačný systém</t>
  </si>
  <si>
    <t>2012226013</t>
  </si>
  <si>
    <t>877326004.S</t>
  </si>
  <si>
    <t>Montáž kanalizačného PVC-U kolena DN 150</t>
  </si>
  <si>
    <t>-133383743</t>
  </si>
  <si>
    <t>KGB150/45</t>
  </si>
  <si>
    <t>Koleno PVC D 150/45° hladký kanalizačný systém</t>
  </si>
  <si>
    <t>633373678</t>
  </si>
  <si>
    <t>877326028.S</t>
  </si>
  <si>
    <t>Montáž kanalizačnej PVC-U odbočky DN 150</t>
  </si>
  <si>
    <t>-2029127016</t>
  </si>
  <si>
    <t>KGEA150/125/45</t>
  </si>
  <si>
    <t>Odbočka PVC D 150/125/45° hladký kanalizačný systém</t>
  </si>
  <si>
    <t>-946124176</t>
  </si>
  <si>
    <t>877326052.S</t>
  </si>
  <si>
    <t>Montáž kanalizačnej PVC-U redukcie DN 150/125</t>
  </si>
  <si>
    <t>627704636</t>
  </si>
  <si>
    <t>KGR150/125</t>
  </si>
  <si>
    <t>Redukcia PVC D 150/125 mm hladký kanalizačný systém</t>
  </si>
  <si>
    <t>-1759236835</t>
  </si>
  <si>
    <t>702222275</t>
  </si>
  <si>
    <t>pvc125+pvc160</t>
  </si>
  <si>
    <t>894431144.S</t>
  </si>
  <si>
    <t xml:space="preserve">Montáž revíznej šachty z PVC, DN 400/160 (DN šachty/DN potr. ved.), tlak 40 t, </t>
  </si>
  <si>
    <t>-1431489568</t>
  </si>
  <si>
    <t>10340-RŠD</t>
  </si>
  <si>
    <t>1210438531</t>
  </si>
  <si>
    <t>8959911201</t>
  </si>
  <si>
    <t>Montáž lapača strešných splavenín DN 125</t>
  </si>
  <si>
    <t>355469177</t>
  </si>
  <si>
    <t>13  "lapače strešných splavenín s pätou odpadu; rúra 0,5m+2x 45° koleno</t>
  </si>
  <si>
    <t>286630056150.S</t>
  </si>
  <si>
    <t>Lapač strešných naplavenín plastový z PP s otočným kĺbom, lapacím košom a zápachovou uzávierkou DN 110/125, pohľadové diely z liatiny</t>
  </si>
  <si>
    <t>2026836969</t>
  </si>
  <si>
    <t>932983004</t>
  </si>
  <si>
    <t>11756431001</t>
  </si>
  <si>
    <t>Liatinový poklop DN 400, B 125 V, O 630</t>
  </si>
  <si>
    <t>1870557059</t>
  </si>
  <si>
    <t>495775863</t>
  </si>
  <si>
    <t>8-KŠ</t>
  </si>
  <si>
    <t>Rúrové vedenie - kanalizačné šachty betónové</t>
  </si>
  <si>
    <t>894421113.S</t>
  </si>
  <si>
    <t xml:space="preserve">Zriadenie šachiet prefabrikovaných </t>
  </si>
  <si>
    <t>1302547792</t>
  </si>
  <si>
    <t>2866101.S</t>
  </si>
  <si>
    <t>Filtračná šachta betónová DN1000mm s filtrom</t>
  </si>
  <si>
    <t>124342742</t>
  </si>
  <si>
    <t>899102111.S.1</t>
  </si>
  <si>
    <t>-478005229</t>
  </si>
  <si>
    <t>552410002300.S</t>
  </si>
  <si>
    <t xml:space="preserve">Poklop 250kN </t>
  </si>
  <si>
    <t>817602396</t>
  </si>
  <si>
    <t>-1316333473</t>
  </si>
  <si>
    <t>70,255</t>
  </si>
  <si>
    <t>0,396</t>
  </si>
  <si>
    <t>51,205</t>
  </si>
  <si>
    <t>vsaky</t>
  </si>
  <si>
    <t>17,28</t>
  </si>
  <si>
    <t>18,654</t>
  </si>
  <si>
    <t>SO 05.2 - Vsakovacie bloky a vetracia šachta VTŠ</t>
  </si>
  <si>
    <t xml:space="preserve">    8-VSAK - Rúrové vedenie - vsakovacie bloky</t>
  </si>
  <si>
    <t>0,8*1,5*1,6  "trasa potrubia d160</t>
  </si>
  <si>
    <t>1,6*7*5,8 "vsaky</t>
  </si>
  <si>
    <t>1,5*1,5*1,5 "vetracia šachta</t>
  </si>
  <si>
    <t>131201109.S</t>
  </si>
  <si>
    <t>Hĺbenie nezapažených jám a zárezov. Príplatok za lepivosť horniny 3</t>
  </si>
  <si>
    <t>276261624</t>
  </si>
  <si>
    <t>-878997690</t>
  </si>
  <si>
    <t xml:space="preserve">"vytlačená zemina bude použitá na zásypy-spevnené plochy </t>
  </si>
  <si>
    <t>1826381500</t>
  </si>
  <si>
    <t>1262027718</t>
  </si>
  <si>
    <t>-983955210</t>
  </si>
  <si>
    <t>-457616167</t>
  </si>
  <si>
    <t>vytlačená*1,7</t>
  </si>
  <si>
    <t>175101201.S</t>
  </si>
  <si>
    <t>Obsyp objektov sypaninou z vhodných hornín 1 až 4 bez prehodenia sypaniny</t>
  </si>
  <si>
    <t>-vsaky</t>
  </si>
  <si>
    <t>-(PI*0,5*0,5*1,5) "mínus vetracia š.</t>
  </si>
  <si>
    <t>-0,396 "mínus lôžko</t>
  </si>
  <si>
    <t>-0,196 "mínus podklad.bet.</t>
  </si>
  <si>
    <t>0,8*0,15*1,5 "lôžko pod rúru hr.150mm</t>
  </si>
  <si>
    <t>0,15*1,2*1,2 "lôžko pod vetraciu šachtu</t>
  </si>
  <si>
    <t>452311121.S</t>
  </si>
  <si>
    <t>Dosky, bloky, sedlá z betónu v otvorenom výkope tr. C 8/10</t>
  </si>
  <si>
    <t>114879463</t>
  </si>
  <si>
    <t>0,10*1,4*1,4 "podkladový betón-vetracia š.</t>
  </si>
  <si>
    <t>-76948664</t>
  </si>
  <si>
    <t>0,10*1,4*4 "podklad.betón hr.100mm</t>
  </si>
  <si>
    <t>Zriadenie vrstvy z geotextílie s presahom</t>
  </si>
  <si>
    <t>1643431036</t>
  </si>
  <si>
    <t>693110004100.S</t>
  </si>
  <si>
    <t xml:space="preserve">Geotextília polypropylénová netkaná </t>
  </si>
  <si>
    <t>-630525510</t>
  </si>
  <si>
    <t>1,5</t>
  </si>
  <si>
    <t>KGEM160/0,5</t>
  </si>
  <si>
    <t>Rúra PVC-U hladký kanalizačný systém D 160x4,0, dĺ. 0,5 m</t>
  </si>
  <si>
    <t>Rúra PVC-U hladký kanalizačný systém D 160x4,0, dĺ. 1 m</t>
  </si>
  <si>
    <t>-1749394251</t>
  </si>
  <si>
    <t>894403021.S</t>
  </si>
  <si>
    <t>Osadenie betónového dielca pre šachty, dno akéhokoľvek druhu</t>
  </si>
  <si>
    <t>755492580</t>
  </si>
  <si>
    <t>592240004000.S</t>
  </si>
  <si>
    <t>Dno jednoliate šachtové kompaktné pre kanalizačnú šachtu DN 1000</t>
  </si>
  <si>
    <t>-1384025089</t>
  </si>
  <si>
    <t>452112121.S</t>
  </si>
  <si>
    <t>Osadenie prstenca  pod poklopy a mreže, výšky nad 100 do 200 mm</t>
  </si>
  <si>
    <t>-534856344</t>
  </si>
  <si>
    <t>11900161001</t>
  </si>
  <si>
    <t xml:space="preserve">Betónový roznášací prstenec pre bežné poklopy </t>
  </si>
  <si>
    <t>1157028139</t>
  </si>
  <si>
    <t>894401110</t>
  </si>
  <si>
    <t>Osadenie betónového dielca pre šachty, prechodová skruž TBS</t>
  </si>
  <si>
    <t>2046786033</t>
  </si>
  <si>
    <t>100062560090</t>
  </si>
  <si>
    <t>Kónus 1000-625/600/90</t>
  </si>
  <si>
    <t>-649885604</t>
  </si>
  <si>
    <t>894401111.S</t>
  </si>
  <si>
    <t>Osadenie betónového dielca pre šachty, rovná skruž TBS</t>
  </si>
  <si>
    <t>1031963518</t>
  </si>
  <si>
    <t>100025090</t>
  </si>
  <si>
    <t>Skruž 1000/250/90</t>
  </si>
  <si>
    <t>540793765</t>
  </si>
  <si>
    <t>100050090</t>
  </si>
  <si>
    <t>Skruž 1000/500/90</t>
  </si>
  <si>
    <t>-1652421922</t>
  </si>
  <si>
    <t>1000100090</t>
  </si>
  <si>
    <t>Skruž 1000/1000/90</t>
  </si>
  <si>
    <t>811378909</t>
  </si>
  <si>
    <t>222201</t>
  </si>
  <si>
    <t>Tesnenie 22x22mm</t>
  </si>
  <si>
    <t>-666081017</t>
  </si>
  <si>
    <t>-1238093141</t>
  </si>
  <si>
    <t>600-1</t>
  </si>
  <si>
    <t>Poklop s vetraním DN 600, D250 kN</t>
  </si>
  <si>
    <t>209701910</t>
  </si>
  <si>
    <t>8-VSAK</t>
  </si>
  <si>
    <t>Rúrové vedenie - vsakovacie bloky</t>
  </si>
  <si>
    <t>8959700101</t>
  </si>
  <si>
    <t>Montáž vsakovacieho bloku 1200x600x600 mm</t>
  </si>
  <si>
    <t>-16712302</t>
  </si>
  <si>
    <t>1,2*0,6*0,6*40</t>
  </si>
  <si>
    <t>286650000900.S</t>
  </si>
  <si>
    <t>Vsakovací blok , rozmer 1200x600x600 mm, objem 432 l (alt.technobox432)</t>
  </si>
  <si>
    <t>-1870426371</t>
  </si>
  <si>
    <t>40 "vrátane spojovacieho materiálu-klipov</t>
  </si>
  <si>
    <t>65,038</t>
  </si>
  <si>
    <t>zásyp32_63</t>
  </si>
  <si>
    <t>29,497</t>
  </si>
  <si>
    <t>zásyp0_32</t>
  </si>
  <si>
    <t>12,029</t>
  </si>
  <si>
    <t>zásyp16_32</t>
  </si>
  <si>
    <t>5,293</t>
  </si>
  <si>
    <t>27,541</t>
  </si>
  <si>
    <t>37,497</t>
  </si>
  <si>
    <t>SO 05.3 - Vsakovacie studne VST</t>
  </si>
  <si>
    <t>133201102.S</t>
  </si>
  <si>
    <t>Výkop šachty zapaženej, hornina 3 nad 100 m3</t>
  </si>
  <si>
    <t>4,3*2,75*2,75*2</t>
  </si>
  <si>
    <t>133201109.S</t>
  </si>
  <si>
    <t>Príplatok k cenám za lepivosť pri hĺbení šachiet zapažených i nezapažených v hornine 3</t>
  </si>
  <si>
    <t>2110440109</t>
  </si>
  <si>
    <t>151101202.S</t>
  </si>
  <si>
    <t>Paženie stien bez rozopretia alebo vzopretia, príložné hĺbky do 8 m</t>
  </si>
  <si>
    <t>368871560</t>
  </si>
  <si>
    <t>4,3*2,75*4*2 "obvod šachiet</t>
  </si>
  <si>
    <t>151101212.S</t>
  </si>
  <si>
    <t>Odstránenie paženia stien príložné hĺbky do 8 m</t>
  </si>
  <si>
    <t>2078575932</t>
  </si>
  <si>
    <t>-244042803</t>
  </si>
  <si>
    <t>-790950129</t>
  </si>
  <si>
    <t>-zásyp</t>
  </si>
  <si>
    <t>-1283338999</t>
  </si>
  <si>
    <t>2075020133</t>
  </si>
  <si>
    <t>"výška x š priemerná  x počet šachiet</t>
  </si>
  <si>
    <t>1,64*2,3*2,3*2</t>
  </si>
  <si>
    <t>0,5*2,66*2,66*2</t>
  </si>
  <si>
    <t>0,2*2,79*2,79*2</t>
  </si>
  <si>
    <t>583310002000.S</t>
  </si>
  <si>
    <t>Kamenivo ťažené hrubé frakcia 32-63 mm</t>
  </si>
  <si>
    <t>-639658839</t>
  </si>
  <si>
    <t>"výška x š priemerná x hmotnosť x počet šachiet</t>
  </si>
  <si>
    <t>1,64*2,3*2,3*1,7*2</t>
  </si>
  <si>
    <t>583310004100.S</t>
  </si>
  <si>
    <t>Kamenivo ťažené hrubé frakcia 0-32 mm</t>
  </si>
  <si>
    <t>1379425869</t>
  </si>
  <si>
    <t>0,5*2,66*2,66*1,7*2</t>
  </si>
  <si>
    <t>583310001600.S</t>
  </si>
  <si>
    <t>Kamenivo ťažené hrubé frakcia 16-32 mm</t>
  </si>
  <si>
    <t>-1350895638</t>
  </si>
  <si>
    <t>0,2*2,79*2,79*1,7*2</t>
  </si>
  <si>
    <t>-zásyp0_32</t>
  </si>
  <si>
    <t>-zásyp16_32</t>
  </si>
  <si>
    <t>-zásyp32_63</t>
  </si>
  <si>
    <t>-(Pi*0,6/3*(0,6*0,6+0,6*0,32+0,32*0,32))*2</t>
  </si>
  <si>
    <t>-(PI*0,6*0,6*1,2)*2</t>
  </si>
  <si>
    <t>894414111.S.</t>
  </si>
  <si>
    <t xml:space="preserve">Osadenie železobetónového dielca pre šachty, skruž základová </t>
  </si>
  <si>
    <t>-1838816693</t>
  </si>
  <si>
    <t>2*2</t>
  </si>
  <si>
    <t>10001000120</t>
  </si>
  <si>
    <t>Skruž 1000/1000/120</t>
  </si>
  <si>
    <t>-453771469</t>
  </si>
  <si>
    <t>Osadenie betónového dielca pre šachty, rovná alebo prechodová skruž TBS</t>
  </si>
  <si>
    <t>Kónus 1000-625/600/90, vr. kapsové stúpadlo</t>
  </si>
  <si>
    <t>899501411.S1</t>
  </si>
  <si>
    <t>Stúpadlo do šachty liatinové vidlicové alebo z betonárskej ocele  -0,004t</t>
  </si>
  <si>
    <t>-978110281</t>
  </si>
  <si>
    <t>11125</t>
  </si>
  <si>
    <t>Poklop liatinový kruhový DN 600, D125 kN</t>
  </si>
  <si>
    <t>-815178948</t>
  </si>
  <si>
    <t>66,7</t>
  </si>
  <si>
    <t>8,7</t>
  </si>
  <si>
    <t>25,518</t>
  </si>
  <si>
    <t>vytlačená_zemina</t>
  </si>
  <si>
    <t>39,284</t>
  </si>
  <si>
    <t>SO 06 - DAŽĎOVÁ KANALIZÁCIA SPEVNENÝCH PLÔCH</t>
  </si>
  <si>
    <t>SO 06.1 - Dažďová kanalizácia, revízne šachty RŠ a zberné žľaby</t>
  </si>
  <si>
    <t xml:space="preserve">    9 - Ostatné konštrukcie a práce - žľaby</t>
  </si>
  <si>
    <t>1062361295</t>
  </si>
  <si>
    <t>0,8*1,15*(10+7+1+1+21+1,5)    "trasa potrubia dn150</t>
  </si>
  <si>
    <t>0,8*1,15*(21,5+6+1+2,5)   "trasa potrubia dn 200</t>
  </si>
  <si>
    <t>-1642881619</t>
  </si>
  <si>
    <t>4,282+0,784 "základové dosky</t>
  </si>
  <si>
    <t>-154375050</t>
  </si>
  <si>
    <t>vytlačená_zemina*7 "celkom 10km na skládku</t>
  </si>
  <si>
    <t>-227173905</t>
  </si>
  <si>
    <t>-368900020</t>
  </si>
  <si>
    <t>634399818</t>
  </si>
  <si>
    <t>vytlačená_zemina*1,7</t>
  </si>
  <si>
    <t>1265750315</t>
  </si>
  <si>
    <t>-vytlačená_zemina</t>
  </si>
  <si>
    <t>1054362330</t>
  </si>
  <si>
    <t>0,8*(0,125+0,3)*41,5    "dn150</t>
  </si>
  <si>
    <t>0,8*(0,16+0,3)*31    "dn200</t>
  </si>
  <si>
    <t>-488505897</t>
  </si>
  <si>
    <t>-1579665713</t>
  </si>
  <si>
    <t>0,8*0,15*(41,5+31) "pod rúry hr.150mm</t>
  </si>
  <si>
    <t>-168649178</t>
  </si>
  <si>
    <t>0,10*1,4*1,4*4 "podkladový betón-rev.š.RŠ</t>
  </si>
  <si>
    <t>894201163.S</t>
  </si>
  <si>
    <t>Dno alebo steny šachiet armatúrnych z betónu vodostavebného tr. C 25/30</t>
  </si>
  <si>
    <t>1185830595</t>
  </si>
  <si>
    <t>"4 ks revízne šachty RŠ</t>
  </si>
  <si>
    <t>0,20*1,4*1,4*4 "podkladná doska hr.200mm rev.š.RŠ</t>
  </si>
  <si>
    <t>(PI*0,9*(0,7*0,7-0,5*0,5))*4 "steny rev.šachty RŠ</t>
  </si>
  <si>
    <t>1130484561</t>
  </si>
  <si>
    <t>0,20*1,4*4*4 "podkladná doska hr.200mm rev.š.RŠ</t>
  </si>
  <si>
    <t>0,10*1,4*4*4 "podklad.betón hr.100mm-rev.š.RŠ</t>
  </si>
  <si>
    <t>(2*PI*0,2*0,2+2*PI*0,2*0,9)*2*4 "steny rev.š.RŠ</t>
  </si>
  <si>
    <t>-1726376154</t>
  </si>
  <si>
    <t>10+7+1+1+21+1,5</t>
  </si>
  <si>
    <t>-336739204</t>
  </si>
  <si>
    <t>779547142</t>
  </si>
  <si>
    <t>698466383</t>
  </si>
  <si>
    <t>467268548</t>
  </si>
  <si>
    <t>1595478696</t>
  </si>
  <si>
    <t>21,5+6+1+2,5</t>
  </si>
  <si>
    <t>pvc200</t>
  </si>
  <si>
    <t>KGEM200/0,5</t>
  </si>
  <si>
    <t>Rúra PVC-U hladký kanalizačný systém D 200x4,9, dĺ. 0,5 m</t>
  </si>
  <si>
    <t>14079720</t>
  </si>
  <si>
    <t>KGEM200/1</t>
  </si>
  <si>
    <t>Rúra PVC-U hladký kanalizačný systém D 200x4,9, dĺ. 1 m</t>
  </si>
  <si>
    <t>1460675402</t>
  </si>
  <si>
    <t>-315642487</t>
  </si>
  <si>
    <t>-1606836163</t>
  </si>
  <si>
    <t>607056160</t>
  </si>
  <si>
    <t>KGEA150/150/87</t>
  </si>
  <si>
    <t>Odbočka PVC D 150/150/87° hladký kanalizačný systém, PIPELIFE</t>
  </si>
  <si>
    <t>-1148133863</t>
  </si>
  <si>
    <t>KGEA150/150/45</t>
  </si>
  <si>
    <t>Odbočka PVC D 150/150/45° hladký kanalizačný systém, PIPELIFE</t>
  </si>
  <si>
    <t>-768980973</t>
  </si>
  <si>
    <t>1366518875</t>
  </si>
  <si>
    <t>65463983</t>
  </si>
  <si>
    <t>-1823201170</t>
  </si>
  <si>
    <t>41,5+31</t>
  </si>
  <si>
    <t>-790989132</t>
  </si>
  <si>
    <t>688030117</t>
  </si>
  <si>
    <t>-1004411463</t>
  </si>
  <si>
    <t>Kónus 1000-625/600, vr. kapsové stúpadlo</t>
  </si>
  <si>
    <t>217075675</t>
  </si>
  <si>
    <t>-378313986</t>
  </si>
  <si>
    <t>Skruž 1000/250</t>
  </si>
  <si>
    <t>409045310</t>
  </si>
  <si>
    <t>-1835380772</t>
  </si>
  <si>
    <t>600D400</t>
  </si>
  <si>
    <t>Poklop liatinový DN 600, D400 kN</t>
  </si>
  <si>
    <t>-468584746</t>
  </si>
  <si>
    <t>-1013456239</t>
  </si>
  <si>
    <t>876035124</t>
  </si>
  <si>
    <t>6*4</t>
  </si>
  <si>
    <t>Ostatné konštrukcie a práce - žľaby</t>
  </si>
  <si>
    <t>918101112.S</t>
  </si>
  <si>
    <t>Lôžko  z betónu prostého tr. C 16/20</t>
  </si>
  <si>
    <t>-1826326344</t>
  </si>
  <si>
    <t>73*0,15*0,20</t>
  </si>
  <si>
    <t>919716325.S1</t>
  </si>
  <si>
    <t>Výstuž zberného žľabu každých 30cm priemer 8mm, po oboch stranách</t>
  </si>
  <si>
    <t>-344813112</t>
  </si>
  <si>
    <t>73*0,30*2</t>
  </si>
  <si>
    <t>935114424.S.</t>
  </si>
  <si>
    <t>Osadenie odvodňovacieho betónového žľabu univerzálneho s ochrannou hranou svetlej šírky 150 mm a s roštom triedy D 400 do betónového lôžka</t>
  </si>
  <si>
    <t>-470487443</t>
  </si>
  <si>
    <t>592270007300.S</t>
  </si>
  <si>
    <t>Čelná koncová stena, pre žľaby betónové s ochrannou hranou svetlej šírky 150 mm</t>
  </si>
  <si>
    <t>1724953841</t>
  </si>
  <si>
    <t>592270014800.S</t>
  </si>
  <si>
    <t>Liatinový rošt, štrbiny 18x170 mm, dĺ. 0,5 m, D 400, s rýchlouzáverom, pre žľaby betónové s ochrannou hranou svetlej šírky 150 mm</t>
  </si>
  <si>
    <t>-1949058083</t>
  </si>
  <si>
    <t>592270022400</t>
  </si>
  <si>
    <t>Odvodňovací žľab univerzálny BGU-Z 150, dĺžky 1 m, výšky 265 mm,betónový s liatinovou hranou</t>
  </si>
  <si>
    <t>587825321</t>
  </si>
  <si>
    <t>935114492.S</t>
  </si>
  <si>
    <t>Osadenie vpustu pre odvodňovací betónový žľab univerzálny s ochrannou hranou svetlej šírky 150 mm</t>
  </si>
  <si>
    <t>1171879430</t>
  </si>
  <si>
    <t>592270007000</t>
  </si>
  <si>
    <t>Vpust BGU-Z  150, lxšxv 500x251x690 mm, s oceľovou pozinkovanou hranou a presuvkou DN 150, betónový</t>
  </si>
  <si>
    <t>-931012856</t>
  </si>
  <si>
    <t>592270007200.S</t>
  </si>
  <si>
    <t>Kalový kôš k zachytávaniu nečistôt pre vpust betónový svetlej šírky 150 mm</t>
  </si>
  <si>
    <t>-1466677277</t>
  </si>
  <si>
    <t>592270014600</t>
  </si>
  <si>
    <t>Mriežkový rošt BG-SV NW 150, lxšxhr 500x197x25 mm, rozmer štrbiny MW 30x10 mm, trieda C 250, s rýchlouzáverom, pozinkovaná oceľ, pre žľaby s ochrannou hranou, BG-GRASPOINTNER (HYDRO BG)</t>
  </si>
  <si>
    <t>-2078017697</t>
  </si>
  <si>
    <t>-1975958630</t>
  </si>
  <si>
    <t>114,799</t>
  </si>
  <si>
    <t>81,407</t>
  </si>
  <si>
    <t>32,996</t>
  </si>
  <si>
    <t>31,104</t>
  </si>
  <si>
    <t>SO 06.2 - Vsakovacie bloky a vetracia šachta VTŠ</t>
  </si>
  <si>
    <t>-750493872</t>
  </si>
  <si>
    <t>1,6*5,8*11,8 "vsaky</t>
  </si>
  <si>
    <t>-355101169</t>
  </si>
  <si>
    <t xml:space="preserve">"vytlačená zemina bude použitá na zásypy-spevnené plochy-upresniť! </t>
  </si>
  <si>
    <t>-166679401</t>
  </si>
  <si>
    <t>-310528002</t>
  </si>
  <si>
    <t>184965325</t>
  </si>
  <si>
    <t>1385362391</t>
  </si>
  <si>
    <t>-1833362309</t>
  </si>
  <si>
    <t>-(PI*0,6*0,6*1,5) "mínus vetracia š.</t>
  </si>
  <si>
    <t>-0,196 "mínus podklad.doska</t>
  </si>
  <si>
    <t>-1888265102</t>
  </si>
  <si>
    <t>-28405906</t>
  </si>
  <si>
    <t>763547417</t>
  </si>
  <si>
    <t xml:space="preserve">Zriadenie vrstvy z geotextílie s presahom </t>
  </si>
  <si>
    <t>1112673148</t>
  </si>
  <si>
    <t>-1989334798</t>
  </si>
  <si>
    <t>2042786794</t>
  </si>
  <si>
    <t>-1176533101</t>
  </si>
  <si>
    <t>894398405</t>
  </si>
  <si>
    <t>-1444652621</t>
  </si>
  <si>
    <t>1038309232</t>
  </si>
  <si>
    <t>-968657258</t>
  </si>
  <si>
    <t>-832352025</t>
  </si>
  <si>
    <t>782447956</t>
  </si>
  <si>
    <t>387963034</t>
  </si>
  <si>
    <t>Kónus 1000-625/600</t>
  </si>
  <si>
    <t>-761437855</t>
  </si>
  <si>
    <t>1876176788</t>
  </si>
  <si>
    <t>197578636</t>
  </si>
  <si>
    <t>370006711</t>
  </si>
  <si>
    <t>-697688884</t>
  </si>
  <si>
    <t>2102986237</t>
  </si>
  <si>
    <t>-2039657564</t>
  </si>
  <si>
    <t>-2030818460</t>
  </si>
  <si>
    <t>-1816572861</t>
  </si>
  <si>
    <t>1,2*0,6*0,6*72</t>
  </si>
  <si>
    <t>-59546185</t>
  </si>
  <si>
    <t>-1121458771</t>
  </si>
  <si>
    <t>lôžko200</t>
  </si>
  <si>
    <t>2,016</t>
  </si>
  <si>
    <t>doska</t>
  </si>
  <si>
    <t>1,512</t>
  </si>
  <si>
    <t>lôžko05</t>
  </si>
  <si>
    <t>0,504</t>
  </si>
  <si>
    <t>48,854</t>
  </si>
  <si>
    <t>objemORL</t>
  </si>
  <si>
    <t>11,79</t>
  </si>
  <si>
    <t>64,676</t>
  </si>
  <si>
    <t>15,822</t>
  </si>
  <si>
    <t>SO 06.3 - Odlučovač ropných látok - ORL</t>
  </si>
  <si>
    <t xml:space="preserve">    3-ORL - Zvislé a kompletné konštrukcie - ORL</t>
  </si>
  <si>
    <t>133201101.S</t>
  </si>
  <si>
    <t>Výkop šachty zapaženej, hornina 3 do 100 m3</t>
  </si>
  <si>
    <t>22158223</t>
  </si>
  <si>
    <t>3,7*3,8*4,6</t>
  </si>
  <si>
    <t>718195549</t>
  </si>
  <si>
    <t>3,7*(3,8*2+4,6*2)</t>
  </si>
  <si>
    <t>1518294119</t>
  </si>
  <si>
    <t>-1299124209</t>
  </si>
  <si>
    <t>-691760041</t>
  </si>
  <si>
    <t>vytlačená*7 "celkom 10km</t>
  </si>
  <si>
    <t>-925571696</t>
  </si>
  <si>
    <t>-2035599641</t>
  </si>
  <si>
    <t>-1223036287</t>
  </si>
  <si>
    <t>-lôžko200</t>
  </si>
  <si>
    <t>-doska</t>
  </si>
  <si>
    <t>-lôžko05</t>
  </si>
  <si>
    <t>-objemORL</t>
  </si>
  <si>
    <t xml:space="preserve">Súčet zásyp </t>
  </si>
  <si>
    <t>"výpočet objemu ORL</t>
  </si>
  <si>
    <t>(1,65*2,2*3,0)+0,45*2  "nádrž orl +vstupné šachty</t>
  </si>
  <si>
    <t>583310003200.S</t>
  </si>
  <si>
    <t>Štrkopiesok frakcia 0-32 mm</t>
  </si>
  <si>
    <t>-598329983</t>
  </si>
  <si>
    <t>181101102.S</t>
  </si>
  <si>
    <t>Úprava pláne v zárezoch v hornine 1-4 so zhutnením</t>
  </si>
  <si>
    <t>-1400700477</t>
  </si>
  <si>
    <t>3,8*4,6 "dno výkopu</t>
  </si>
  <si>
    <t>3-ORL</t>
  </si>
  <si>
    <t>Zvislé a kompletné konštrukcie - ORL</t>
  </si>
  <si>
    <t>386921022.S1</t>
  </si>
  <si>
    <t xml:space="preserve">Montáž odlučovača ropných látok alebo lapača tukov železobetónového </t>
  </si>
  <si>
    <t>585166902</t>
  </si>
  <si>
    <t>594320008375</t>
  </si>
  <si>
    <t>Odlučovač ropných látok (alt.SEPURATOR BLUE 20 + PURASORB, TECHNO TIP)</t>
  </si>
  <si>
    <t>1285958864</t>
  </si>
  <si>
    <t>111079515</t>
  </si>
  <si>
    <t>0,20*2,8*3,6 "štrkový násyp pod bet.dosku</t>
  </si>
  <si>
    <t>-446247538</t>
  </si>
  <si>
    <t>0,05*2,8*3,6 "podkladné pieskové lôžko nad doskou - pod nádrž</t>
  </si>
  <si>
    <t>452311141.S</t>
  </si>
  <si>
    <t>Dosky, bloky, sedlá z betónu v otvorenom výkope tr. C 16/20</t>
  </si>
  <si>
    <t>1757176277</t>
  </si>
  <si>
    <t>0,15*2,8*3,6</t>
  </si>
  <si>
    <t>-1831638459</t>
  </si>
  <si>
    <t>0,15*(2,8*2+3,6*2)</t>
  </si>
  <si>
    <t>631362442.S</t>
  </si>
  <si>
    <t>Výstuž mazanín z betónov (z kameniva) a z ľahkých betónov zo sietí KARI, priemer drôtu 8/8 mm, veľkosť oka 150x150 mm</t>
  </si>
  <si>
    <t>1443558743</t>
  </si>
  <si>
    <t>3,6*2,8*1,20</t>
  </si>
  <si>
    <t>623482336</t>
  </si>
  <si>
    <t>62512090</t>
  </si>
  <si>
    <t>Vyrovnávací prstenec 625/120/90</t>
  </si>
  <si>
    <t>-14750618</t>
  </si>
  <si>
    <t>-442913548</t>
  </si>
  <si>
    <t>-455058854</t>
  </si>
  <si>
    <t>Skruž 1000/500/90, alebo 1000/250/90 - podľa výškových pomerov</t>
  </si>
  <si>
    <t>-1015781160</t>
  </si>
  <si>
    <t>899103111.S</t>
  </si>
  <si>
    <t>Osadenie poklopu liatinového a oceľového vrátane rámu hmotn. nad 100 do 150 kg</t>
  </si>
  <si>
    <t>729761599</t>
  </si>
  <si>
    <t>592240008400.S</t>
  </si>
  <si>
    <t>Poklop betón - liatina, tr. zaťaženia D400, pre revízne šachty DN 630 až 1000</t>
  </si>
  <si>
    <t>-560144546</t>
  </si>
  <si>
    <t>998271301</t>
  </si>
  <si>
    <t>Presun hmôt pre kanal. hĺbené monolit. z betónu alebo železobetónu v otvorenom výkope</t>
  </si>
  <si>
    <t>-1037490690</t>
  </si>
  <si>
    <t>HZS-09</t>
  </si>
  <si>
    <t xml:space="preserve">Spustenie systému do prevádzky </t>
  </si>
  <si>
    <t>súb</t>
  </si>
  <si>
    <t>969747351</t>
  </si>
  <si>
    <t>SO 07 - AREÁLOVÉ OSVETLENIE</t>
  </si>
  <si>
    <t xml:space="preserve">    2 - Zakladanie   </t>
  </si>
  <si>
    <t xml:space="preserve">Zakladanie   </t>
  </si>
  <si>
    <t>247410001400.S</t>
  </si>
  <si>
    <t>PVC 250X6,2X1000</t>
  </si>
  <si>
    <t>210010075.S</t>
  </si>
  <si>
    <t>Rúrka ohybná elektroinštalačná z HDPE, D 40 uložená pod omietkou</t>
  </si>
  <si>
    <t>345710005500.S</t>
  </si>
  <si>
    <t>Rúrka ohybná 09040 dvojplášťová korugovaná z HDPE, bezhalogénová, D 40 mm</t>
  </si>
  <si>
    <t>210100013.S</t>
  </si>
  <si>
    <t>Ukončenie vodičov v rozvádzač. vrátane zapojenia a vodičovej koncovky do 16 mm2 pre vonkajšie práce</t>
  </si>
  <si>
    <t>210100281.S</t>
  </si>
  <si>
    <t>Ukončenie celoplastových káblov zmrašť. záklopkou alebo páskou do 4 x 10 mm2 pre vonkajšie práce</t>
  </si>
  <si>
    <t>343430001600.S</t>
  </si>
  <si>
    <t>Rozdeľovacia hlava 4x10</t>
  </si>
  <si>
    <t>210201863.S</t>
  </si>
  <si>
    <t>Montáž stožiara oceľového výšky 6 m s prírubou pre uličné svietidlá</t>
  </si>
  <si>
    <t>348370003600.S</t>
  </si>
  <si>
    <t>Stožiar oceľový osvetľovací rúrový s prírubou výšky 6 m, D 60 mm</t>
  </si>
  <si>
    <t>210201962.S</t>
  </si>
  <si>
    <t>Montáž a zapojenie svietidla na stožiar  do 2 kg</t>
  </si>
  <si>
    <t>345410006000.S</t>
  </si>
  <si>
    <t>LED svietidlo ST-60W, 230V, 50Hz, IP65</t>
  </si>
  <si>
    <t>210204103.S</t>
  </si>
  <si>
    <t>Výložník oceľový jednoramenný - do hmotn. 35 kg</t>
  </si>
  <si>
    <t>316770000800</t>
  </si>
  <si>
    <t>Výložník  jednoramenný zinkový, vyloženie 0,5 m</t>
  </si>
  <si>
    <t>210204201.S</t>
  </si>
  <si>
    <t>Elektrovýstroj stožiara pre 1 okruh</t>
  </si>
  <si>
    <t>026530000800.S</t>
  </si>
  <si>
    <t>Výzbroj stožiarová ROSA TB1 1xE14 D01 4x10-35 3 káble</t>
  </si>
  <si>
    <t>210222243.S</t>
  </si>
  <si>
    <t>Svorka FeZn spojovacia SS, pre vonkajšie práce</t>
  </si>
  <si>
    <t>210800107.S</t>
  </si>
  <si>
    <t>Kábel medený uložený voľne CYKY 450/750 V 3x1,5</t>
  </si>
  <si>
    <t>210800156.S</t>
  </si>
  <si>
    <t>Kábel medený uložený pevne CYKY 450/750 V 4x10</t>
  </si>
  <si>
    <t>341110001700.S</t>
  </si>
  <si>
    <t>Kábel medený CYKY 4x10 mm2</t>
  </si>
  <si>
    <t>210962069.S</t>
  </si>
  <si>
    <t>Demontáž stožiara osvetľovacieho</t>
  </si>
  <si>
    <t>MV</t>
  </si>
  <si>
    <t>Murárske výpomoci</t>
  </si>
  <si>
    <t>460050003.S</t>
  </si>
  <si>
    <t>Jama pre jednoduchý stožiar nepätkovaný dĺžky 6-8 m, v rovine,zásyp a zhutnenie,zemina tr.3</t>
  </si>
  <si>
    <t>460420221.S</t>
  </si>
  <si>
    <t>Rekonštrukcia káblového lôžka z piesku so zakrytím tehlami v smere kábla na šírku 35 cm</t>
  </si>
  <si>
    <t>583310000100.S</t>
  </si>
  <si>
    <t>Kamenivo ťažené drobné frakcia 0-1 mm</t>
  </si>
  <si>
    <t>596110000200.S</t>
  </si>
  <si>
    <t>Tehla plná pálená maloformátová, lxšxv 290x140x65 mm</t>
  </si>
  <si>
    <t>001100001.S</t>
  </si>
  <si>
    <t>Likvidácia odpadu</t>
  </si>
  <si>
    <t>ZOZNAM FIGÚR</t>
  </si>
  <si>
    <t>Výmera</t>
  </si>
  <si>
    <t xml:space="preserve"> SO 01/ SO 01.1.OV/ SO 01.1-OV</t>
  </si>
  <si>
    <t>Použitie figúry:</t>
  </si>
  <si>
    <t xml:space="preserve"> SO 01/ SO 01.1.OV/ SO 01.2-OV</t>
  </si>
  <si>
    <t xml:space="preserve"> SO 01/ SO 01.1.OV/ SO 01.3-OV</t>
  </si>
  <si>
    <t>oc32</t>
  </si>
  <si>
    <t xml:space="preserve"> SO 01/ SO 01.2.NV/ SO 01.1-NV</t>
  </si>
  <si>
    <t xml:space="preserve"> SO 01/ SO 01.2.NV/ SO 01.2-NV</t>
  </si>
  <si>
    <t xml:space="preserve"> SO 02/ SO 02.1.OV/ SO 02.1-OV</t>
  </si>
  <si>
    <t xml:space="preserve"> SO 02/ SO 02.1.OV/ SO 02.2-OV</t>
  </si>
  <si>
    <t xml:space="preserve"> SO 02/ SO 02.2.NV/ SO 02.1-NV</t>
  </si>
  <si>
    <t xml:space="preserve"> SO 02/ SO 02.2.NV/ SO 02.2-NV</t>
  </si>
  <si>
    <t xml:space="preserve"> SO 03</t>
  </si>
  <si>
    <t>Chodník_6cm_Navig</t>
  </si>
  <si>
    <t>Chodník.hr.6cm-Navigácia pre nevidiacich</t>
  </si>
  <si>
    <t>89,0 "cestný obrubník skosený</t>
  </si>
  <si>
    <t xml:space="preserve"> SO 03/ SO 03.1</t>
  </si>
  <si>
    <t xml:space="preserve"> SO 04/ SO 04.1</t>
  </si>
  <si>
    <t>vytlačená zemina AŠ a VŠ</t>
  </si>
  <si>
    <t>1,9*1,7*2,5 "VŠ</t>
  </si>
  <si>
    <t>zásyp_AŠ_VŠ</t>
  </si>
  <si>
    <t>spätný zásyp AŠ a VŠ</t>
  </si>
  <si>
    <t>1,0*2,5*(1,9*2+2,1*2) "VŠ</t>
  </si>
  <si>
    <t xml:space="preserve"> SO 04/ SO 04.2</t>
  </si>
  <si>
    <t xml:space="preserve"> SO 04/ SO 04.3</t>
  </si>
  <si>
    <t xml:space="preserve"> SO 04/ SO 04.4</t>
  </si>
  <si>
    <t xml:space="preserve"> SO 05</t>
  </si>
  <si>
    <t>dazd110</t>
  </si>
  <si>
    <t xml:space="preserve"> SO 05/ SO 05.1</t>
  </si>
  <si>
    <t>zásyp spätný</t>
  </si>
  <si>
    <t xml:space="preserve"> SO 05/ SO 05.2</t>
  </si>
  <si>
    <t xml:space="preserve"> SO 05/ SO 05.3</t>
  </si>
  <si>
    <t xml:space="preserve"> SO 06/ SO 06.1</t>
  </si>
  <si>
    <t>pvc 200</t>
  </si>
  <si>
    <t xml:space="preserve"> SO 06/ SO 06.2</t>
  </si>
  <si>
    <t xml:space="preserve"> SO 06/ SO 06.3</t>
  </si>
  <si>
    <t>d100</t>
  </si>
  <si>
    <t>5  "vyústenie z ORL</t>
  </si>
  <si>
    <t>odvoz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</si>
</sst>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i/>
      <sz val="9"/>
      <color rgb="FFFF0000"/>
      <name val="Arial CE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29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33" fillId="0" borderId="0" xfId="1" applyFont="1" applyAlignment="1">
      <alignment horizontal="center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7" fillId="0" borderId="12" xfId="0" applyNumberFormat="1" applyFont="1" applyBorder="1" applyAlignment="1"/>
    <xf numFmtId="166" fontId="37" fillId="0" borderId="13" xfId="0" applyNumberFormat="1" applyFont="1" applyBorder="1" applyAlignment="1"/>
    <xf numFmtId="4" fontId="3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40" fillId="0" borderId="22" xfId="0" applyFont="1" applyBorder="1" applyAlignment="1" applyProtection="1">
      <alignment horizontal="center" vertical="center"/>
      <protection locked="0"/>
    </xf>
    <xf numFmtId="49" fontId="40" fillId="0" borderId="22" xfId="0" applyNumberFormat="1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center" vertical="center" wrapText="1"/>
      <protection locked="0"/>
    </xf>
    <xf numFmtId="167" fontId="40" fillId="0" borderId="22" xfId="0" applyNumberFormat="1" applyFont="1" applyBorder="1" applyAlignment="1" applyProtection="1">
      <alignment vertical="center"/>
      <protection locked="0"/>
    </xf>
    <xf numFmtId="4" fontId="40" fillId="3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 applyProtection="1">
      <alignment vertical="center"/>
      <protection locked="0"/>
    </xf>
    <xf numFmtId="0" fontId="41" fillId="0" borderId="22" xfId="0" applyFont="1" applyBorder="1" applyAlignment="1" applyProtection="1">
      <alignment vertical="center"/>
      <protection locked="0"/>
    </xf>
    <xf numFmtId="0" fontId="41" fillId="0" borderId="3" xfId="0" applyFont="1" applyBorder="1" applyAlignment="1">
      <alignment vertical="center"/>
    </xf>
    <xf numFmtId="0" fontId="40" fillId="3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0" fillId="3" borderId="19" xfId="0" applyFont="1" applyFill="1" applyBorder="1" applyAlignment="1" applyProtection="1">
      <alignment horizontal="left" vertical="center"/>
      <protection locked="0"/>
    </xf>
    <xf numFmtId="0" fontId="4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8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4" fillId="6" borderId="22" xfId="0" applyFont="1" applyFill="1" applyBorder="1" applyAlignment="1" applyProtection="1">
      <alignment horizontal="center" vertical="center"/>
      <protection locked="0"/>
    </xf>
    <xf numFmtId="49" fontId="44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44" fillId="6" borderId="22" xfId="0" applyFont="1" applyFill="1" applyBorder="1" applyAlignment="1" applyProtection="1">
      <alignment horizontal="left" vertical="center" wrapText="1"/>
      <protection locked="0"/>
    </xf>
    <xf numFmtId="0" fontId="44" fillId="6" borderId="22" xfId="0" applyFont="1" applyFill="1" applyBorder="1" applyAlignment="1" applyProtection="1">
      <alignment horizontal="center" vertical="center" wrapText="1"/>
      <protection locked="0"/>
    </xf>
    <xf numFmtId="167" fontId="44" fillId="6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33"/>
  <sheetViews>
    <sheetView showGridLines="0" workbookViewId="0">
      <selection activeCell="E23" sqref="E23:AN23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25" width="2.7109375" style="1" customWidth="1"/>
    <col min="26" max="26" width="11.42578125" style="1" customWidth="1"/>
    <col min="27" max="33" width="2.7109375" style="1" customWidth="1"/>
    <col min="34" max="34" width="3.28515625" style="1" customWidth="1"/>
    <col min="35" max="35" width="7" style="1" customWidth="1"/>
    <col min="36" max="36" width="4" style="1" customWidth="1"/>
    <col min="37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" customHeight="1">
      <c r="AR2" s="247" t="s">
        <v>5</v>
      </c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55" t="s">
        <v>13</v>
      </c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R5" s="21"/>
      <c r="BE5" s="252" t="s">
        <v>14</v>
      </c>
      <c r="BS5" s="18" t="s">
        <v>6</v>
      </c>
    </row>
    <row r="6" spans="1:74" s="1" customFormat="1" ht="36.9" customHeight="1">
      <c r="B6" s="21"/>
      <c r="D6" s="27" t="s">
        <v>15</v>
      </c>
      <c r="K6" s="256" t="s">
        <v>16</v>
      </c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R6" s="21"/>
      <c r="BE6" s="253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53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 t="s">
        <v>22</v>
      </c>
      <c r="AR8" s="21"/>
      <c r="BE8" s="253"/>
      <c r="BS8" s="18" t="s">
        <v>6</v>
      </c>
    </row>
    <row r="9" spans="1:74" s="1" customFormat="1" ht="14.4" customHeight="1">
      <c r="B9" s="21"/>
      <c r="AR9" s="21"/>
      <c r="BE9" s="253"/>
      <c r="BS9" s="18" t="s">
        <v>6</v>
      </c>
    </row>
    <row r="10" spans="1:74" s="1" customFormat="1" ht="12" customHeight="1">
      <c r="B10" s="21"/>
      <c r="D10" s="28" t="s">
        <v>23</v>
      </c>
      <c r="AK10" s="28" t="s">
        <v>24</v>
      </c>
      <c r="AN10" s="26" t="s">
        <v>1</v>
      </c>
      <c r="AR10" s="21"/>
      <c r="BE10" s="253"/>
      <c r="BS10" s="18" t="s">
        <v>6</v>
      </c>
    </row>
    <row r="11" spans="1:74" s="1" customFormat="1" ht="18.45" customHeight="1">
      <c r="B11" s="21"/>
      <c r="E11" s="26" t="s">
        <v>25</v>
      </c>
      <c r="AK11" s="28" t="s">
        <v>26</v>
      </c>
      <c r="AN11" s="26" t="s">
        <v>1</v>
      </c>
      <c r="AR11" s="21"/>
      <c r="BE11" s="253"/>
      <c r="BS11" s="18" t="s">
        <v>6</v>
      </c>
    </row>
    <row r="12" spans="1:74" s="1" customFormat="1" ht="6.9" customHeight="1">
      <c r="B12" s="21"/>
      <c r="AR12" s="21"/>
      <c r="BE12" s="253"/>
      <c r="BS12" s="18" t="s">
        <v>6</v>
      </c>
    </row>
    <row r="13" spans="1:74" s="1" customFormat="1" ht="12" customHeight="1">
      <c r="B13" s="21"/>
      <c r="D13" s="28" t="s">
        <v>27</v>
      </c>
      <c r="AK13" s="28" t="s">
        <v>24</v>
      </c>
      <c r="AN13" s="30" t="s">
        <v>28</v>
      </c>
      <c r="AR13" s="21"/>
      <c r="BE13" s="253"/>
      <c r="BS13" s="18" t="s">
        <v>6</v>
      </c>
    </row>
    <row r="14" spans="1:74" ht="13.2">
      <c r="B14" s="21"/>
      <c r="E14" s="257" t="s">
        <v>28</v>
      </c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8" t="s">
        <v>26</v>
      </c>
      <c r="AN14" s="30" t="s">
        <v>28</v>
      </c>
      <c r="AR14" s="21"/>
      <c r="BE14" s="253"/>
      <c r="BS14" s="18" t="s">
        <v>6</v>
      </c>
    </row>
    <row r="15" spans="1:74" s="1" customFormat="1" ht="6.9" customHeight="1">
      <c r="B15" s="21"/>
      <c r="AR15" s="21"/>
      <c r="BE15" s="253"/>
      <c r="BS15" s="18" t="s">
        <v>29</v>
      </c>
    </row>
    <row r="16" spans="1:74" s="1" customFormat="1" ht="12" customHeight="1">
      <c r="B16" s="21"/>
      <c r="D16" s="28" t="s">
        <v>30</v>
      </c>
      <c r="AK16" s="28" t="s">
        <v>24</v>
      </c>
      <c r="AN16" s="26" t="s">
        <v>1</v>
      </c>
      <c r="AR16" s="21"/>
      <c r="BE16" s="253"/>
      <c r="BS16" s="18" t="s">
        <v>3</v>
      </c>
    </row>
    <row r="17" spans="1:71" s="1" customFormat="1" ht="18.45" customHeight="1">
      <c r="B17" s="21"/>
      <c r="E17" s="26" t="s">
        <v>31</v>
      </c>
      <c r="AK17" s="28" t="s">
        <v>26</v>
      </c>
      <c r="AN17" s="26" t="s">
        <v>1</v>
      </c>
      <c r="AR17" s="21"/>
      <c r="BE17" s="253"/>
      <c r="BS17" s="18" t="s">
        <v>29</v>
      </c>
    </row>
    <row r="18" spans="1:71" s="1" customFormat="1" ht="6.9" customHeight="1">
      <c r="B18" s="21"/>
      <c r="AR18" s="21"/>
      <c r="BE18" s="253"/>
      <c r="BS18" s="18" t="s">
        <v>6</v>
      </c>
    </row>
    <row r="19" spans="1:71" s="1" customFormat="1" ht="12" customHeight="1">
      <c r="B19" s="21"/>
      <c r="D19" s="28" t="s">
        <v>32</v>
      </c>
      <c r="AK19" s="28" t="s">
        <v>24</v>
      </c>
      <c r="AN19" s="26" t="s">
        <v>1</v>
      </c>
      <c r="AR19" s="21"/>
      <c r="BE19" s="253"/>
      <c r="BS19" s="18" t="s">
        <v>6</v>
      </c>
    </row>
    <row r="20" spans="1:71" s="1" customFormat="1" ht="18.45" customHeight="1">
      <c r="B20" s="21"/>
      <c r="E20" s="26" t="s">
        <v>33</v>
      </c>
      <c r="AK20" s="28" t="s">
        <v>26</v>
      </c>
      <c r="AN20" s="26" t="s">
        <v>1</v>
      </c>
      <c r="AR20" s="21"/>
      <c r="BE20" s="253"/>
      <c r="BS20" s="18" t="s">
        <v>29</v>
      </c>
    </row>
    <row r="21" spans="1:71" s="1" customFormat="1" ht="6.9" customHeight="1">
      <c r="B21" s="21"/>
      <c r="AR21" s="21"/>
      <c r="BE21" s="253"/>
    </row>
    <row r="22" spans="1:71" s="1" customFormat="1" ht="12" customHeight="1">
      <c r="B22" s="21"/>
      <c r="D22" s="28" t="s">
        <v>34</v>
      </c>
      <c r="AR22" s="21"/>
      <c r="BE22" s="253"/>
    </row>
    <row r="23" spans="1:71" s="1" customFormat="1" ht="16.5" customHeight="1">
      <c r="B23" s="21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R23" s="21"/>
      <c r="BE23" s="253"/>
    </row>
    <row r="24" spans="1:71" s="1" customFormat="1" ht="6.9" customHeight="1">
      <c r="B24" s="21"/>
      <c r="AR24" s="21"/>
      <c r="BE24" s="253"/>
    </row>
    <row r="25" spans="1:71" s="1" customFormat="1" ht="6.9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53"/>
    </row>
    <row r="26" spans="1:71" s="2" customFormat="1" ht="25.95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60">
        <f>ROUND(AG94,2)</f>
        <v>0</v>
      </c>
      <c r="AL26" s="261"/>
      <c r="AM26" s="261"/>
      <c r="AN26" s="261"/>
      <c r="AO26" s="261"/>
      <c r="AP26" s="33"/>
      <c r="AQ26" s="33"/>
      <c r="AR26" s="34"/>
      <c r="BE26" s="253"/>
    </row>
    <row r="27" spans="1:7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53"/>
    </row>
    <row r="28" spans="1:71" s="2" customFormat="1" ht="13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62" t="s">
        <v>36</v>
      </c>
      <c r="M28" s="262"/>
      <c r="N28" s="262"/>
      <c r="O28" s="262"/>
      <c r="P28" s="262"/>
      <c r="Q28" s="33"/>
      <c r="R28" s="33"/>
      <c r="S28" s="33"/>
      <c r="T28" s="33"/>
      <c r="U28" s="33"/>
      <c r="V28" s="33"/>
      <c r="W28" s="262" t="s">
        <v>37</v>
      </c>
      <c r="X28" s="262"/>
      <c r="Y28" s="262"/>
      <c r="Z28" s="262"/>
      <c r="AA28" s="262"/>
      <c r="AB28" s="262"/>
      <c r="AC28" s="262"/>
      <c r="AD28" s="262"/>
      <c r="AE28" s="262"/>
      <c r="AF28" s="33"/>
      <c r="AG28" s="33"/>
      <c r="AH28" s="33"/>
      <c r="AI28" s="33"/>
      <c r="AJ28" s="33"/>
      <c r="AK28" s="262" t="s">
        <v>38</v>
      </c>
      <c r="AL28" s="262"/>
      <c r="AM28" s="262"/>
      <c r="AN28" s="262"/>
      <c r="AO28" s="262"/>
      <c r="AP28" s="33"/>
      <c r="AQ28" s="33"/>
      <c r="AR28" s="34"/>
      <c r="BE28" s="253"/>
    </row>
    <row r="29" spans="1:71" s="3" customFormat="1" ht="14.4" customHeight="1">
      <c r="B29" s="38"/>
      <c r="D29" s="28" t="s">
        <v>39</v>
      </c>
      <c r="F29" s="39" t="s">
        <v>40</v>
      </c>
      <c r="L29" s="240">
        <v>0.2</v>
      </c>
      <c r="M29" s="241"/>
      <c r="N29" s="241"/>
      <c r="O29" s="241"/>
      <c r="P29" s="241"/>
      <c r="Q29" s="40"/>
      <c r="R29" s="40"/>
      <c r="S29" s="40"/>
      <c r="T29" s="40"/>
      <c r="U29" s="40"/>
      <c r="V29" s="40"/>
      <c r="W29" s="242">
        <f>ROUND(AZ94, 2)</f>
        <v>0</v>
      </c>
      <c r="X29" s="241"/>
      <c r="Y29" s="241"/>
      <c r="Z29" s="241"/>
      <c r="AA29" s="241"/>
      <c r="AB29" s="241"/>
      <c r="AC29" s="241"/>
      <c r="AD29" s="241"/>
      <c r="AE29" s="241"/>
      <c r="AF29" s="40"/>
      <c r="AG29" s="40"/>
      <c r="AH29" s="40"/>
      <c r="AI29" s="40"/>
      <c r="AJ29" s="40"/>
      <c r="AK29" s="242">
        <f>ROUND(AV94, 2)</f>
        <v>0</v>
      </c>
      <c r="AL29" s="241"/>
      <c r="AM29" s="241"/>
      <c r="AN29" s="241"/>
      <c r="AO29" s="241"/>
      <c r="AP29" s="40"/>
      <c r="AQ29" s="40"/>
      <c r="AR29" s="41"/>
      <c r="AS29" s="40"/>
      <c r="AT29" s="40"/>
      <c r="AU29" s="40"/>
      <c r="AV29" s="40"/>
      <c r="AW29" s="40"/>
      <c r="AX29" s="40"/>
      <c r="AY29" s="40"/>
      <c r="AZ29" s="40"/>
      <c r="BE29" s="254"/>
    </row>
    <row r="30" spans="1:71" s="3" customFormat="1" ht="14.4" customHeight="1">
      <c r="B30" s="38"/>
      <c r="F30" s="39" t="s">
        <v>41</v>
      </c>
      <c r="L30" s="240">
        <v>0.2</v>
      </c>
      <c r="M30" s="241"/>
      <c r="N30" s="241"/>
      <c r="O30" s="241"/>
      <c r="P30" s="241"/>
      <c r="Q30" s="40"/>
      <c r="R30" s="40"/>
      <c r="S30" s="40"/>
      <c r="T30" s="40"/>
      <c r="U30" s="40"/>
      <c r="V30" s="40"/>
      <c r="W30" s="242">
        <f>ROUND(BA94, 2)</f>
        <v>0</v>
      </c>
      <c r="X30" s="241"/>
      <c r="Y30" s="241"/>
      <c r="Z30" s="241"/>
      <c r="AA30" s="241"/>
      <c r="AB30" s="241"/>
      <c r="AC30" s="241"/>
      <c r="AD30" s="241"/>
      <c r="AE30" s="241"/>
      <c r="AF30" s="40"/>
      <c r="AG30" s="40"/>
      <c r="AH30" s="40"/>
      <c r="AI30" s="40"/>
      <c r="AJ30" s="40"/>
      <c r="AK30" s="242">
        <f>ROUND(AW94, 2)</f>
        <v>0</v>
      </c>
      <c r="AL30" s="241"/>
      <c r="AM30" s="241"/>
      <c r="AN30" s="241"/>
      <c r="AO30" s="241"/>
      <c r="AP30" s="40"/>
      <c r="AQ30" s="40"/>
      <c r="AR30" s="41"/>
      <c r="AS30" s="40"/>
      <c r="AT30" s="40"/>
      <c r="AU30" s="40"/>
      <c r="AV30" s="40"/>
      <c r="AW30" s="40"/>
      <c r="AX30" s="40"/>
      <c r="AY30" s="40"/>
      <c r="AZ30" s="40"/>
      <c r="BE30" s="254"/>
    </row>
    <row r="31" spans="1:71" s="3" customFormat="1" ht="14.4" hidden="1" customHeight="1">
      <c r="B31" s="38"/>
      <c r="F31" s="28" t="s">
        <v>42</v>
      </c>
      <c r="L31" s="239">
        <v>0.2</v>
      </c>
      <c r="M31" s="238"/>
      <c r="N31" s="238"/>
      <c r="O31" s="238"/>
      <c r="P31" s="238"/>
      <c r="W31" s="237">
        <f>ROUND(BB94, 2)</f>
        <v>0</v>
      </c>
      <c r="X31" s="238"/>
      <c r="Y31" s="238"/>
      <c r="Z31" s="238"/>
      <c r="AA31" s="238"/>
      <c r="AB31" s="238"/>
      <c r="AC31" s="238"/>
      <c r="AD31" s="238"/>
      <c r="AE31" s="238"/>
      <c r="AK31" s="237">
        <v>0</v>
      </c>
      <c r="AL31" s="238"/>
      <c r="AM31" s="238"/>
      <c r="AN31" s="238"/>
      <c r="AO31" s="238"/>
      <c r="AR31" s="38"/>
      <c r="BE31" s="254"/>
    </row>
    <row r="32" spans="1:71" s="3" customFormat="1" ht="14.4" hidden="1" customHeight="1">
      <c r="B32" s="38"/>
      <c r="F32" s="28" t="s">
        <v>43</v>
      </c>
      <c r="L32" s="239">
        <v>0.2</v>
      </c>
      <c r="M32" s="238"/>
      <c r="N32" s="238"/>
      <c r="O32" s="238"/>
      <c r="P32" s="238"/>
      <c r="W32" s="237">
        <f>ROUND(BC94, 2)</f>
        <v>0</v>
      </c>
      <c r="X32" s="238"/>
      <c r="Y32" s="238"/>
      <c r="Z32" s="238"/>
      <c r="AA32" s="238"/>
      <c r="AB32" s="238"/>
      <c r="AC32" s="238"/>
      <c r="AD32" s="238"/>
      <c r="AE32" s="238"/>
      <c r="AK32" s="237">
        <v>0</v>
      </c>
      <c r="AL32" s="238"/>
      <c r="AM32" s="238"/>
      <c r="AN32" s="238"/>
      <c r="AO32" s="238"/>
      <c r="AR32" s="38"/>
      <c r="BE32" s="254"/>
    </row>
    <row r="33" spans="1:57" s="3" customFormat="1" ht="14.4" hidden="1" customHeight="1">
      <c r="B33" s="38"/>
      <c r="F33" s="39" t="s">
        <v>44</v>
      </c>
      <c r="L33" s="240">
        <v>0</v>
      </c>
      <c r="M33" s="241"/>
      <c r="N33" s="241"/>
      <c r="O33" s="241"/>
      <c r="P33" s="241"/>
      <c r="Q33" s="40"/>
      <c r="R33" s="40"/>
      <c r="S33" s="40"/>
      <c r="T33" s="40"/>
      <c r="U33" s="40"/>
      <c r="V33" s="40"/>
      <c r="W33" s="242">
        <f>ROUND(BD94, 2)</f>
        <v>0</v>
      </c>
      <c r="X33" s="241"/>
      <c r="Y33" s="241"/>
      <c r="Z33" s="241"/>
      <c r="AA33" s="241"/>
      <c r="AB33" s="241"/>
      <c r="AC33" s="241"/>
      <c r="AD33" s="241"/>
      <c r="AE33" s="241"/>
      <c r="AF33" s="40"/>
      <c r="AG33" s="40"/>
      <c r="AH33" s="40"/>
      <c r="AI33" s="40"/>
      <c r="AJ33" s="40"/>
      <c r="AK33" s="242">
        <v>0</v>
      </c>
      <c r="AL33" s="241"/>
      <c r="AM33" s="241"/>
      <c r="AN33" s="241"/>
      <c r="AO33" s="241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54"/>
    </row>
    <row r="34" spans="1:57" s="2" customFormat="1" ht="6.9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53"/>
    </row>
    <row r="35" spans="1:57" s="2" customFormat="1" ht="25.95" customHeight="1">
      <c r="A35" s="33"/>
      <c r="B35" s="34"/>
      <c r="C35" s="42"/>
      <c r="D35" s="43" t="s">
        <v>45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46</v>
      </c>
      <c r="U35" s="44"/>
      <c r="V35" s="44"/>
      <c r="W35" s="44"/>
      <c r="X35" s="246" t="s">
        <v>47</v>
      </c>
      <c r="Y35" s="244"/>
      <c r="Z35" s="244"/>
      <c r="AA35" s="244"/>
      <c r="AB35" s="244"/>
      <c r="AC35" s="44"/>
      <c r="AD35" s="44"/>
      <c r="AE35" s="44"/>
      <c r="AF35" s="44"/>
      <c r="AG35" s="44"/>
      <c r="AH35" s="44"/>
      <c r="AI35" s="44"/>
      <c r="AJ35" s="44"/>
      <c r="AK35" s="243">
        <f>SUM(AK26:AK33)</f>
        <v>0</v>
      </c>
      <c r="AL35" s="244"/>
      <c r="AM35" s="244"/>
      <c r="AN35" s="244"/>
      <c r="AO35" s="245"/>
      <c r="AP35" s="42"/>
      <c r="AQ35" s="42"/>
      <c r="AR35" s="34"/>
      <c r="BE35" s="33"/>
    </row>
    <row r="36" spans="1:57" s="2" customFormat="1" ht="6.9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" customHeight="1">
      <c r="B38" s="21"/>
      <c r="AR38" s="21"/>
    </row>
    <row r="39" spans="1:57" s="1" customFormat="1" ht="14.4" customHeight="1">
      <c r="B39" s="21"/>
      <c r="AR39" s="21"/>
    </row>
    <row r="40" spans="1:57" s="1" customFormat="1" ht="14.4" customHeight="1">
      <c r="B40" s="21"/>
      <c r="AR40" s="21"/>
    </row>
    <row r="41" spans="1:57" s="1" customFormat="1" ht="14.4" customHeight="1">
      <c r="B41" s="21"/>
      <c r="AR41" s="21"/>
    </row>
    <row r="42" spans="1:57" s="1" customFormat="1" ht="14.4" customHeight="1">
      <c r="B42" s="21"/>
      <c r="AR42" s="21"/>
    </row>
    <row r="43" spans="1:57" s="1" customFormat="1" ht="14.4" customHeight="1">
      <c r="B43" s="21"/>
      <c r="AR43" s="21"/>
    </row>
    <row r="44" spans="1:57" s="1" customFormat="1" ht="14.4" customHeight="1">
      <c r="B44" s="21"/>
      <c r="AR44" s="21"/>
    </row>
    <row r="45" spans="1:57" s="1" customFormat="1" ht="14.4" customHeight="1">
      <c r="B45" s="21"/>
      <c r="AR45" s="21"/>
    </row>
    <row r="46" spans="1:57" s="1" customFormat="1" ht="14.4" customHeight="1">
      <c r="B46" s="21"/>
      <c r="AR46" s="21"/>
    </row>
    <row r="47" spans="1:57" s="1" customFormat="1" ht="14.4" customHeight="1">
      <c r="B47" s="21"/>
      <c r="AR47" s="21"/>
    </row>
    <row r="48" spans="1:57" s="1" customFormat="1" ht="14.4" customHeight="1">
      <c r="B48" s="21"/>
      <c r="AR48" s="21"/>
    </row>
    <row r="49" spans="1:57" s="2" customFormat="1" ht="14.4" customHeight="1">
      <c r="B49" s="46"/>
      <c r="D49" s="47" t="s">
        <v>48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49</v>
      </c>
      <c r="AI49" s="48"/>
      <c r="AJ49" s="48"/>
      <c r="AK49" s="48"/>
      <c r="AL49" s="48"/>
      <c r="AM49" s="48"/>
      <c r="AN49" s="48"/>
      <c r="AO49" s="48"/>
      <c r="AR49" s="46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3.2">
      <c r="A60" s="33"/>
      <c r="B60" s="34"/>
      <c r="C60" s="33"/>
      <c r="D60" s="49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50</v>
      </c>
      <c r="AI60" s="36"/>
      <c r="AJ60" s="36"/>
      <c r="AK60" s="36"/>
      <c r="AL60" s="36"/>
      <c r="AM60" s="49" t="s">
        <v>51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.2">
      <c r="A64" s="33"/>
      <c r="B64" s="34"/>
      <c r="C64" s="33"/>
      <c r="D64" s="47" t="s">
        <v>52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53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3.2">
      <c r="A75" s="33"/>
      <c r="B75" s="34"/>
      <c r="C75" s="33"/>
      <c r="D75" s="49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50</v>
      </c>
      <c r="AI75" s="36"/>
      <c r="AJ75" s="36"/>
      <c r="AK75" s="36"/>
      <c r="AL75" s="36"/>
      <c r="AM75" s="49" t="s">
        <v>51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" customHeight="1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5"/>
      <c r="C84" s="28" t="s">
        <v>12</v>
      </c>
      <c r="L84" s="4" t="str">
        <f>K5</f>
        <v>20-22</v>
      </c>
      <c r="AR84" s="55"/>
    </row>
    <row r="85" spans="1:91" s="5" customFormat="1" ht="36.9" customHeight="1">
      <c r="B85" s="56"/>
      <c r="C85" s="57" t="s">
        <v>15</v>
      </c>
      <c r="L85" s="266" t="str">
        <f>K6</f>
        <v>PRESTAVBA BUDOV ZDRAVOTNÉHO STREDISKA - 9 B.J.</v>
      </c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  <c r="AM85" s="267"/>
      <c r="AN85" s="267"/>
      <c r="AO85" s="267"/>
      <c r="AR85" s="56"/>
    </row>
    <row r="86" spans="1:91" s="2" customFormat="1" ht="6.9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>kú: Jelka,p.č.:1174/1,4,24,25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73" t="str">
        <f>IF(AN8= "","",AN8)</f>
        <v>20. 4. 2022</v>
      </c>
      <c r="AN87" s="273"/>
      <c r="AO87" s="33"/>
      <c r="AP87" s="33"/>
      <c r="AQ87" s="33"/>
      <c r="AR87" s="34"/>
      <c r="BE87" s="33"/>
    </row>
    <row r="88" spans="1:91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15" customHeight="1">
      <c r="A89" s="33"/>
      <c r="B89" s="34"/>
      <c r="C89" s="28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Obec Jelka, Mierová 959/17, 925 23 Jelka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30</v>
      </c>
      <c r="AJ89" s="33"/>
      <c r="AK89" s="33"/>
      <c r="AL89" s="33"/>
      <c r="AM89" s="274" t="str">
        <f>IF(E17="","",E17)</f>
        <v>Ing. Michal Nágel</v>
      </c>
      <c r="AN89" s="275"/>
      <c r="AO89" s="275"/>
      <c r="AP89" s="275"/>
      <c r="AQ89" s="33"/>
      <c r="AR89" s="34"/>
      <c r="AS89" s="276" t="s">
        <v>55</v>
      </c>
      <c r="AT89" s="277"/>
      <c r="AU89" s="60"/>
      <c r="AV89" s="60"/>
      <c r="AW89" s="60"/>
      <c r="AX89" s="60"/>
      <c r="AY89" s="60"/>
      <c r="AZ89" s="60"/>
      <c r="BA89" s="60"/>
      <c r="BB89" s="60"/>
      <c r="BC89" s="60"/>
      <c r="BD89" s="61"/>
      <c r="BE89" s="33"/>
    </row>
    <row r="90" spans="1:91" s="2" customFormat="1" ht="25.65" customHeight="1">
      <c r="A90" s="33"/>
      <c r="B90" s="34"/>
      <c r="C90" s="28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74" t="str">
        <f>IF(E20="","",E20)</f>
        <v>Ingrid Szegheőová, Juraj Varga</v>
      </c>
      <c r="AN90" s="275"/>
      <c r="AO90" s="275"/>
      <c r="AP90" s="275"/>
      <c r="AQ90" s="33"/>
      <c r="AR90" s="34"/>
      <c r="AS90" s="278"/>
      <c r="AT90" s="279"/>
      <c r="AU90" s="62"/>
      <c r="AV90" s="62"/>
      <c r="AW90" s="62"/>
      <c r="AX90" s="62"/>
      <c r="AY90" s="62"/>
      <c r="AZ90" s="62"/>
      <c r="BA90" s="62"/>
      <c r="BB90" s="62"/>
      <c r="BC90" s="62"/>
      <c r="BD90" s="63"/>
      <c r="BE90" s="33"/>
    </row>
    <row r="91" spans="1:91" s="2" customFormat="1" ht="10.95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78"/>
      <c r="AT91" s="279"/>
      <c r="AU91" s="62"/>
      <c r="AV91" s="62"/>
      <c r="AW91" s="62"/>
      <c r="AX91" s="62"/>
      <c r="AY91" s="62"/>
      <c r="AZ91" s="62"/>
      <c r="BA91" s="62"/>
      <c r="BB91" s="62"/>
      <c r="BC91" s="62"/>
      <c r="BD91" s="63"/>
      <c r="BE91" s="33"/>
    </row>
    <row r="92" spans="1:91" s="2" customFormat="1" ht="29.25" customHeight="1">
      <c r="A92" s="33"/>
      <c r="B92" s="34"/>
      <c r="C92" s="268" t="s">
        <v>56</v>
      </c>
      <c r="D92" s="269"/>
      <c r="E92" s="269"/>
      <c r="F92" s="269"/>
      <c r="G92" s="269"/>
      <c r="H92" s="64"/>
      <c r="I92" s="270" t="s">
        <v>57</v>
      </c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80" t="s">
        <v>58</v>
      </c>
      <c r="AH92" s="269"/>
      <c r="AI92" s="269"/>
      <c r="AJ92" s="269"/>
      <c r="AK92" s="269"/>
      <c r="AL92" s="269"/>
      <c r="AM92" s="269"/>
      <c r="AN92" s="270" t="s">
        <v>59</v>
      </c>
      <c r="AO92" s="269"/>
      <c r="AP92" s="281"/>
      <c r="AQ92" s="65" t="s">
        <v>60</v>
      </c>
      <c r="AR92" s="34"/>
      <c r="AS92" s="66" t="s">
        <v>61</v>
      </c>
      <c r="AT92" s="67" t="s">
        <v>62</v>
      </c>
      <c r="AU92" s="67" t="s">
        <v>63</v>
      </c>
      <c r="AV92" s="67" t="s">
        <v>64</v>
      </c>
      <c r="AW92" s="67" t="s">
        <v>65</v>
      </c>
      <c r="AX92" s="67" t="s">
        <v>66</v>
      </c>
      <c r="AY92" s="67" t="s">
        <v>67</v>
      </c>
      <c r="AZ92" s="67" t="s">
        <v>68</v>
      </c>
      <c r="BA92" s="67" t="s">
        <v>69</v>
      </c>
      <c r="BB92" s="67" t="s">
        <v>70</v>
      </c>
      <c r="BC92" s="67" t="s">
        <v>71</v>
      </c>
      <c r="BD92" s="68" t="s">
        <v>72</v>
      </c>
      <c r="BE92" s="33"/>
    </row>
    <row r="93" spans="1:91" s="2" customFormat="1" ht="10.9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  <c r="BE93" s="33"/>
    </row>
    <row r="94" spans="1:91" s="6" customFormat="1" ht="32.4" customHeight="1">
      <c r="B94" s="72"/>
      <c r="C94" s="73" t="s">
        <v>73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82">
        <f>ROUND(AG95+AG105+AG115+AG118+AG123+AG127+AG131,2)</f>
        <v>0</v>
      </c>
      <c r="AH94" s="282"/>
      <c r="AI94" s="282"/>
      <c r="AJ94" s="282"/>
      <c r="AK94" s="282"/>
      <c r="AL94" s="282"/>
      <c r="AM94" s="282"/>
      <c r="AN94" s="283">
        <f t="shared" ref="AN94:AN131" si="0">SUM(AG94,AT94)</f>
        <v>0</v>
      </c>
      <c r="AO94" s="283"/>
      <c r="AP94" s="283"/>
      <c r="AQ94" s="76" t="s">
        <v>1</v>
      </c>
      <c r="AR94" s="72"/>
      <c r="AS94" s="77">
        <f>ROUND(AS95+AS105+AS115+AS118+AS123+AS127+AS131,2)</f>
        <v>0</v>
      </c>
      <c r="AT94" s="78">
        <f t="shared" ref="AT94:AT131" si="1">ROUND(SUM(AV94:AW94),2)</f>
        <v>0</v>
      </c>
      <c r="AU94" s="79">
        <f>ROUND(AU95+AU105+AU115+AU118+AU123+AU127+AU131,5)</f>
        <v>0</v>
      </c>
      <c r="AV94" s="78">
        <f>ROUND(AZ94*L29,2)</f>
        <v>0</v>
      </c>
      <c r="AW94" s="78">
        <f>ROUND(BA94*L30,2)</f>
        <v>0</v>
      </c>
      <c r="AX94" s="78">
        <f>ROUND(BB94*L29,2)</f>
        <v>0</v>
      </c>
      <c r="AY94" s="78">
        <f>ROUND(BC94*L30,2)</f>
        <v>0</v>
      </c>
      <c r="AZ94" s="78">
        <f>ROUND(AZ95+AZ105+AZ115+AZ118+AZ123+AZ127+AZ131,2)</f>
        <v>0</v>
      </c>
      <c r="BA94" s="78">
        <f>ROUND(BA95+BA105+BA115+BA118+BA123+BA127+BA131,2)</f>
        <v>0</v>
      </c>
      <c r="BB94" s="78">
        <f>ROUND(BB95+BB105+BB115+BB118+BB123+BB127+BB131,2)</f>
        <v>0</v>
      </c>
      <c r="BC94" s="78">
        <f>ROUND(BC95+BC105+BC115+BC118+BC123+BC127+BC131,2)</f>
        <v>0</v>
      </c>
      <c r="BD94" s="80">
        <f>ROUND(BD95+BD105+BD115+BD118+BD123+BD127+BD131,2)</f>
        <v>0</v>
      </c>
      <c r="BS94" s="81" t="s">
        <v>74</v>
      </c>
      <c r="BT94" s="81" t="s">
        <v>75</v>
      </c>
      <c r="BU94" s="82" t="s">
        <v>76</v>
      </c>
      <c r="BV94" s="81" t="s">
        <v>77</v>
      </c>
      <c r="BW94" s="81" t="s">
        <v>4</v>
      </c>
      <c r="BX94" s="81" t="s">
        <v>78</v>
      </c>
      <c r="CL94" s="81" t="s">
        <v>1</v>
      </c>
    </row>
    <row r="95" spans="1:91" s="7" customFormat="1" ht="24.75" customHeight="1">
      <c r="B95" s="83"/>
      <c r="C95" s="84"/>
      <c r="D95" s="271" t="s">
        <v>79</v>
      </c>
      <c r="E95" s="271"/>
      <c r="F95" s="271"/>
      <c r="G95" s="271"/>
      <c r="H95" s="271"/>
      <c r="I95" s="85"/>
      <c r="J95" s="271" t="s">
        <v>80</v>
      </c>
      <c r="K95" s="271"/>
      <c r="L95" s="271"/>
      <c r="M95" s="271"/>
      <c r="N95" s="271"/>
      <c r="O95" s="271"/>
      <c r="P95" s="271"/>
      <c r="Q95" s="271"/>
      <c r="R95" s="271"/>
      <c r="S95" s="271"/>
      <c r="T95" s="271"/>
      <c r="U95" s="271"/>
      <c r="V95" s="271"/>
      <c r="W95" s="271"/>
      <c r="X95" s="271"/>
      <c r="Y95" s="271"/>
      <c r="Z95" s="271"/>
      <c r="AA95" s="271"/>
      <c r="AB95" s="271"/>
      <c r="AC95" s="271"/>
      <c r="AD95" s="271"/>
      <c r="AE95" s="271"/>
      <c r="AF95" s="271"/>
      <c r="AG95" s="265">
        <f>ROUND(AG96+AG102,2)</f>
        <v>0</v>
      </c>
      <c r="AH95" s="264"/>
      <c r="AI95" s="264"/>
      <c r="AJ95" s="264"/>
      <c r="AK95" s="264"/>
      <c r="AL95" s="264"/>
      <c r="AM95" s="264"/>
      <c r="AN95" s="263">
        <f t="shared" si="0"/>
        <v>0</v>
      </c>
      <c r="AO95" s="264"/>
      <c r="AP95" s="264"/>
      <c r="AQ95" s="86" t="s">
        <v>81</v>
      </c>
      <c r="AR95" s="83"/>
      <c r="AS95" s="87">
        <f>ROUND(AS96+AS102,2)</f>
        <v>0</v>
      </c>
      <c r="AT95" s="88">
        <f t="shared" si="1"/>
        <v>0</v>
      </c>
      <c r="AU95" s="89">
        <f>ROUND(AU96+AU102,5)</f>
        <v>0</v>
      </c>
      <c r="AV95" s="88">
        <f>ROUND(AZ95*L29,2)</f>
        <v>0</v>
      </c>
      <c r="AW95" s="88">
        <f>ROUND(BA95*L30,2)</f>
        <v>0</v>
      </c>
      <c r="AX95" s="88">
        <f>ROUND(BB95*L29,2)</f>
        <v>0</v>
      </c>
      <c r="AY95" s="88">
        <f>ROUND(BC95*L30,2)</f>
        <v>0</v>
      </c>
      <c r="AZ95" s="88">
        <f>ROUND(AZ96+AZ102,2)</f>
        <v>0</v>
      </c>
      <c r="BA95" s="88">
        <f>ROUND(BA96+BA102,2)</f>
        <v>0</v>
      </c>
      <c r="BB95" s="88">
        <f>ROUND(BB96+BB102,2)</f>
        <v>0</v>
      </c>
      <c r="BC95" s="88">
        <f>ROUND(BC96+BC102,2)</f>
        <v>0</v>
      </c>
      <c r="BD95" s="90">
        <f>ROUND(BD96+BD102,2)</f>
        <v>0</v>
      </c>
      <c r="BS95" s="91" t="s">
        <v>74</v>
      </c>
      <c r="BT95" s="91" t="s">
        <v>82</v>
      </c>
      <c r="BU95" s="91" t="s">
        <v>76</v>
      </c>
      <c r="BV95" s="91" t="s">
        <v>77</v>
      </c>
      <c r="BW95" s="91" t="s">
        <v>83</v>
      </c>
      <c r="BX95" s="91" t="s">
        <v>4</v>
      </c>
      <c r="CL95" s="91" t="s">
        <v>1</v>
      </c>
      <c r="CM95" s="91" t="s">
        <v>75</v>
      </c>
    </row>
    <row r="96" spans="1:91" s="4" customFormat="1" ht="23.25" customHeight="1">
      <c r="B96" s="55"/>
      <c r="C96" s="10"/>
      <c r="D96" s="10"/>
      <c r="E96" s="272" t="s">
        <v>84</v>
      </c>
      <c r="F96" s="272"/>
      <c r="G96" s="272"/>
      <c r="H96" s="272"/>
      <c r="I96" s="272"/>
      <c r="J96" s="10"/>
      <c r="K96" s="272" t="s">
        <v>85</v>
      </c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51">
        <f>ROUND(SUM(AG97:AG101),2)</f>
        <v>0</v>
      </c>
      <c r="AH96" s="250"/>
      <c r="AI96" s="250"/>
      <c r="AJ96" s="250"/>
      <c r="AK96" s="250"/>
      <c r="AL96" s="250"/>
      <c r="AM96" s="250"/>
      <c r="AN96" s="249">
        <f t="shared" si="0"/>
        <v>0</v>
      </c>
      <c r="AO96" s="250"/>
      <c r="AP96" s="250"/>
      <c r="AQ96" s="92" t="s">
        <v>86</v>
      </c>
      <c r="AR96" s="55"/>
      <c r="AS96" s="93">
        <f>ROUND(SUM(AS97:AS101),2)</f>
        <v>0</v>
      </c>
      <c r="AT96" s="94">
        <f t="shared" si="1"/>
        <v>0</v>
      </c>
      <c r="AU96" s="95">
        <f>ROUND(SUM(AU97:AU101),5)</f>
        <v>0</v>
      </c>
      <c r="AV96" s="94">
        <f>ROUND(AZ96*L29,2)</f>
        <v>0</v>
      </c>
      <c r="AW96" s="94">
        <f>ROUND(BA96*L30,2)</f>
        <v>0</v>
      </c>
      <c r="AX96" s="94">
        <f>ROUND(BB96*L29,2)</f>
        <v>0</v>
      </c>
      <c r="AY96" s="94">
        <f>ROUND(BC96*L30,2)</f>
        <v>0</v>
      </c>
      <c r="AZ96" s="94">
        <f>ROUND(SUM(AZ97:AZ101),2)</f>
        <v>0</v>
      </c>
      <c r="BA96" s="94">
        <f>ROUND(SUM(BA97:BA101),2)</f>
        <v>0</v>
      </c>
      <c r="BB96" s="94">
        <f>ROUND(SUM(BB97:BB101),2)</f>
        <v>0</v>
      </c>
      <c r="BC96" s="94">
        <f>ROUND(SUM(BC97:BC101),2)</f>
        <v>0</v>
      </c>
      <c r="BD96" s="96">
        <f>ROUND(SUM(BD97:BD101),2)</f>
        <v>0</v>
      </c>
      <c r="BS96" s="26" t="s">
        <v>74</v>
      </c>
      <c r="BT96" s="26" t="s">
        <v>87</v>
      </c>
      <c r="BU96" s="26" t="s">
        <v>76</v>
      </c>
      <c r="BV96" s="26" t="s">
        <v>77</v>
      </c>
      <c r="BW96" s="26" t="s">
        <v>88</v>
      </c>
      <c r="BX96" s="26" t="s">
        <v>83</v>
      </c>
      <c r="CL96" s="26" t="s">
        <v>1</v>
      </c>
    </row>
    <row r="97" spans="1:91" s="4" customFormat="1" ht="23.25" customHeight="1">
      <c r="A97" s="97" t="s">
        <v>89</v>
      </c>
      <c r="B97" s="55"/>
      <c r="C97" s="10"/>
      <c r="D97" s="10"/>
      <c r="E97" s="10"/>
      <c r="F97" s="272" t="s">
        <v>90</v>
      </c>
      <c r="G97" s="272"/>
      <c r="H97" s="272"/>
      <c r="I97" s="272"/>
      <c r="J97" s="272"/>
      <c r="K97" s="10"/>
      <c r="L97" s="272" t="s">
        <v>91</v>
      </c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49">
        <f>'SO 01.1-OV - Búracie prác...'!J34</f>
        <v>0</v>
      </c>
      <c r="AH97" s="250"/>
      <c r="AI97" s="250"/>
      <c r="AJ97" s="250"/>
      <c r="AK97" s="250"/>
      <c r="AL97" s="250"/>
      <c r="AM97" s="250"/>
      <c r="AN97" s="249">
        <f t="shared" si="0"/>
        <v>0</v>
      </c>
      <c r="AO97" s="250"/>
      <c r="AP97" s="250"/>
      <c r="AQ97" s="92" t="s">
        <v>86</v>
      </c>
      <c r="AR97" s="55"/>
      <c r="AS97" s="93">
        <v>0</v>
      </c>
      <c r="AT97" s="94">
        <f t="shared" si="1"/>
        <v>0</v>
      </c>
      <c r="AU97" s="95">
        <f>'SO 01.1-OV - Búracie prác...'!P133</f>
        <v>0</v>
      </c>
      <c r="AV97" s="94">
        <f>'SO 01.1-OV - Búracie prác...'!J37</f>
        <v>0</v>
      </c>
      <c r="AW97" s="94">
        <f>'SO 01.1-OV - Búracie prác...'!J38</f>
        <v>0</v>
      </c>
      <c r="AX97" s="94">
        <f>'SO 01.1-OV - Búracie prác...'!J39</f>
        <v>0</v>
      </c>
      <c r="AY97" s="94">
        <f>'SO 01.1-OV - Búracie prác...'!J40</f>
        <v>0</v>
      </c>
      <c r="AZ97" s="94">
        <f>'SO 01.1-OV - Búracie prác...'!F37</f>
        <v>0</v>
      </c>
      <c r="BA97" s="94">
        <f>'SO 01.1-OV - Búracie prác...'!F38</f>
        <v>0</v>
      </c>
      <c r="BB97" s="94">
        <f>'SO 01.1-OV - Búracie prác...'!F39</f>
        <v>0</v>
      </c>
      <c r="BC97" s="94">
        <f>'SO 01.1-OV - Búracie prác...'!F40</f>
        <v>0</v>
      </c>
      <c r="BD97" s="96">
        <f>'SO 01.1-OV - Búracie prác...'!F41</f>
        <v>0</v>
      </c>
      <c r="BT97" s="26" t="s">
        <v>92</v>
      </c>
      <c r="BV97" s="26" t="s">
        <v>77</v>
      </c>
      <c r="BW97" s="26" t="s">
        <v>93</v>
      </c>
      <c r="BX97" s="26" t="s">
        <v>88</v>
      </c>
      <c r="CL97" s="26" t="s">
        <v>1</v>
      </c>
    </row>
    <row r="98" spans="1:91" s="4" customFormat="1" ht="23.25" customHeight="1">
      <c r="A98" s="97" t="s">
        <v>89</v>
      </c>
      <c r="B98" s="55"/>
      <c r="C98" s="10"/>
      <c r="D98" s="10"/>
      <c r="E98" s="10"/>
      <c r="F98" s="272" t="s">
        <v>94</v>
      </c>
      <c r="G98" s="272"/>
      <c r="H98" s="272"/>
      <c r="I98" s="272"/>
      <c r="J98" s="272"/>
      <c r="K98" s="10"/>
      <c r="L98" s="272" t="s">
        <v>95</v>
      </c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49">
        <f>'SO 01.2-OV - Navrhovaný s...'!J34</f>
        <v>0</v>
      </c>
      <c r="AH98" s="250"/>
      <c r="AI98" s="250"/>
      <c r="AJ98" s="250"/>
      <c r="AK98" s="250"/>
      <c r="AL98" s="250"/>
      <c r="AM98" s="250"/>
      <c r="AN98" s="249">
        <f t="shared" si="0"/>
        <v>0</v>
      </c>
      <c r="AO98" s="250"/>
      <c r="AP98" s="250"/>
      <c r="AQ98" s="92" t="s">
        <v>86</v>
      </c>
      <c r="AR98" s="55"/>
      <c r="AS98" s="93">
        <v>0</v>
      </c>
      <c r="AT98" s="94">
        <f t="shared" si="1"/>
        <v>0</v>
      </c>
      <c r="AU98" s="95">
        <f>'SO 01.2-OV - Navrhovaný s...'!P149</f>
        <v>0</v>
      </c>
      <c r="AV98" s="94">
        <f>'SO 01.2-OV - Navrhovaný s...'!J37</f>
        <v>0</v>
      </c>
      <c r="AW98" s="94">
        <f>'SO 01.2-OV - Navrhovaný s...'!J38</f>
        <v>0</v>
      </c>
      <c r="AX98" s="94">
        <f>'SO 01.2-OV - Navrhovaný s...'!J39</f>
        <v>0</v>
      </c>
      <c r="AY98" s="94">
        <f>'SO 01.2-OV - Navrhovaný s...'!J40</f>
        <v>0</v>
      </c>
      <c r="AZ98" s="94">
        <f>'SO 01.2-OV - Navrhovaný s...'!F37</f>
        <v>0</v>
      </c>
      <c r="BA98" s="94">
        <f>'SO 01.2-OV - Navrhovaný s...'!F38</f>
        <v>0</v>
      </c>
      <c r="BB98" s="94">
        <f>'SO 01.2-OV - Navrhovaný s...'!F39</f>
        <v>0</v>
      </c>
      <c r="BC98" s="94">
        <f>'SO 01.2-OV - Navrhovaný s...'!F40</f>
        <v>0</v>
      </c>
      <c r="BD98" s="96">
        <f>'SO 01.2-OV - Navrhovaný s...'!F41</f>
        <v>0</v>
      </c>
      <c r="BT98" s="26" t="s">
        <v>92</v>
      </c>
      <c r="BV98" s="26" t="s">
        <v>77</v>
      </c>
      <c r="BW98" s="26" t="s">
        <v>96</v>
      </c>
      <c r="BX98" s="26" t="s">
        <v>88</v>
      </c>
      <c r="CL98" s="26" t="s">
        <v>1</v>
      </c>
    </row>
    <row r="99" spans="1:91" s="4" customFormat="1" ht="23.25" customHeight="1">
      <c r="A99" s="97" t="s">
        <v>89</v>
      </c>
      <c r="B99" s="55"/>
      <c r="C99" s="10"/>
      <c r="D99" s="10"/>
      <c r="E99" s="10"/>
      <c r="F99" s="272" t="s">
        <v>97</v>
      </c>
      <c r="G99" s="272"/>
      <c r="H99" s="272"/>
      <c r="I99" s="272"/>
      <c r="J99" s="272"/>
      <c r="K99" s="10"/>
      <c r="L99" s="272" t="s">
        <v>98</v>
      </c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49">
        <f>'SO 01.3-OV - Zdravotechni...'!J34</f>
        <v>0</v>
      </c>
      <c r="AH99" s="250"/>
      <c r="AI99" s="250"/>
      <c r="AJ99" s="250"/>
      <c r="AK99" s="250"/>
      <c r="AL99" s="250"/>
      <c r="AM99" s="250"/>
      <c r="AN99" s="249">
        <f t="shared" si="0"/>
        <v>0</v>
      </c>
      <c r="AO99" s="250"/>
      <c r="AP99" s="250"/>
      <c r="AQ99" s="92" t="s">
        <v>86</v>
      </c>
      <c r="AR99" s="55"/>
      <c r="AS99" s="93">
        <v>0</v>
      </c>
      <c r="AT99" s="94">
        <f t="shared" si="1"/>
        <v>0</v>
      </c>
      <c r="AU99" s="95">
        <f>'SO 01.3-OV - Zdravotechni...'!P135</f>
        <v>0</v>
      </c>
      <c r="AV99" s="94">
        <f>'SO 01.3-OV - Zdravotechni...'!J37</f>
        <v>0</v>
      </c>
      <c r="AW99" s="94">
        <f>'SO 01.3-OV - Zdravotechni...'!J38</f>
        <v>0</v>
      </c>
      <c r="AX99" s="94">
        <f>'SO 01.3-OV - Zdravotechni...'!J39</f>
        <v>0</v>
      </c>
      <c r="AY99" s="94">
        <f>'SO 01.3-OV - Zdravotechni...'!J40</f>
        <v>0</v>
      </c>
      <c r="AZ99" s="94">
        <f>'SO 01.3-OV - Zdravotechni...'!F37</f>
        <v>0</v>
      </c>
      <c r="BA99" s="94">
        <f>'SO 01.3-OV - Zdravotechni...'!F38</f>
        <v>0</v>
      </c>
      <c r="BB99" s="94">
        <f>'SO 01.3-OV - Zdravotechni...'!F39</f>
        <v>0</v>
      </c>
      <c r="BC99" s="94">
        <f>'SO 01.3-OV - Zdravotechni...'!F40</f>
        <v>0</v>
      </c>
      <c r="BD99" s="96">
        <f>'SO 01.3-OV - Zdravotechni...'!F41</f>
        <v>0</v>
      </c>
      <c r="BT99" s="26" t="s">
        <v>92</v>
      </c>
      <c r="BV99" s="26" t="s">
        <v>77</v>
      </c>
      <c r="BW99" s="26" t="s">
        <v>99</v>
      </c>
      <c r="BX99" s="26" t="s">
        <v>88</v>
      </c>
      <c r="CL99" s="26" t="s">
        <v>1</v>
      </c>
    </row>
    <row r="100" spans="1:91" s="4" customFormat="1" ht="23.25" customHeight="1">
      <c r="A100" s="97" t="s">
        <v>89</v>
      </c>
      <c r="B100" s="55"/>
      <c r="C100" s="10"/>
      <c r="D100" s="10"/>
      <c r="E100" s="10"/>
      <c r="F100" s="272" t="s">
        <v>100</v>
      </c>
      <c r="G100" s="272"/>
      <c r="H100" s="272"/>
      <c r="I100" s="272"/>
      <c r="J100" s="272"/>
      <c r="K100" s="10"/>
      <c r="L100" s="272" t="s">
        <v>101</v>
      </c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49">
        <f>'SO 01.4-OV - Vykurovanie ...'!J34</f>
        <v>0</v>
      </c>
      <c r="AH100" s="250"/>
      <c r="AI100" s="250"/>
      <c r="AJ100" s="250"/>
      <c r="AK100" s="250"/>
      <c r="AL100" s="250"/>
      <c r="AM100" s="250"/>
      <c r="AN100" s="249">
        <f t="shared" si="0"/>
        <v>0</v>
      </c>
      <c r="AO100" s="250"/>
      <c r="AP100" s="250"/>
      <c r="AQ100" s="92" t="s">
        <v>86</v>
      </c>
      <c r="AR100" s="55"/>
      <c r="AS100" s="93">
        <v>0</v>
      </c>
      <c r="AT100" s="94">
        <f t="shared" si="1"/>
        <v>0</v>
      </c>
      <c r="AU100" s="95">
        <f>'SO 01.4-OV - Vykurovanie ...'!P137</f>
        <v>0</v>
      </c>
      <c r="AV100" s="94">
        <f>'SO 01.4-OV - Vykurovanie ...'!J37</f>
        <v>0</v>
      </c>
      <c r="AW100" s="94">
        <f>'SO 01.4-OV - Vykurovanie ...'!J38</f>
        <v>0</v>
      </c>
      <c r="AX100" s="94">
        <f>'SO 01.4-OV - Vykurovanie ...'!J39</f>
        <v>0</v>
      </c>
      <c r="AY100" s="94">
        <f>'SO 01.4-OV - Vykurovanie ...'!J40</f>
        <v>0</v>
      </c>
      <c r="AZ100" s="94">
        <f>'SO 01.4-OV - Vykurovanie ...'!F37</f>
        <v>0</v>
      </c>
      <c r="BA100" s="94">
        <f>'SO 01.4-OV - Vykurovanie ...'!F38</f>
        <v>0</v>
      </c>
      <c r="BB100" s="94">
        <f>'SO 01.4-OV - Vykurovanie ...'!F39</f>
        <v>0</v>
      </c>
      <c r="BC100" s="94">
        <f>'SO 01.4-OV - Vykurovanie ...'!F40</f>
        <v>0</v>
      </c>
      <c r="BD100" s="96">
        <f>'SO 01.4-OV - Vykurovanie ...'!F41</f>
        <v>0</v>
      </c>
      <c r="BT100" s="26" t="s">
        <v>92</v>
      </c>
      <c r="BV100" s="26" t="s">
        <v>77</v>
      </c>
      <c r="BW100" s="26" t="s">
        <v>102</v>
      </c>
      <c r="BX100" s="26" t="s">
        <v>88</v>
      </c>
      <c r="CL100" s="26" t="s">
        <v>1</v>
      </c>
    </row>
    <row r="101" spans="1:91" s="4" customFormat="1" ht="23.25" customHeight="1">
      <c r="A101" s="97" t="s">
        <v>89</v>
      </c>
      <c r="B101" s="55"/>
      <c r="C101" s="10"/>
      <c r="D101" s="10"/>
      <c r="E101" s="10"/>
      <c r="F101" s="272" t="s">
        <v>103</v>
      </c>
      <c r="G101" s="272"/>
      <c r="H101" s="272"/>
      <c r="I101" s="272"/>
      <c r="J101" s="272"/>
      <c r="K101" s="10"/>
      <c r="L101" s="272" t="s">
        <v>104</v>
      </c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49">
        <f>'SO 01.5-OV - Elektroinšta...'!J34</f>
        <v>0</v>
      </c>
      <c r="AH101" s="250"/>
      <c r="AI101" s="250"/>
      <c r="AJ101" s="250"/>
      <c r="AK101" s="250"/>
      <c r="AL101" s="250"/>
      <c r="AM101" s="250"/>
      <c r="AN101" s="249">
        <f t="shared" si="0"/>
        <v>0</v>
      </c>
      <c r="AO101" s="250"/>
      <c r="AP101" s="250"/>
      <c r="AQ101" s="92" t="s">
        <v>86</v>
      </c>
      <c r="AR101" s="55"/>
      <c r="AS101" s="93">
        <v>0</v>
      </c>
      <c r="AT101" s="94">
        <f t="shared" si="1"/>
        <v>0</v>
      </c>
      <c r="AU101" s="95">
        <f>'SO 01.5-OV - Elektroinšta...'!P131</f>
        <v>0</v>
      </c>
      <c r="AV101" s="94">
        <f>'SO 01.5-OV - Elektroinšta...'!J37</f>
        <v>0</v>
      </c>
      <c r="AW101" s="94">
        <f>'SO 01.5-OV - Elektroinšta...'!J38</f>
        <v>0</v>
      </c>
      <c r="AX101" s="94">
        <f>'SO 01.5-OV - Elektroinšta...'!J39</f>
        <v>0</v>
      </c>
      <c r="AY101" s="94">
        <f>'SO 01.5-OV - Elektroinšta...'!J40</f>
        <v>0</v>
      </c>
      <c r="AZ101" s="94">
        <f>'SO 01.5-OV - Elektroinšta...'!F37</f>
        <v>0</v>
      </c>
      <c r="BA101" s="94">
        <f>'SO 01.5-OV - Elektroinšta...'!F38</f>
        <v>0</v>
      </c>
      <c r="BB101" s="94">
        <f>'SO 01.5-OV - Elektroinšta...'!F39</f>
        <v>0</v>
      </c>
      <c r="BC101" s="94">
        <f>'SO 01.5-OV - Elektroinšta...'!F40</f>
        <v>0</v>
      </c>
      <c r="BD101" s="96">
        <f>'SO 01.5-OV - Elektroinšta...'!F41</f>
        <v>0</v>
      </c>
      <c r="BT101" s="26" t="s">
        <v>92</v>
      </c>
      <c r="BV101" s="26" t="s">
        <v>77</v>
      </c>
      <c r="BW101" s="26" t="s">
        <v>105</v>
      </c>
      <c r="BX101" s="26" t="s">
        <v>88</v>
      </c>
      <c r="CL101" s="26" t="s">
        <v>1</v>
      </c>
    </row>
    <row r="102" spans="1:91" s="4" customFormat="1" ht="23.25" customHeight="1">
      <c r="B102" s="55"/>
      <c r="C102" s="10"/>
      <c r="D102" s="10"/>
      <c r="E102" s="272" t="s">
        <v>106</v>
      </c>
      <c r="F102" s="272"/>
      <c r="G102" s="272"/>
      <c r="H102" s="272"/>
      <c r="I102" s="272"/>
      <c r="J102" s="10"/>
      <c r="K102" s="272" t="s">
        <v>107</v>
      </c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51">
        <f>ROUND(SUM(AG103:AG104),2)</f>
        <v>0</v>
      </c>
      <c r="AH102" s="250"/>
      <c r="AI102" s="250"/>
      <c r="AJ102" s="250"/>
      <c r="AK102" s="250"/>
      <c r="AL102" s="250"/>
      <c r="AM102" s="250"/>
      <c r="AN102" s="249">
        <f t="shared" si="0"/>
        <v>0</v>
      </c>
      <c r="AO102" s="250"/>
      <c r="AP102" s="250"/>
      <c r="AQ102" s="92" t="s">
        <v>86</v>
      </c>
      <c r="AR102" s="55"/>
      <c r="AS102" s="93">
        <f>ROUND(SUM(AS103:AS104),2)</f>
        <v>0</v>
      </c>
      <c r="AT102" s="94">
        <f t="shared" si="1"/>
        <v>0</v>
      </c>
      <c r="AU102" s="95">
        <f>ROUND(SUM(AU103:AU104),5)</f>
        <v>0</v>
      </c>
      <c r="AV102" s="94">
        <f>ROUND(AZ102*L29,2)</f>
        <v>0</v>
      </c>
      <c r="AW102" s="94">
        <f>ROUND(BA102*L30,2)</f>
        <v>0</v>
      </c>
      <c r="AX102" s="94">
        <f>ROUND(BB102*L29,2)</f>
        <v>0</v>
      </c>
      <c r="AY102" s="94">
        <f>ROUND(BC102*L30,2)</f>
        <v>0</v>
      </c>
      <c r="AZ102" s="94">
        <f>ROUND(SUM(AZ103:AZ104),2)</f>
        <v>0</v>
      </c>
      <c r="BA102" s="94">
        <f>ROUND(SUM(BA103:BA104),2)</f>
        <v>0</v>
      </c>
      <c r="BB102" s="94">
        <f>ROUND(SUM(BB103:BB104),2)</f>
        <v>0</v>
      </c>
      <c r="BC102" s="94">
        <f>ROUND(SUM(BC103:BC104),2)</f>
        <v>0</v>
      </c>
      <c r="BD102" s="96">
        <f>ROUND(SUM(BD103:BD104),2)</f>
        <v>0</v>
      </c>
      <c r="BS102" s="26" t="s">
        <v>74</v>
      </c>
      <c r="BT102" s="26" t="s">
        <v>87</v>
      </c>
      <c r="BU102" s="26" t="s">
        <v>76</v>
      </c>
      <c r="BV102" s="26" t="s">
        <v>77</v>
      </c>
      <c r="BW102" s="26" t="s">
        <v>108</v>
      </c>
      <c r="BX102" s="26" t="s">
        <v>83</v>
      </c>
      <c r="CL102" s="26" t="s">
        <v>1</v>
      </c>
    </row>
    <row r="103" spans="1:91" s="4" customFormat="1" ht="23.25" customHeight="1">
      <c r="A103" s="97" t="s">
        <v>89</v>
      </c>
      <c r="B103" s="55"/>
      <c r="C103" s="10"/>
      <c r="D103" s="10"/>
      <c r="E103" s="10"/>
      <c r="F103" s="272" t="s">
        <v>109</v>
      </c>
      <c r="G103" s="272"/>
      <c r="H103" s="272"/>
      <c r="I103" s="272"/>
      <c r="J103" s="272"/>
      <c r="K103" s="10"/>
      <c r="L103" s="272" t="s">
        <v>110</v>
      </c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49">
        <f>'SO 01.1-NV - Búracie prác...'!J34</f>
        <v>0</v>
      </c>
      <c r="AH103" s="250"/>
      <c r="AI103" s="250"/>
      <c r="AJ103" s="250"/>
      <c r="AK103" s="250"/>
      <c r="AL103" s="250"/>
      <c r="AM103" s="250"/>
      <c r="AN103" s="249">
        <f t="shared" si="0"/>
        <v>0</v>
      </c>
      <c r="AO103" s="250"/>
      <c r="AP103" s="250"/>
      <c r="AQ103" s="92" t="s">
        <v>86</v>
      </c>
      <c r="AR103" s="55"/>
      <c r="AS103" s="93">
        <v>0</v>
      </c>
      <c r="AT103" s="94">
        <f t="shared" si="1"/>
        <v>0</v>
      </c>
      <c r="AU103" s="95">
        <f>'SO 01.1-NV - Búracie prác...'!P130</f>
        <v>0</v>
      </c>
      <c r="AV103" s="94">
        <f>'SO 01.1-NV - Búracie prác...'!J37</f>
        <v>0</v>
      </c>
      <c r="AW103" s="94">
        <f>'SO 01.1-NV - Búracie prác...'!J38</f>
        <v>0</v>
      </c>
      <c r="AX103" s="94">
        <f>'SO 01.1-NV - Búracie prác...'!J39</f>
        <v>0</v>
      </c>
      <c r="AY103" s="94">
        <f>'SO 01.1-NV - Búracie prác...'!J40</f>
        <v>0</v>
      </c>
      <c r="AZ103" s="94">
        <f>'SO 01.1-NV - Búracie prác...'!F37</f>
        <v>0</v>
      </c>
      <c r="BA103" s="94">
        <f>'SO 01.1-NV - Búracie prác...'!F38</f>
        <v>0</v>
      </c>
      <c r="BB103" s="94">
        <f>'SO 01.1-NV - Búracie prác...'!F39</f>
        <v>0</v>
      </c>
      <c r="BC103" s="94">
        <f>'SO 01.1-NV - Búracie prác...'!F40</f>
        <v>0</v>
      </c>
      <c r="BD103" s="96">
        <f>'SO 01.1-NV - Búracie prác...'!F41</f>
        <v>0</v>
      </c>
      <c r="BT103" s="26" t="s">
        <v>92</v>
      </c>
      <c r="BV103" s="26" t="s">
        <v>77</v>
      </c>
      <c r="BW103" s="26" t="s">
        <v>111</v>
      </c>
      <c r="BX103" s="26" t="s">
        <v>108</v>
      </c>
      <c r="CL103" s="26" t="s">
        <v>1</v>
      </c>
    </row>
    <row r="104" spans="1:91" s="4" customFormat="1" ht="23.25" customHeight="1">
      <c r="A104" s="97" t="s">
        <v>89</v>
      </c>
      <c r="B104" s="55"/>
      <c r="C104" s="10"/>
      <c r="D104" s="10"/>
      <c r="E104" s="10"/>
      <c r="F104" s="272" t="s">
        <v>112</v>
      </c>
      <c r="G104" s="272"/>
      <c r="H104" s="272"/>
      <c r="I104" s="272"/>
      <c r="J104" s="272"/>
      <c r="K104" s="10"/>
      <c r="L104" s="272" t="s">
        <v>113</v>
      </c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49">
        <f>'SO 01.2-NV - Navrhovaný s...'!J34</f>
        <v>0</v>
      </c>
      <c r="AH104" s="250"/>
      <c r="AI104" s="250"/>
      <c r="AJ104" s="250"/>
      <c r="AK104" s="250"/>
      <c r="AL104" s="250"/>
      <c r="AM104" s="250"/>
      <c r="AN104" s="249">
        <f t="shared" si="0"/>
        <v>0</v>
      </c>
      <c r="AO104" s="250"/>
      <c r="AP104" s="250"/>
      <c r="AQ104" s="92" t="s">
        <v>86</v>
      </c>
      <c r="AR104" s="55"/>
      <c r="AS104" s="93">
        <v>0</v>
      </c>
      <c r="AT104" s="94">
        <f t="shared" si="1"/>
        <v>0</v>
      </c>
      <c r="AU104" s="95">
        <f>'SO 01.2-NV - Navrhovaný s...'!P134</f>
        <v>0</v>
      </c>
      <c r="AV104" s="94">
        <f>'SO 01.2-NV - Navrhovaný s...'!J37</f>
        <v>0</v>
      </c>
      <c r="AW104" s="94">
        <f>'SO 01.2-NV - Navrhovaný s...'!J38</f>
        <v>0</v>
      </c>
      <c r="AX104" s="94">
        <f>'SO 01.2-NV - Navrhovaný s...'!J39</f>
        <v>0</v>
      </c>
      <c r="AY104" s="94">
        <f>'SO 01.2-NV - Navrhovaný s...'!J40</f>
        <v>0</v>
      </c>
      <c r="AZ104" s="94">
        <f>'SO 01.2-NV - Navrhovaný s...'!F37</f>
        <v>0</v>
      </c>
      <c r="BA104" s="94">
        <f>'SO 01.2-NV - Navrhovaný s...'!F38</f>
        <v>0</v>
      </c>
      <c r="BB104" s="94">
        <f>'SO 01.2-NV - Navrhovaný s...'!F39</f>
        <v>0</v>
      </c>
      <c r="BC104" s="94">
        <f>'SO 01.2-NV - Navrhovaný s...'!F40</f>
        <v>0</v>
      </c>
      <c r="BD104" s="96">
        <f>'SO 01.2-NV - Navrhovaný s...'!F41</f>
        <v>0</v>
      </c>
      <c r="BT104" s="26" t="s">
        <v>92</v>
      </c>
      <c r="BV104" s="26" t="s">
        <v>77</v>
      </c>
      <c r="BW104" s="26" t="s">
        <v>114</v>
      </c>
      <c r="BX104" s="26" t="s">
        <v>108</v>
      </c>
      <c r="CL104" s="26" t="s">
        <v>1</v>
      </c>
    </row>
    <row r="105" spans="1:91" s="7" customFormat="1" ht="24.75" customHeight="1">
      <c r="B105" s="83"/>
      <c r="C105" s="84"/>
      <c r="D105" s="271" t="s">
        <v>115</v>
      </c>
      <c r="E105" s="271"/>
      <c r="F105" s="271"/>
      <c r="G105" s="271"/>
      <c r="H105" s="271"/>
      <c r="I105" s="85"/>
      <c r="J105" s="271" t="s">
        <v>116</v>
      </c>
      <c r="K105" s="271"/>
      <c r="L105" s="271"/>
      <c r="M105" s="271"/>
      <c r="N105" s="271"/>
      <c r="O105" s="271"/>
      <c r="P105" s="271"/>
      <c r="Q105" s="271"/>
      <c r="R105" s="271"/>
      <c r="S105" s="271"/>
      <c r="T105" s="271"/>
      <c r="U105" s="271"/>
      <c r="V105" s="271"/>
      <c r="W105" s="271"/>
      <c r="X105" s="271"/>
      <c r="Y105" s="271"/>
      <c r="Z105" s="271"/>
      <c r="AA105" s="271"/>
      <c r="AB105" s="271"/>
      <c r="AC105" s="271"/>
      <c r="AD105" s="271"/>
      <c r="AE105" s="271"/>
      <c r="AF105" s="271"/>
      <c r="AG105" s="265">
        <f>ROUND(AG106+AG112,2)</f>
        <v>0</v>
      </c>
      <c r="AH105" s="264"/>
      <c r="AI105" s="264"/>
      <c r="AJ105" s="264"/>
      <c r="AK105" s="264"/>
      <c r="AL105" s="264"/>
      <c r="AM105" s="264"/>
      <c r="AN105" s="263">
        <f t="shared" si="0"/>
        <v>0</v>
      </c>
      <c r="AO105" s="264"/>
      <c r="AP105" s="264"/>
      <c r="AQ105" s="86" t="s">
        <v>81</v>
      </c>
      <c r="AR105" s="83"/>
      <c r="AS105" s="87">
        <f>ROUND(AS106+AS112,2)</f>
        <v>0</v>
      </c>
      <c r="AT105" s="88">
        <f t="shared" si="1"/>
        <v>0</v>
      </c>
      <c r="AU105" s="89">
        <f>ROUND(AU106+AU112,5)</f>
        <v>0</v>
      </c>
      <c r="AV105" s="88">
        <f>ROUND(AZ105*L29,2)</f>
        <v>0</v>
      </c>
      <c r="AW105" s="88">
        <f>ROUND(BA105*L30,2)</f>
        <v>0</v>
      </c>
      <c r="AX105" s="88">
        <f>ROUND(BB105*L29,2)</f>
        <v>0</v>
      </c>
      <c r="AY105" s="88">
        <f>ROUND(BC105*L30,2)</f>
        <v>0</v>
      </c>
      <c r="AZ105" s="88">
        <f>ROUND(AZ106+AZ112,2)</f>
        <v>0</v>
      </c>
      <c r="BA105" s="88">
        <f>ROUND(BA106+BA112,2)</f>
        <v>0</v>
      </c>
      <c r="BB105" s="88">
        <f>ROUND(BB106+BB112,2)</f>
        <v>0</v>
      </c>
      <c r="BC105" s="88">
        <f>ROUND(BC106+BC112,2)</f>
        <v>0</v>
      </c>
      <c r="BD105" s="90">
        <f>ROUND(BD106+BD112,2)</f>
        <v>0</v>
      </c>
      <c r="BS105" s="91" t="s">
        <v>74</v>
      </c>
      <c r="BT105" s="91" t="s">
        <v>82</v>
      </c>
      <c r="BU105" s="91" t="s">
        <v>76</v>
      </c>
      <c r="BV105" s="91" t="s">
        <v>77</v>
      </c>
      <c r="BW105" s="91" t="s">
        <v>117</v>
      </c>
      <c r="BX105" s="91" t="s">
        <v>4</v>
      </c>
      <c r="CL105" s="91" t="s">
        <v>1</v>
      </c>
      <c r="CM105" s="91" t="s">
        <v>75</v>
      </c>
    </row>
    <row r="106" spans="1:91" s="4" customFormat="1" ht="23.25" customHeight="1">
      <c r="B106" s="55"/>
      <c r="C106" s="10"/>
      <c r="D106" s="10"/>
      <c r="E106" s="272" t="s">
        <v>118</v>
      </c>
      <c r="F106" s="272"/>
      <c r="G106" s="272"/>
      <c r="H106" s="272"/>
      <c r="I106" s="272"/>
      <c r="J106" s="10"/>
      <c r="K106" s="272" t="s">
        <v>119</v>
      </c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51">
        <f>ROUND(SUM(AG107:AG111),2)</f>
        <v>0</v>
      </c>
      <c r="AH106" s="250"/>
      <c r="AI106" s="250"/>
      <c r="AJ106" s="250"/>
      <c r="AK106" s="250"/>
      <c r="AL106" s="250"/>
      <c r="AM106" s="250"/>
      <c r="AN106" s="249">
        <f t="shared" si="0"/>
        <v>0</v>
      </c>
      <c r="AO106" s="250"/>
      <c r="AP106" s="250"/>
      <c r="AQ106" s="92" t="s">
        <v>86</v>
      </c>
      <c r="AR106" s="55"/>
      <c r="AS106" s="93">
        <f>ROUND(SUM(AS107:AS111),2)</f>
        <v>0</v>
      </c>
      <c r="AT106" s="94">
        <f t="shared" si="1"/>
        <v>0</v>
      </c>
      <c r="AU106" s="95">
        <f>ROUND(SUM(AU107:AU111),5)</f>
        <v>0</v>
      </c>
      <c r="AV106" s="94">
        <f>ROUND(AZ106*L29,2)</f>
        <v>0</v>
      </c>
      <c r="AW106" s="94">
        <f>ROUND(BA106*L30,2)</f>
        <v>0</v>
      </c>
      <c r="AX106" s="94">
        <f>ROUND(BB106*L29,2)</f>
        <v>0</v>
      </c>
      <c r="AY106" s="94">
        <f>ROUND(BC106*L30,2)</f>
        <v>0</v>
      </c>
      <c r="AZ106" s="94">
        <f>ROUND(SUM(AZ107:AZ111),2)</f>
        <v>0</v>
      </c>
      <c r="BA106" s="94">
        <f>ROUND(SUM(BA107:BA111),2)</f>
        <v>0</v>
      </c>
      <c r="BB106" s="94">
        <f>ROUND(SUM(BB107:BB111),2)</f>
        <v>0</v>
      </c>
      <c r="BC106" s="94">
        <f>ROUND(SUM(BC107:BC111),2)</f>
        <v>0</v>
      </c>
      <c r="BD106" s="96">
        <f>ROUND(SUM(BD107:BD111),2)</f>
        <v>0</v>
      </c>
      <c r="BS106" s="26" t="s">
        <v>74</v>
      </c>
      <c r="BT106" s="26" t="s">
        <v>87</v>
      </c>
      <c r="BU106" s="26" t="s">
        <v>76</v>
      </c>
      <c r="BV106" s="26" t="s">
        <v>77</v>
      </c>
      <c r="BW106" s="26" t="s">
        <v>120</v>
      </c>
      <c r="BX106" s="26" t="s">
        <v>117</v>
      </c>
      <c r="CL106" s="26" t="s">
        <v>1</v>
      </c>
    </row>
    <row r="107" spans="1:91" s="4" customFormat="1" ht="23.25" customHeight="1">
      <c r="A107" s="97" t="s">
        <v>89</v>
      </c>
      <c r="B107" s="55"/>
      <c r="C107" s="10"/>
      <c r="D107" s="10"/>
      <c r="E107" s="10"/>
      <c r="F107" s="272" t="s">
        <v>121</v>
      </c>
      <c r="G107" s="272"/>
      <c r="H107" s="272"/>
      <c r="I107" s="272"/>
      <c r="J107" s="272"/>
      <c r="K107" s="10"/>
      <c r="L107" s="272" t="s">
        <v>122</v>
      </c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49">
        <f>'SO 02.1-OV - Navrhovaný s...'!J34</f>
        <v>0</v>
      </c>
      <c r="AH107" s="250"/>
      <c r="AI107" s="250"/>
      <c r="AJ107" s="250"/>
      <c r="AK107" s="250"/>
      <c r="AL107" s="250"/>
      <c r="AM107" s="250"/>
      <c r="AN107" s="249">
        <f t="shared" si="0"/>
        <v>0</v>
      </c>
      <c r="AO107" s="250"/>
      <c r="AP107" s="250"/>
      <c r="AQ107" s="92" t="s">
        <v>86</v>
      </c>
      <c r="AR107" s="55"/>
      <c r="AS107" s="93">
        <v>0</v>
      </c>
      <c r="AT107" s="94">
        <f t="shared" si="1"/>
        <v>0</v>
      </c>
      <c r="AU107" s="95">
        <f>'SO 02.1-OV - Navrhovaný s...'!P148</f>
        <v>0</v>
      </c>
      <c r="AV107" s="94">
        <f>'SO 02.1-OV - Navrhovaný s...'!J37</f>
        <v>0</v>
      </c>
      <c r="AW107" s="94">
        <f>'SO 02.1-OV - Navrhovaný s...'!J38</f>
        <v>0</v>
      </c>
      <c r="AX107" s="94">
        <f>'SO 02.1-OV - Navrhovaný s...'!J39</f>
        <v>0</v>
      </c>
      <c r="AY107" s="94">
        <f>'SO 02.1-OV - Navrhovaný s...'!J40</f>
        <v>0</v>
      </c>
      <c r="AZ107" s="94">
        <f>'SO 02.1-OV - Navrhovaný s...'!F37</f>
        <v>0</v>
      </c>
      <c r="BA107" s="94">
        <f>'SO 02.1-OV - Navrhovaný s...'!F38</f>
        <v>0</v>
      </c>
      <c r="BB107" s="94">
        <f>'SO 02.1-OV - Navrhovaný s...'!F39</f>
        <v>0</v>
      </c>
      <c r="BC107" s="94">
        <f>'SO 02.1-OV - Navrhovaný s...'!F40</f>
        <v>0</v>
      </c>
      <c r="BD107" s="96">
        <f>'SO 02.1-OV - Navrhovaný s...'!F41</f>
        <v>0</v>
      </c>
      <c r="BT107" s="26" t="s">
        <v>92</v>
      </c>
      <c r="BV107" s="26" t="s">
        <v>77</v>
      </c>
      <c r="BW107" s="26" t="s">
        <v>123</v>
      </c>
      <c r="BX107" s="26" t="s">
        <v>120</v>
      </c>
      <c r="CL107" s="26" t="s">
        <v>1</v>
      </c>
    </row>
    <row r="108" spans="1:91" s="4" customFormat="1" ht="23.25" customHeight="1">
      <c r="A108" s="97" t="s">
        <v>89</v>
      </c>
      <c r="B108" s="55"/>
      <c r="C108" s="10"/>
      <c r="D108" s="10"/>
      <c r="E108" s="10"/>
      <c r="F108" s="272" t="s">
        <v>124</v>
      </c>
      <c r="G108" s="272"/>
      <c r="H108" s="272"/>
      <c r="I108" s="272"/>
      <c r="J108" s="272"/>
      <c r="K108" s="10"/>
      <c r="L108" s="272" t="s">
        <v>125</v>
      </c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49">
        <f>'SO 02.2-OV - Zdravotechni...'!J34</f>
        <v>0</v>
      </c>
      <c r="AH108" s="250"/>
      <c r="AI108" s="250"/>
      <c r="AJ108" s="250"/>
      <c r="AK108" s="250"/>
      <c r="AL108" s="250"/>
      <c r="AM108" s="250"/>
      <c r="AN108" s="249">
        <f t="shared" si="0"/>
        <v>0</v>
      </c>
      <c r="AO108" s="250"/>
      <c r="AP108" s="250"/>
      <c r="AQ108" s="92" t="s">
        <v>86</v>
      </c>
      <c r="AR108" s="55"/>
      <c r="AS108" s="93">
        <v>0</v>
      </c>
      <c r="AT108" s="94">
        <f t="shared" si="1"/>
        <v>0</v>
      </c>
      <c r="AU108" s="95">
        <f>'SO 02.2-OV - Zdravotechni...'!P136</f>
        <v>0</v>
      </c>
      <c r="AV108" s="94">
        <f>'SO 02.2-OV - Zdravotechni...'!J37</f>
        <v>0</v>
      </c>
      <c r="AW108" s="94">
        <f>'SO 02.2-OV - Zdravotechni...'!J38</f>
        <v>0</v>
      </c>
      <c r="AX108" s="94">
        <f>'SO 02.2-OV - Zdravotechni...'!J39</f>
        <v>0</v>
      </c>
      <c r="AY108" s="94">
        <f>'SO 02.2-OV - Zdravotechni...'!J40</f>
        <v>0</v>
      </c>
      <c r="AZ108" s="94">
        <f>'SO 02.2-OV - Zdravotechni...'!F37</f>
        <v>0</v>
      </c>
      <c r="BA108" s="94">
        <f>'SO 02.2-OV - Zdravotechni...'!F38</f>
        <v>0</v>
      </c>
      <c r="BB108" s="94">
        <f>'SO 02.2-OV - Zdravotechni...'!F39</f>
        <v>0</v>
      </c>
      <c r="BC108" s="94">
        <f>'SO 02.2-OV - Zdravotechni...'!F40</f>
        <v>0</v>
      </c>
      <c r="BD108" s="96">
        <f>'SO 02.2-OV - Zdravotechni...'!F41</f>
        <v>0</v>
      </c>
      <c r="BT108" s="26" t="s">
        <v>92</v>
      </c>
      <c r="BV108" s="26" t="s">
        <v>77</v>
      </c>
      <c r="BW108" s="26" t="s">
        <v>126</v>
      </c>
      <c r="BX108" s="26" t="s">
        <v>120</v>
      </c>
      <c r="CL108" s="26" t="s">
        <v>1</v>
      </c>
    </row>
    <row r="109" spans="1:91" s="4" customFormat="1" ht="23.25" customHeight="1">
      <c r="A109" s="97" t="s">
        <v>89</v>
      </c>
      <c r="B109" s="55"/>
      <c r="C109" s="10"/>
      <c r="D109" s="10"/>
      <c r="E109" s="10"/>
      <c r="F109" s="272" t="s">
        <v>127</v>
      </c>
      <c r="G109" s="272"/>
      <c r="H109" s="272"/>
      <c r="I109" s="272"/>
      <c r="J109" s="272"/>
      <c r="K109" s="10"/>
      <c r="L109" s="272" t="s">
        <v>128</v>
      </c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49">
        <f>'SO 02.3-OV - Vykurovanie ...'!J34</f>
        <v>0</v>
      </c>
      <c r="AH109" s="250"/>
      <c r="AI109" s="250"/>
      <c r="AJ109" s="250"/>
      <c r="AK109" s="250"/>
      <c r="AL109" s="250"/>
      <c r="AM109" s="250"/>
      <c r="AN109" s="249">
        <f t="shared" si="0"/>
        <v>0</v>
      </c>
      <c r="AO109" s="250"/>
      <c r="AP109" s="250"/>
      <c r="AQ109" s="92" t="s">
        <v>86</v>
      </c>
      <c r="AR109" s="55"/>
      <c r="AS109" s="93">
        <v>0</v>
      </c>
      <c r="AT109" s="94">
        <f t="shared" si="1"/>
        <v>0</v>
      </c>
      <c r="AU109" s="95">
        <f>'SO 02.3-OV - Vykurovanie ...'!P137</f>
        <v>0</v>
      </c>
      <c r="AV109" s="94">
        <f>'SO 02.3-OV - Vykurovanie ...'!J37</f>
        <v>0</v>
      </c>
      <c r="AW109" s="94">
        <f>'SO 02.3-OV - Vykurovanie ...'!J38</f>
        <v>0</v>
      </c>
      <c r="AX109" s="94">
        <f>'SO 02.3-OV - Vykurovanie ...'!J39</f>
        <v>0</v>
      </c>
      <c r="AY109" s="94">
        <f>'SO 02.3-OV - Vykurovanie ...'!J40</f>
        <v>0</v>
      </c>
      <c r="AZ109" s="94">
        <f>'SO 02.3-OV - Vykurovanie ...'!F37</f>
        <v>0</v>
      </c>
      <c r="BA109" s="94">
        <f>'SO 02.3-OV - Vykurovanie ...'!F38</f>
        <v>0</v>
      </c>
      <c r="BB109" s="94">
        <f>'SO 02.3-OV - Vykurovanie ...'!F39</f>
        <v>0</v>
      </c>
      <c r="BC109" s="94">
        <f>'SO 02.3-OV - Vykurovanie ...'!F40</f>
        <v>0</v>
      </c>
      <c r="BD109" s="96">
        <f>'SO 02.3-OV - Vykurovanie ...'!F41</f>
        <v>0</v>
      </c>
      <c r="BT109" s="26" t="s">
        <v>92</v>
      </c>
      <c r="BV109" s="26" t="s">
        <v>77</v>
      </c>
      <c r="BW109" s="26" t="s">
        <v>129</v>
      </c>
      <c r="BX109" s="26" t="s">
        <v>120</v>
      </c>
      <c r="CL109" s="26" t="s">
        <v>1</v>
      </c>
    </row>
    <row r="110" spans="1:91" s="4" customFormat="1" ht="23.25" customHeight="1">
      <c r="A110" s="97" t="s">
        <v>89</v>
      </c>
      <c r="B110" s="55"/>
      <c r="C110" s="10"/>
      <c r="D110" s="10"/>
      <c r="E110" s="10"/>
      <c r="F110" s="272" t="s">
        <v>130</v>
      </c>
      <c r="G110" s="272"/>
      <c r="H110" s="272"/>
      <c r="I110" s="272"/>
      <c r="J110" s="272"/>
      <c r="K110" s="10"/>
      <c r="L110" s="272" t="s">
        <v>131</v>
      </c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49">
        <f>'SO 02.4-OV - Elektroinšta...'!J34</f>
        <v>0</v>
      </c>
      <c r="AH110" s="250"/>
      <c r="AI110" s="250"/>
      <c r="AJ110" s="250"/>
      <c r="AK110" s="250"/>
      <c r="AL110" s="250"/>
      <c r="AM110" s="250"/>
      <c r="AN110" s="249">
        <f t="shared" si="0"/>
        <v>0</v>
      </c>
      <c r="AO110" s="250"/>
      <c r="AP110" s="250"/>
      <c r="AQ110" s="92" t="s">
        <v>86</v>
      </c>
      <c r="AR110" s="55"/>
      <c r="AS110" s="93">
        <v>0</v>
      </c>
      <c r="AT110" s="94">
        <f t="shared" si="1"/>
        <v>0</v>
      </c>
      <c r="AU110" s="95">
        <f>'SO 02.4-OV - Elektroinšta...'!P131</f>
        <v>0</v>
      </c>
      <c r="AV110" s="94">
        <f>'SO 02.4-OV - Elektroinšta...'!J37</f>
        <v>0</v>
      </c>
      <c r="AW110" s="94">
        <f>'SO 02.4-OV - Elektroinšta...'!J38</f>
        <v>0</v>
      </c>
      <c r="AX110" s="94">
        <f>'SO 02.4-OV - Elektroinšta...'!J39</f>
        <v>0</v>
      </c>
      <c r="AY110" s="94">
        <f>'SO 02.4-OV - Elektroinšta...'!J40</f>
        <v>0</v>
      </c>
      <c r="AZ110" s="94">
        <f>'SO 02.4-OV - Elektroinšta...'!F37</f>
        <v>0</v>
      </c>
      <c r="BA110" s="94">
        <f>'SO 02.4-OV - Elektroinšta...'!F38</f>
        <v>0</v>
      </c>
      <c r="BB110" s="94">
        <f>'SO 02.4-OV - Elektroinšta...'!F39</f>
        <v>0</v>
      </c>
      <c r="BC110" s="94">
        <f>'SO 02.4-OV - Elektroinšta...'!F40</f>
        <v>0</v>
      </c>
      <c r="BD110" s="96">
        <f>'SO 02.4-OV - Elektroinšta...'!F41</f>
        <v>0</v>
      </c>
      <c r="BT110" s="26" t="s">
        <v>92</v>
      </c>
      <c r="BV110" s="26" t="s">
        <v>77</v>
      </c>
      <c r="BW110" s="26" t="s">
        <v>132</v>
      </c>
      <c r="BX110" s="26" t="s">
        <v>120</v>
      </c>
      <c r="CL110" s="26" t="s">
        <v>1</v>
      </c>
    </row>
    <row r="111" spans="1:91" s="4" customFormat="1" ht="23.25" customHeight="1">
      <c r="A111" s="97" t="s">
        <v>89</v>
      </c>
      <c r="B111" s="55"/>
      <c r="C111" s="10"/>
      <c r="D111" s="10"/>
      <c r="E111" s="10"/>
      <c r="F111" s="272" t="s">
        <v>133</v>
      </c>
      <c r="G111" s="272"/>
      <c r="H111" s="272"/>
      <c r="I111" s="272"/>
      <c r="J111" s="272"/>
      <c r="K111" s="10"/>
      <c r="L111" s="272" t="s">
        <v>134</v>
      </c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49">
        <f>'SO 02.5-OV - Bleskozvod a...'!J34</f>
        <v>0</v>
      </c>
      <c r="AH111" s="250"/>
      <c r="AI111" s="250"/>
      <c r="AJ111" s="250"/>
      <c r="AK111" s="250"/>
      <c r="AL111" s="250"/>
      <c r="AM111" s="250"/>
      <c r="AN111" s="249">
        <f t="shared" si="0"/>
        <v>0</v>
      </c>
      <c r="AO111" s="250"/>
      <c r="AP111" s="250"/>
      <c r="AQ111" s="92" t="s">
        <v>86</v>
      </c>
      <c r="AR111" s="55"/>
      <c r="AS111" s="93">
        <v>0</v>
      </c>
      <c r="AT111" s="94">
        <f t="shared" si="1"/>
        <v>0</v>
      </c>
      <c r="AU111" s="95">
        <f>'SO 02.5-OV - Bleskozvod a...'!P128</f>
        <v>0</v>
      </c>
      <c r="AV111" s="94">
        <f>'SO 02.5-OV - Bleskozvod a...'!J37</f>
        <v>0</v>
      </c>
      <c r="AW111" s="94">
        <f>'SO 02.5-OV - Bleskozvod a...'!J38</f>
        <v>0</v>
      </c>
      <c r="AX111" s="94">
        <f>'SO 02.5-OV - Bleskozvod a...'!J39</f>
        <v>0</v>
      </c>
      <c r="AY111" s="94">
        <f>'SO 02.5-OV - Bleskozvod a...'!J40</f>
        <v>0</v>
      </c>
      <c r="AZ111" s="94">
        <f>'SO 02.5-OV - Bleskozvod a...'!F37</f>
        <v>0</v>
      </c>
      <c r="BA111" s="94">
        <f>'SO 02.5-OV - Bleskozvod a...'!F38</f>
        <v>0</v>
      </c>
      <c r="BB111" s="94">
        <f>'SO 02.5-OV - Bleskozvod a...'!F39</f>
        <v>0</v>
      </c>
      <c r="BC111" s="94">
        <f>'SO 02.5-OV - Bleskozvod a...'!F40</f>
        <v>0</v>
      </c>
      <c r="BD111" s="96">
        <f>'SO 02.5-OV - Bleskozvod a...'!F41</f>
        <v>0</v>
      </c>
      <c r="BT111" s="26" t="s">
        <v>92</v>
      </c>
      <c r="BV111" s="26" t="s">
        <v>77</v>
      </c>
      <c r="BW111" s="26" t="s">
        <v>135</v>
      </c>
      <c r="BX111" s="26" t="s">
        <v>120</v>
      </c>
      <c r="CL111" s="26" t="s">
        <v>1</v>
      </c>
    </row>
    <row r="112" spans="1:91" s="4" customFormat="1" ht="23.25" customHeight="1">
      <c r="B112" s="55"/>
      <c r="C112" s="10"/>
      <c r="D112" s="10"/>
      <c r="E112" s="272" t="s">
        <v>136</v>
      </c>
      <c r="F112" s="272"/>
      <c r="G112" s="272"/>
      <c r="H112" s="272"/>
      <c r="I112" s="272"/>
      <c r="J112" s="10"/>
      <c r="K112" s="272" t="s">
        <v>137</v>
      </c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51">
        <f>ROUND(SUM(AG113:AG114),2)</f>
        <v>0</v>
      </c>
      <c r="AH112" s="250"/>
      <c r="AI112" s="250"/>
      <c r="AJ112" s="250"/>
      <c r="AK112" s="250"/>
      <c r="AL112" s="250"/>
      <c r="AM112" s="250"/>
      <c r="AN112" s="249">
        <f t="shared" si="0"/>
        <v>0</v>
      </c>
      <c r="AO112" s="250"/>
      <c r="AP112" s="250"/>
      <c r="AQ112" s="92" t="s">
        <v>86</v>
      </c>
      <c r="AR112" s="55"/>
      <c r="AS112" s="93">
        <f>ROUND(SUM(AS113:AS114),2)</f>
        <v>0</v>
      </c>
      <c r="AT112" s="94">
        <f t="shared" si="1"/>
        <v>0</v>
      </c>
      <c r="AU112" s="95">
        <f>ROUND(SUM(AU113:AU114),5)</f>
        <v>0</v>
      </c>
      <c r="AV112" s="94">
        <f>ROUND(AZ112*L29,2)</f>
        <v>0</v>
      </c>
      <c r="AW112" s="94">
        <f>ROUND(BA112*L30,2)</f>
        <v>0</v>
      </c>
      <c r="AX112" s="94">
        <f>ROUND(BB112*L29,2)</f>
        <v>0</v>
      </c>
      <c r="AY112" s="94">
        <f>ROUND(BC112*L30,2)</f>
        <v>0</v>
      </c>
      <c r="AZ112" s="94">
        <f>ROUND(SUM(AZ113:AZ114),2)</f>
        <v>0</v>
      </c>
      <c r="BA112" s="94">
        <f>ROUND(SUM(BA113:BA114),2)</f>
        <v>0</v>
      </c>
      <c r="BB112" s="94">
        <f>ROUND(SUM(BB113:BB114),2)</f>
        <v>0</v>
      </c>
      <c r="BC112" s="94">
        <f>ROUND(SUM(BC113:BC114),2)</f>
        <v>0</v>
      </c>
      <c r="BD112" s="96">
        <f>ROUND(SUM(BD113:BD114),2)</f>
        <v>0</v>
      </c>
      <c r="BS112" s="26" t="s">
        <v>74</v>
      </c>
      <c r="BT112" s="26" t="s">
        <v>87</v>
      </c>
      <c r="BU112" s="26" t="s">
        <v>76</v>
      </c>
      <c r="BV112" s="26" t="s">
        <v>77</v>
      </c>
      <c r="BW112" s="26" t="s">
        <v>138</v>
      </c>
      <c r="BX112" s="26" t="s">
        <v>117</v>
      </c>
      <c r="CL112" s="26" t="s">
        <v>1</v>
      </c>
    </row>
    <row r="113" spans="1:91" s="4" customFormat="1" ht="23.25" customHeight="1">
      <c r="A113" s="97" t="s">
        <v>89</v>
      </c>
      <c r="B113" s="55"/>
      <c r="C113" s="10"/>
      <c r="D113" s="10"/>
      <c r="E113" s="10"/>
      <c r="F113" s="272" t="s">
        <v>139</v>
      </c>
      <c r="G113" s="272"/>
      <c r="H113" s="272"/>
      <c r="I113" s="272"/>
      <c r="J113" s="272"/>
      <c r="K113" s="10"/>
      <c r="L113" s="272" t="s">
        <v>140</v>
      </c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49">
        <f>'SO 02.1-NV - Búracie prác...'!J34</f>
        <v>0</v>
      </c>
      <c r="AH113" s="250"/>
      <c r="AI113" s="250"/>
      <c r="AJ113" s="250"/>
      <c r="AK113" s="250"/>
      <c r="AL113" s="250"/>
      <c r="AM113" s="250"/>
      <c r="AN113" s="249">
        <f t="shared" si="0"/>
        <v>0</v>
      </c>
      <c r="AO113" s="250"/>
      <c r="AP113" s="250"/>
      <c r="AQ113" s="92" t="s">
        <v>86</v>
      </c>
      <c r="AR113" s="55"/>
      <c r="AS113" s="93">
        <v>0</v>
      </c>
      <c r="AT113" s="94">
        <f t="shared" si="1"/>
        <v>0</v>
      </c>
      <c r="AU113" s="95">
        <f>'SO 02.1-NV - Búracie prác...'!P131</f>
        <v>0</v>
      </c>
      <c r="AV113" s="94">
        <f>'SO 02.1-NV - Búracie prác...'!J37</f>
        <v>0</v>
      </c>
      <c r="AW113" s="94">
        <f>'SO 02.1-NV - Búracie prác...'!J38</f>
        <v>0</v>
      </c>
      <c r="AX113" s="94">
        <f>'SO 02.1-NV - Búracie prác...'!J39</f>
        <v>0</v>
      </c>
      <c r="AY113" s="94">
        <f>'SO 02.1-NV - Búracie prác...'!J40</f>
        <v>0</v>
      </c>
      <c r="AZ113" s="94">
        <f>'SO 02.1-NV - Búracie prác...'!F37</f>
        <v>0</v>
      </c>
      <c r="BA113" s="94">
        <f>'SO 02.1-NV - Búracie prác...'!F38</f>
        <v>0</v>
      </c>
      <c r="BB113" s="94">
        <f>'SO 02.1-NV - Búracie prác...'!F39</f>
        <v>0</v>
      </c>
      <c r="BC113" s="94">
        <f>'SO 02.1-NV - Búracie prác...'!F40</f>
        <v>0</v>
      </c>
      <c r="BD113" s="96">
        <f>'SO 02.1-NV - Búracie prác...'!F41</f>
        <v>0</v>
      </c>
      <c r="BT113" s="26" t="s">
        <v>92</v>
      </c>
      <c r="BV113" s="26" t="s">
        <v>77</v>
      </c>
      <c r="BW113" s="26" t="s">
        <v>141</v>
      </c>
      <c r="BX113" s="26" t="s">
        <v>138</v>
      </c>
      <c r="CL113" s="26" t="s">
        <v>1</v>
      </c>
    </row>
    <row r="114" spans="1:91" s="4" customFormat="1" ht="23.25" customHeight="1">
      <c r="A114" s="97" t="s">
        <v>89</v>
      </c>
      <c r="B114" s="55"/>
      <c r="C114" s="10"/>
      <c r="D114" s="10"/>
      <c r="E114" s="10"/>
      <c r="F114" s="272" t="s">
        <v>142</v>
      </c>
      <c r="G114" s="272"/>
      <c r="H114" s="272"/>
      <c r="I114" s="272"/>
      <c r="J114" s="272"/>
      <c r="K114" s="10"/>
      <c r="L114" s="272" t="s">
        <v>143</v>
      </c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49">
        <f>'SO 02.2-NV - Navrhovaný s...'!J34</f>
        <v>0</v>
      </c>
      <c r="AH114" s="250"/>
      <c r="AI114" s="250"/>
      <c r="AJ114" s="250"/>
      <c r="AK114" s="250"/>
      <c r="AL114" s="250"/>
      <c r="AM114" s="250"/>
      <c r="AN114" s="249">
        <f t="shared" si="0"/>
        <v>0</v>
      </c>
      <c r="AO114" s="250"/>
      <c r="AP114" s="250"/>
      <c r="AQ114" s="92" t="s">
        <v>86</v>
      </c>
      <c r="AR114" s="55"/>
      <c r="AS114" s="93">
        <v>0</v>
      </c>
      <c r="AT114" s="94">
        <f t="shared" si="1"/>
        <v>0</v>
      </c>
      <c r="AU114" s="95">
        <f>'SO 02.2-NV - Navrhovaný s...'!P142</f>
        <v>0</v>
      </c>
      <c r="AV114" s="94">
        <f>'SO 02.2-NV - Navrhovaný s...'!J37</f>
        <v>0</v>
      </c>
      <c r="AW114" s="94">
        <f>'SO 02.2-NV - Navrhovaný s...'!J38</f>
        <v>0</v>
      </c>
      <c r="AX114" s="94">
        <f>'SO 02.2-NV - Navrhovaný s...'!J39</f>
        <v>0</v>
      </c>
      <c r="AY114" s="94">
        <f>'SO 02.2-NV - Navrhovaný s...'!J40</f>
        <v>0</v>
      </c>
      <c r="AZ114" s="94">
        <f>'SO 02.2-NV - Navrhovaný s...'!F37</f>
        <v>0</v>
      </c>
      <c r="BA114" s="94">
        <f>'SO 02.2-NV - Navrhovaný s...'!F38</f>
        <v>0</v>
      </c>
      <c r="BB114" s="94">
        <f>'SO 02.2-NV - Navrhovaný s...'!F39</f>
        <v>0</v>
      </c>
      <c r="BC114" s="94">
        <f>'SO 02.2-NV - Navrhovaný s...'!F40</f>
        <v>0</v>
      </c>
      <c r="BD114" s="96">
        <f>'SO 02.2-NV - Navrhovaný s...'!F41</f>
        <v>0</v>
      </c>
      <c r="BT114" s="26" t="s">
        <v>92</v>
      </c>
      <c r="BV114" s="26" t="s">
        <v>77</v>
      </c>
      <c r="BW114" s="26" t="s">
        <v>144</v>
      </c>
      <c r="BX114" s="26" t="s">
        <v>138</v>
      </c>
      <c r="CL114" s="26" t="s">
        <v>1</v>
      </c>
    </row>
    <row r="115" spans="1:91" s="7" customFormat="1" ht="16.5" customHeight="1">
      <c r="B115" s="83"/>
      <c r="C115" s="84"/>
      <c r="D115" s="271" t="s">
        <v>145</v>
      </c>
      <c r="E115" s="271"/>
      <c r="F115" s="271"/>
      <c r="G115" s="271"/>
      <c r="H115" s="271"/>
      <c r="I115" s="85"/>
      <c r="J115" s="271" t="s">
        <v>146</v>
      </c>
      <c r="K115" s="271"/>
      <c r="L115" s="271"/>
      <c r="M115" s="271"/>
      <c r="N115" s="271"/>
      <c r="O115" s="271"/>
      <c r="P115" s="271"/>
      <c r="Q115" s="271"/>
      <c r="R115" s="271"/>
      <c r="S115" s="271"/>
      <c r="T115" s="271"/>
      <c r="U115" s="271"/>
      <c r="V115" s="271"/>
      <c r="W115" s="271"/>
      <c r="X115" s="271"/>
      <c r="Y115" s="271"/>
      <c r="Z115" s="271"/>
      <c r="AA115" s="271"/>
      <c r="AB115" s="271"/>
      <c r="AC115" s="271"/>
      <c r="AD115" s="271"/>
      <c r="AE115" s="271"/>
      <c r="AF115" s="271"/>
      <c r="AG115" s="265">
        <f>ROUND(SUM(AG116:AG117),2)</f>
        <v>0</v>
      </c>
      <c r="AH115" s="264"/>
      <c r="AI115" s="264"/>
      <c r="AJ115" s="264"/>
      <c r="AK115" s="264"/>
      <c r="AL115" s="264"/>
      <c r="AM115" s="264"/>
      <c r="AN115" s="263">
        <f t="shared" si="0"/>
        <v>0</v>
      </c>
      <c r="AO115" s="264"/>
      <c r="AP115" s="264"/>
      <c r="AQ115" s="86" t="s">
        <v>81</v>
      </c>
      <c r="AR115" s="83"/>
      <c r="AS115" s="87">
        <f>ROUND(SUM(AS116:AS117),2)</f>
        <v>0</v>
      </c>
      <c r="AT115" s="88">
        <f t="shared" si="1"/>
        <v>0</v>
      </c>
      <c r="AU115" s="89">
        <f>ROUND(SUM(AU116:AU117),5)</f>
        <v>0</v>
      </c>
      <c r="AV115" s="88">
        <f>ROUND(AZ115*L29,2)</f>
        <v>0</v>
      </c>
      <c r="AW115" s="88">
        <f>ROUND(BA115*L30,2)</f>
        <v>0</v>
      </c>
      <c r="AX115" s="88">
        <f>ROUND(BB115*L29,2)</f>
        <v>0</v>
      </c>
      <c r="AY115" s="88">
        <f>ROUND(BC115*L30,2)</f>
        <v>0</v>
      </c>
      <c r="AZ115" s="88">
        <f>ROUND(SUM(AZ116:AZ117),2)</f>
        <v>0</v>
      </c>
      <c r="BA115" s="88">
        <f>ROUND(SUM(BA116:BA117),2)</f>
        <v>0</v>
      </c>
      <c r="BB115" s="88">
        <f>ROUND(SUM(BB116:BB117),2)</f>
        <v>0</v>
      </c>
      <c r="BC115" s="88">
        <f>ROUND(SUM(BC116:BC117),2)</f>
        <v>0</v>
      </c>
      <c r="BD115" s="90">
        <f>ROUND(SUM(BD116:BD117),2)</f>
        <v>0</v>
      </c>
      <c r="BS115" s="91" t="s">
        <v>74</v>
      </c>
      <c r="BT115" s="91" t="s">
        <v>82</v>
      </c>
      <c r="BU115" s="91" t="s">
        <v>76</v>
      </c>
      <c r="BV115" s="91" t="s">
        <v>77</v>
      </c>
      <c r="BW115" s="91" t="s">
        <v>147</v>
      </c>
      <c r="BX115" s="91" t="s">
        <v>4</v>
      </c>
      <c r="CL115" s="91" t="s">
        <v>1</v>
      </c>
      <c r="CM115" s="91" t="s">
        <v>75</v>
      </c>
    </row>
    <row r="116" spans="1:91" s="4" customFormat="1" ht="16.5" customHeight="1">
      <c r="A116" s="97" t="s">
        <v>89</v>
      </c>
      <c r="B116" s="55"/>
      <c r="C116" s="10"/>
      <c r="D116" s="10"/>
      <c r="E116" s="272" t="s">
        <v>148</v>
      </c>
      <c r="F116" s="272"/>
      <c r="G116" s="272"/>
      <c r="H116" s="272"/>
      <c r="I116" s="272"/>
      <c r="J116" s="10"/>
      <c r="K116" s="272" t="s">
        <v>149</v>
      </c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49">
        <f>'SO 03.1 - Spevnené plochy...'!J32</f>
        <v>0</v>
      </c>
      <c r="AH116" s="250"/>
      <c r="AI116" s="250"/>
      <c r="AJ116" s="250"/>
      <c r="AK116" s="250"/>
      <c r="AL116" s="250"/>
      <c r="AM116" s="250"/>
      <c r="AN116" s="249">
        <f t="shared" si="0"/>
        <v>0</v>
      </c>
      <c r="AO116" s="250"/>
      <c r="AP116" s="250"/>
      <c r="AQ116" s="92" t="s">
        <v>86</v>
      </c>
      <c r="AR116" s="55"/>
      <c r="AS116" s="93">
        <v>0</v>
      </c>
      <c r="AT116" s="94">
        <f t="shared" si="1"/>
        <v>0</v>
      </c>
      <c r="AU116" s="95">
        <f>'SO 03.1 - Spevnené plochy...'!P128</f>
        <v>0</v>
      </c>
      <c r="AV116" s="94">
        <f>'SO 03.1 - Spevnené plochy...'!J35</f>
        <v>0</v>
      </c>
      <c r="AW116" s="94">
        <f>'SO 03.1 - Spevnené plochy...'!J36</f>
        <v>0</v>
      </c>
      <c r="AX116" s="94">
        <f>'SO 03.1 - Spevnené plochy...'!J37</f>
        <v>0</v>
      </c>
      <c r="AY116" s="94">
        <f>'SO 03.1 - Spevnené plochy...'!J38</f>
        <v>0</v>
      </c>
      <c r="AZ116" s="94">
        <f>'SO 03.1 - Spevnené plochy...'!F35</f>
        <v>0</v>
      </c>
      <c r="BA116" s="94">
        <f>'SO 03.1 - Spevnené plochy...'!F36</f>
        <v>0</v>
      </c>
      <c r="BB116" s="94">
        <f>'SO 03.1 - Spevnené plochy...'!F37</f>
        <v>0</v>
      </c>
      <c r="BC116" s="94">
        <f>'SO 03.1 - Spevnené plochy...'!F38</f>
        <v>0</v>
      </c>
      <c r="BD116" s="96">
        <f>'SO 03.1 - Spevnené plochy...'!F39</f>
        <v>0</v>
      </c>
      <c r="BT116" s="26" t="s">
        <v>87</v>
      </c>
      <c r="BV116" s="26" t="s">
        <v>77</v>
      </c>
      <c r="BW116" s="26" t="s">
        <v>150</v>
      </c>
      <c r="BX116" s="26" t="s">
        <v>147</v>
      </c>
      <c r="CL116" s="26" t="s">
        <v>1</v>
      </c>
    </row>
    <row r="117" spans="1:91" s="4" customFormat="1" ht="16.5" customHeight="1">
      <c r="A117" s="97" t="s">
        <v>89</v>
      </c>
      <c r="B117" s="55"/>
      <c r="C117" s="10"/>
      <c r="D117" s="10"/>
      <c r="E117" s="272" t="s">
        <v>151</v>
      </c>
      <c r="F117" s="272"/>
      <c r="G117" s="272"/>
      <c r="H117" s="272"/>
      <c r="I117" s="272"/>
      <c r="J117" s="10"/>
      <c r="K117" s="272" t="s">
        <v>152</v>
      </c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49">
        <f>'SO 03.2 - Trvalé a dočasn...'!J32</f>
        <v>0</v>
      </c>
      <c r="AH117" s="250"/>
      <c r="AI117" s="250"/>
      <c r="AJ117" s="250"/>
      <c r="AK117" s="250"/>
      <c r="AL117" s="250"/>
      <c r="AM117" s="250"/>
      <c r="AN117" s="249">
        <f t="shared" si="0"/>
        <v>0</v>
      </c>
      <c r="AO117" s="250"/>
      <c r="AP117" s="250"/>
      <c r="AQ117" s="92" t="s">
        <v>86</v>
      </c>
      <c r="AR117" s="55"/>
      <c r="AS117" s="93">
        <v>0</v>
      </c>
      <c r="AT117" s="94">
        <f t="shared" si="1"/>
        <v>0</v>
      </c>
      <c r="AU117" s="95">
        <f>'SO 03.2 - Trvalé a dočasn...'!P125</f>
        <v>0</v>
      </c>
      <c r="AV117" s="94">
        <f>'SO 03.2 - Trvalé a dočasn...'!J35</f>
        <v>0</v>
      </c>
      <c r="AW117" s="94">
        <f>'SO 03.2 - Trvalé a dočasn...'!J36</f>
        <v>0</v>
      </c>
      <c r="AX117" s="94">
        <f>'SO 03.2 - Trvalé a dočasn...'!J37</f>
        <v>0</v>
      </c>
      <c r="AY117" s="94">
        <f>'SO 03.2 - Trvalé a dočasn...'!J38</f>
        <v>0</v>
      </c>
      <c r="AZ117" s="94">
        <f>'SO 03.2 - Trvalé a dočasn...'!F35</f>
        <v>0</v>
      </c>
      <c r="BA117" s="94">
        <f>'SO 03.2 - Trvalé a dočasn...'!F36</f>
        <v>0</v>
      </c>
      <c r="BB117" s="94">
        <f>'SO 03.2 - Trvalé a dočasn...'!F37</f>
        <v>0</v>
      </c>
      <c r="BC117" s="94">
        <f>'SO 03.2 - Trvalé a dočasn...'!F38</f>
        <v>0</v>
      </c>
      <c r="BD117" s="96">
        <f>'SO 03.2 - Trvalé a dočasn...'!F39</f>
        <v>0</v>
      </c>
      <c r="BT117" s="26" t="s">
        <v>87</v>
      </c>
      <c r="BV117" s="26" t="s">
        <v>77</v>
      </c>
      <c r="BW117" s="26" t="s">
        <v>153</v>
      </c>
      <c r="BX117" s="26" t="s">
        <v>147</v>
      </c>
      <c r="CL117" s="26" t="s">
        <v>1</v>
      </c>
    </row>
    <row r="118" spans="1:91" s="7" customFormat="1" ht="24.75" customHeight="1">
      <c r="B118" s="83"/>
      <c r="C118" s="84"/>
      <c r="D118" s="271" t="s">
        <v>154</v>
      </c>
      <c r="E118" s="271"/>
      <c r="F118" s="271"/>
      <c r="G118" s="271"/>
      <c r="H118" s="271"/>
      <c r="I118" s="85"/>
      <c r="J118" s="271" t="s">
        <v>155</v>
      </c>
      <c r="K118" s="271"/>
      <c r="L118" s="271"/>
      <c r="M118" s="271"/>
      <c r="N118" s="271"/>
      <c r="O118" s="271"/>
      <c r="P118" s="271"/>
      <c r="Q118" s="271"/>
      <c r="R118" s="271"/>
      <c r="S118" s="271"/>
      <c r="T118" s="271"/>
      <c r="U118" s="271"/>
      <c r="V118" s="271"/>
      <c r="W118" s="271"/>
      <c r="X118" s="271"/>
      <c r="Y118" s="271"/>
      <c r="Z118" s="271"/>
      <c r="AA118" s="271"/>
      <c r="AB118" s="271"/>
      <c r="AC118" s="271"/>
      <c r="AD118" s="271"/>
      <c r="AE118" s="271"/>
      <c r="AF118" s="271"/>
      <c r="AG118" s="265">
        <f>ROUND(SUM(AG119:AG122),2)</f>
        <v>0</v>
      </c>
      <c r="AH118" s="264"/>
      <c r="AI118" s="264"/>
      <c r="AJ118" s="264"/>
      <c r="AK118" s="264"/>
      <c r="AL118" s="264"/>
      <c r="AM118" s="264"/>
      <c r="AN118" s="263">
        <f t="shared" si="0"/>
        <v>0</v>
      </c>
      <c r="AO118" s="264"/>
      <c r="AP118" s="264"/>
      <c r="AQ118" s="86" t="s">
        <v>81</v>
      </c>
      <c r="AR118" s="83"/>
      <c r="AS118" s="87">
        <f>ROUND(SUM(AS119:AS122),2)</f>
        <v>0</v>
      </c>
      <c r="AT118" s="88">
        <f t="shared" si="1"/>
        <v>0</v>
      </c>
      <c r="AU118" s="89">
        <f>ROUND(SUM(AU119:AU122),5)</f>
        <v>0</v>
      </c>
      <c r="AV118" s="88">
        <f>ROUND(AZ118*L29,2)</f>
        <v>0</v>
      </c>
      <c r="AW118" s="88">
        <f>ROUND(BA118*L30,2)</f>
        <v>0</v>
      </c>
      <c r="AX118" s="88">
        <f>ROUND(BB118*L29,2)</f>
        <v>0</v>
      </c>
      <c r="AY118" s="88">
        <f>ROUND(BC118*L30,2)</f>
        <v>0</v>
      </c>
      <c r="AZ118" s="88">
        <f>ROUND(SUM(AZ119:AZ122),2)</f>
        <v>0</v>
      </c>
      <c r="BA118" s="88">
        <f>ROUND(SUM(BA119:BA122),2)</f>
        <v>0</v>
      </c>
      <c r="BB118" s="88">
        <f>ROUND(SUM(BB119:BB122),2)</f>
        <v>0</v>
      </c>
      <c r="BC118" s="88">
        <f>ROUND(SUM(BC119:BC122),2)</f>
        <v>0</v>
      </c>
      <c r="BD118" s="90">
        <f>ROUND(SUM(BD119:BD122),2)</f>
        <v>0</v>
      </c>
      <c r="BS118" s="91" t="s">
        <v>74</v>
      </c>
      <c r="BT118" s="91" t="s">
        <v>82</v>
      </c>
      <c r="BU118" s="91" t="s">
        <v>76</v>
      </c>
      <c r="BV118" s="91" t="s">
        <v>77</v>
      </c>
      <c r="BW118" s="91" t="s">
        <v>156</v>
      </c>
      <c r="BX118" s="91" t="s">
        <v>4</v>
      </c>
      <c r="CL118" s="91" t="s">
        <v>1</v>
      </c>
      <c r="CM118" s="91" t="s">
        <v>75</v>
      </c>
    </row>
    <row r="119" spans="1:91" s="4" customFormat="1" ht="16.5" customHeight="1">
      <c r="A119" s="97" t="s">
        <v>89</v>
      </c>
      <c r="B119" s="55"/>
      <c r="C119" s="10"/>
      <c r="D119" s="10"/>
      <c r="E119" s="272" t="s">
        <v>157</v>
      </c>
      <c r="F119" s="272"/>
      <c r="G119" s="272"/>
      <c r="H119" s="272"/>
      <c r="I119" s="272"/>
      <c r="J119" s="10"/>
      <c r="K119" s="272" t="s">
        <v>158</v>
      </c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49">
        <f>'SO 04.1 - Vodovodná prípojka'!J32</f>
        <v>0</v>
      </c>
      <c r="AH119" s="250"/>
      <c r="AI119" s="250"/>
      <c r="AJ119" s="250"/>
      <c r="AK119" s="250"/>
      <c r="AL119" s="250"/>
      <c r="AM119" s="250"/>
      <c r="AN119" s="249">
        <f t="shared" si="0"/>
        <v>0</v>
      </c>
      <c r="AO119" s="250"/>
      <c r="AP119" s="250"/>
      <c r="AQ119" s="92" t="s">
        <v>86</v>
      </c>
      <c r="AR119" s="55"/>
      <c r="AS119" s="93">
        <v>0</v>
      </c>
      <c r="AT119" s="94">
        <f t="shared" si="1"/>
        <v>0</v>
      </c>
      <c r="AU119" s="95">
        <f>'SO 04.1 - Vodovodná prípojka'!P126</f>
        <v>0</v>
      </c>
      <c r="AV119" s="94">
        <f>'SO 04.1 - Vodovodná prípojka'!J35</f>
        <v>0</v>
      </c>
      <c r="AW119" s="94">
        <f>'SO 04.1 - Vodovodná prípojka'!J36</f>
        <v>0</v>
      </c>
      <c r="AX119" s="94">
        <f>'SO 04.1 - Vodovodná prípojka'!J37</f>
        <v>0</v>
      </c>
      <c r="AY119" s="94">
        <f>'SO 04.1 - Vodovodná prípojka'!J38</f>
        <v>0</v>
      </c>
      <c r="AZ119" s="94">
        <f>'SO 04.1 - Vodovodná prípojka'!F35</f>
        <v>0</v>
      </c>
      <c r="BA119" s="94">
        <f>'SO 04.1 - Vodovodná prípojka'!F36</f>
        <v>0</v>
      </c>
      <c r="BB119" s="94">
        <f>'SO 04.1 - Vodovodná prípojka'!F37</f>
        <v>0</v>
      </c>
      <c r="BC119" s="94">
        <f>'SO 04.1 - Vodovodná prípojka'!F38</f>
        <v>0</v>
      </c>
      <c r="BD119" s="96">
        <f>'SO 04.1 - Vodovodná prípojka'!F39</f>
        <v>0</v>
      </c>
      <c r="BT119" s="26" t="s">
        <v>87</v>
      </c>
      <c r="BV119" s="26" t="s">
        <v>77</v>
      </c>
      <c r="BW119" s="26" t="s">
        <v>159</v>
      </c>
      <c r="BX119" s="26" t="s">
        <v>156</v>
      </c>
      <c r="CL119" s="26" t="s">
        <v>1</v>
      </c>
    </row>
    <row r="120" spans="1:91" s="4" customFormat="1" ht="16.5" customHeight="1">
      <c r="A120" s="97" t="s">
        <v>89</v>
      </c>
      <c r="B120" s="55"/>
      <c r="C120" s="10"/>
      <c r="D120" s="10"/>
      <c r="E120" s="272" t="s">
        <v>160</v>
      </c>
      <c r="F120" s="272"/>
      <c r="G120" s="272"/>
      <c r="H120" s="272"/>
      <c r="I120" s="272"/>
      <c r="J120" s="10"/>
      <c r="K120" s="272" t="s">
        <v>161</v>
      </c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49">
        <f>'SO 04.2 - Kanalizačná prí...'!J32</f>
        <v>0</v>
      </c>
      <c r="AH120" s="250"/>
      <c r="AI120" s="250"/>
      <c r="AJ120" s="250"/>
      <c r="AK120" s="250"/>
      <c r="AL120" s="250"/>
      <c r="AM120" s="250"/>
      <c r="AN120" s="249">
        <f t="shared" si="0"/>
        <v>0</v>
      </c>
      <c r="AO120" s="250"/>
      <c r="AP120" s="250"/>
      <c r="AQ120" s="92" t="s">
        <v>86</v>
      </c>
      <c r="AR120" s="55"/>
      <c r="AS120" s="93">
        <v>0</v>
      </c>
      <c r="AT120" s="94">
        <f t="shared" si="1"/>
        <v>0</v>
      </c>
      <c r="AU120" s="95">
        <f>'SO 04.2 - Kanalizačná prí...'!P125</f>
        <v>0</v>
      </c>
      <c r="AV120" s="94">
        <f>'SO 04.2 - Kanalizačná prí...'!J35</f>
        <v>0</v>
      </c>
      <c r="AW120" s="94">
        <f>'SO 04.2 - Kanalizačná prí...'!J36</f>
        <v>0</v>
      </c>
      <c r="AX120" s="94">
        <f>'SO 04.2 - Kanalizačná prí...'!J37</f>
        <v>0</v>
      </c>
      <c r="AY120" s="94">
        <f>'SO 04.2 - Kanalizačná prí...'!J38</f>
        <v>0</v>
      </c>
      <c r="AZ120" s="94">
        <f>'SO 04.2 - Kanalizačná prí...'!F35</f>
        <v>0</v>
      </c>
      <c r="BA120" s="94">
        <f>'SO 04.2 - Kanalizačná prí...'!F36</f>
        <v>0</v>
      </c>
      <c r="BB120" s="94">
        <f>'SO 04.2 - Kanalizačná prí...'!F37</f>
        <v>0</v>
      </c>
      <c r="BC120" s="94">
        <f>'SO 04.2 - Kanalizačná prí...'!F38</f>
        <v>0</v>
      </c>
      <c r="BD120" s="96">
        <f>'SO 04.2 - Kanalizačná prí...'!F39</f>
        <v>0</v>
      </c>
      <c r="BT120" s="26" t="s">
        <v>87</v>
      </c>
      <c r="BV120" s="26" t="s">
        <v>77</v>
      </c>
      <c r="BW120" s="26" t="s">
        <v>162</v>
      </c>
      <c r="BX120" s="26" t="s">
        <v>156</v>
      </c>
      <c r="CL120" s="26" t="s">
        <v>1</v>
      </c>
    </row>
    <row r="121" spans="1:91" s="4" customFormat="1" ht="16.5" customHeight="1">
      <c r="A121" s="97" t="s">
        <v>89</v>
      </c>
      <c r="B121" s="55"/>
      <c r="C121" s="10"/>
      <c r="D121" s="10"/>
      <c r="E121" s="272" t="s">
        <v>163</v>
      </c>
      <c r="F121" s="272"/>
      <c r="G121" s="272"/>
      <c r="H121" s="272"/>
      <c r="I121" s="272"/>
      <c r="J121" s="10"/>
      <c r="K121" s="272" t="s">
        <v>164</v>
      </c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49">
        <f>'SO 04.3 - Armatúrna šacht...'!J32</f>
        <v>0</v>
      </c>
      <c r="AH121" s="250"/>
      <c r="AI121" s="250"/>
      <c r="AJ121" s="250"/>
      <c r="AK121" s="250"/>
      <c r="AL121" s="250"/>
      <c r="AM121" s="250"/>
      <c r="AN121" s="249">
        <f t="shared" si="0"/>
        <v>0</v>
      </c>
      <c r="AO121" s="250"/>
      <c r="AP121" s="250"/>
      <c r="AQ121" s="92" t="s">
        <v>86</v>
      </c>
      <c r="AR121" s="55"/>
      <c r="AS121" s="93">
        <v>0</v>
      </c>
      <c r="AT121" s="94">
        <f t="shared" si="1"/>
        <v>0</v>
      </c>
      <c r="AU121" s="95">
        <f>'SO 04.3 - Armatúrna šacht...'!P128</f>
        <v>0</v>
      </c>
      <c r="AV121" s="94">
        <f>'SO 04.3 - Armatúrna šacht...'!J35</f>
        <v>0</v>
      </c>
      <c r="AW121" s="94">
        <f>'SO 04.3 - Armatúrna šacht...'!J36</f>
        <v>0</v>
      </c>
      <c r="AX121" s="94">
        <f>'SO 04.3 - Armatúrna šacht...'!J37</f>
        <v>0</v>
      </c>
      <c r="AY121" s="94">
        <f>'SO 04.3 - Armatúrna šacht...'!J38</f>
        <v>0</v>
      </c>
      <c r="AZ121" s="94">
        <f>'SO 04.3 - Armatúrna šacht...'!F35</f>
        <v>0</v>
      </c>
      <c r="BA121" s="94">
        <f>'SO 04.3 - Armatúrna šacht...'!F36</f>
        <v>0</v>
      </c>
      <c r="BB121" s="94">
        <f>'SO 04.3 - Armatúrna šacht...'!F37</f>
        <v>0</v>
      </c>
      <c r="BC121" s="94">
        <f>'SO 04.3 - Armatúrna šacht...'!F38</f>
        <v>0</v>
      </c>
      <c r="BD121" s="96">
        <f>'SO 04.3 - Armatúrna šacht...'!F39</f>
        <v>0</v>
      </c>
      <c r="BT121" s="26" t="s">
        <v>87</v>
      </c>
      <c r="BV121" s="26" t="s">
        <v>77</v>
      </c>
      <c r="BW121" s="26" t="s">
        <v>165</v>
      </c>
      <c r="BX121" s="26" t="s">
        <v>156</v>
      </c>
      <c r="CL121" s="26" t="s">
        <v>1</v>
      </c>
    </row>
    <row r="122" spans="1:91" s="4" customFormat="1" ht="16.5" customHeight="1">
      <c r="A122" s="97" t="s">
        <v>89</v>
      </c>
      <c r="B122" s="55"/>
      <c r="C122" s="10"/>
      <c r="D122" s="10"/>
      <c r="E122" s="272" t="s">
        <v>166</v>
      </c>
      <c r="F122" s="272"/>
      <c r="G122" s="272"/>
      <c r="H122" s="272"/>
      <c r="I122" s="272"/>
      <c r="J122" s="10"/>
      <c r="K122" s="272" t="s">
        <v>167</v>
      </c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49">
        <f>'SO 04.4 - Vodomerná šacht...'!J32</f>
        <v>0</v>
      </c>
      <c r="AH122" s="250"/>
      <c r="AI122" s="250"/>
      <c r="AJ122" s="250"/>
      <c r="AK122" s="250"/>
      <c r="AL122" s="250"/>
      <c r="AM122" s="250"/>
      <c r="AN122" s="249">
        <f t="shared" si="0"/>
        <v>0</v>
      </c>
      <c r="AO122" s="250"/>
      <c r="AP122" s="250"/>
      <c r="AQ122" s="92" t="s">
        <v>86</v>
      </c>
      <c r="AR122" s="55"/>
      <c r="AS122" s="93">
        <v>0</v>
      </c>
      <c r="AT122" s="94">
        <f t="shared" si="1"/>
        <v>0</v>
      </c>
      <c r="AU122" s="95">
        <f>'SO 04.4 - Vodomerná šacht...'!P128</f>
        <v>0</v>
      </c>
      <c r="AV122" s="94">
        <f>'SO 04.4 - Vodomerná šacht...'!J35</f>
        <v>0</v>
      </c>
      <c r="AW122" s="94">
        <f>'SO 04.4 - Vodomerná šacht...'!J36</f>
        <v>0</v>
      </c>
      <c r="AX122" s="94">
        <f>'SO 04.4 - Vodomerná šacht...'!J37</f>
        <v>0</v>
      </c>
      <c r="AY122" s="94">
        <f>'SO 04.4 - Vodomerná šacht...'!J38</f>
        <v>0</v>
      </c>
      <c r="AZ122" s="94">
        <f>'SO 04.4 - Vodomerná šacht...'!F35</f>
        <v>0</v>
      </c>
      <c r="BA122" s="94">
        <f>'SO 04.4 - Vodomerná šacht...'!F36</f>
        <v>0</v>
      </c>
      <c r="BB122" s="94">
        <f>'SO 04.4 - Vodomerná šacht...'!F37</f>
        <v>0</v>
      </c>
      <c r="BC122" s="94">
        <f>'SO 04.4 - Vodomerná šacht...'!F38</f>
        <v>0</v>
      </c>
      <c r="BD122" s="96">
        <f>'SO 04.4 - Vodomerná šacht...'!F39</f>
        <v>0</v>
      </c>
      <c r="BT122" s="26" t="s">
        <v>87</v>
      </c>
      <c r="BV122" s="26" t="s">
        <v>77</v>
      </c>
      <c r="BW122" s="26" t="s">
        <v>168</v>
      </c>
      <c r="BX122" s="26" t="s">
        <v>156</v>
      </c>
      <c r="CL122" s="26" t="s">
        <v>1</v>
      </c>
    </row>
    <row r="123" spans="1:91" s="7" customFormat="1" ht="16.5" customHeight="1">
      <c r="B123" s="83"/>
      <c r="C123" s="84"/>
      <c r="D123" s="271" t="s">
        <v>169</v>
      </c>
      <c r="E123" s="271"/>
      <c r="F123" s="271"/>
      <c r="G123" s="271"/>
      <c r="H123" s="271"/>
      <c r="I123" s="85"/>
      <c r="J123" s="271" t="s">
        <v>170</v>
      </c>
      <c r="K123" s="271"/>
      <c r="L123" s="271"/>
      <c r="M123" s="271"/>
      <c r="N123" s="271"/>
      <c r="O123" s="271"/>
      <c r="P123" s="271"/>
      <c r="Q123" s="271"/>
      <c r="R123" s="271"/>
      <c r="S123" s="271"/>
      <c r="T123" s="271"/>
      <c r="U123" s="271"/>
      <c r="V123" s="271"/>
      <c r="W123" s="271"/>
      <c r="X123" s="271"/>
      <c r="Y123" s="271"/>
      <c r="Z123" s="271"/>
      <c r="AA123" s="271"/>
      <c r="AB123" s="271"/>
      <c r="AC123" s="271"/>
      <c r="AD123" s="271"/>
      <c r="AE123" s="271"/>
      <c r="AF123" s="271"/>
      <c r="AG123" s="265">
        <f>ROUND(SUM(AG124:AG126),2)</f>
        <v>0</v>
      </c>
      <c r="AH123" s="264"/>
      <c r="AI123" s="264"/>
      <c r="AJ123" s="264"/>
      <c r="AK123" s="264"/>
      <c r="AL123" s="264"/>
      <c r="AM123" s="264"/>
      <c r="AN123" s="263">
        <f t="shared" si="0"/>
        <v>0</v>
      </c>
      <c r="AO123" s="264"/>
      <c r="AP123" s="264"/>
      <c r="AQ123" s="86" t="s">
        <v>81</v>
      </c>
      <c r="AR123" s="83"/>
      <c r="AS123" s="87">
        <f>ROUND(SUM(AS124:AS126),2)</f>
        <v>0</v>
      </c>
      <c r="AT123" s="88">
        <f t="shared" si="1"/>
        <v>0</v>
      </c>
      <c r="AU123" s="89">
        <f>ROUND(SUM(AU124:AU126),5)</f>
        <v>0</v>
      </c>
      <c r="AV123" s="88">
        <f>ROUND(AZ123*L29,2)</f>
        <v>0</v>
      </c>
      <c r="AW123" s="88">
        <f>ROUND(BA123*L30,2)</f>
        <v>0</v>
      </c>
      <c r="AX123" s="88">
        <f>ROUND(BB123*L29,2)</f>
        <v>0</v>
      </c>
      <c r="AY123" s="88">
        <f>ROUND(BC123*L30,2)</f>
        <v>0</v>
      </c>
      <c r="AZ123" s="88">
        <f>ROUND(SUM(AZ124:AZ126),2)</f>
        <v>0</v>
      </c>
      <c r="BA123" s="88">
        <f>ROUND(SUM(BA124:BA126),2)</f>
        <v>0</v>
      </c>
      <c r="BB123" s="88">
        <f>ROUND(SUM(BB124:BB126),2)</f>
        <v>0</v>
      </c>
      <c r="BC123" s="88">
        <f>ROUND(SUM(BC124:BC126),2)</f>
        <v>0</v>
      </c>
      <c r="BD123" s="90">
        <f>ROUND(SUM(BD124:BD126),2)</f>
        <v>0</v>
      </c>
      <c r="BS123" s="91" t="s">
        <v>74</v>
      </c>
      <c r="BT123" s="91" t="s">
        <v>82</v>
      </c>
      <c r="BU123" s="91" t="s">
        <v>76</v>
      </c>
      <c r="BV123" s="91" t="s">
        <v>77</v>
      </c>
      <c r="BW123" s="91" t="s">
        <v>171</v>
      </c>
      <c r="BX123" s="91" t="s">
        <v>4</v>
      </c>
      <c r="CL123" s="91" t="s">
        <v>1</v>
      </c>
      <c r="CM123" s="91" t="s">
        <v>75</v>
      </c>
    </row>
    <row r="124" spans="1:91" s="4" customFormat="1" ht="23.25" customHeight="1">
      <c r="A124" s="97" t="s">
        <v>89</v>
      </c>
      <c r="B124" s="55"/>
      <c r="C124" s="10"/>
      <c r="D124" s="10"/>
      <c r="E124" s="272" t="s">
        <v>172</v>
      </c>
      <c r="F124" s="272"/>
      <c r="G124" s="272"/>
      <c r="H124" s="272"/>
      <c r="I124" s="272"/>
      <c r="J124" s="10"/>
      <c r="K124" s="272" t="s">
        <v>173</v>
      </c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49">
        <f>'SO 05.1 - Dažďová kanaliz...'!J32</f>
        <v>0</v>
      </c>
      <c r="AH124" s="250"/>
      <c r="AI124" s="250"/>
      <c r="AJ124" s="250"/>
      <c r="AK124" s="250"/>
      <c r="AL124" s="250"/>
      <c r="AM124" s="250"/>
      <c r="AN124" s="249">
        <f t="shared" si="0"/>
        <v>0</v>
      </c>
      <c r="AO124" s="250"/>
      <c r="AP124" s="250"/>
      <c r="AQ124" s="92" t="s">
        <v>86</v>
      </c>
      <c r="AR124" s="55"/>
      <c r="AS124" s="93">
        <v>0</v>
      </c>
      <c r="AT124" s="94">
        <f t="shared" si="1"/>
        <v>0</v>
      </c>
      <c r="AU124" s="95">
        <f>'SO 05.1 - Dažďová kanaliz...'!P126</f>
        <v>0</v>
      </c>
      <c r="AV124" s="94">
        <f>'SO 05.1 - Dažďová kanaliz...'!J35</f>
        <v>0</v>
      </c>
      <c r="AW124" s="94">
        <f>'SO 05.1 - Dažďová kanaliz...'!J36</f>
        <v>0</v>
      </c>
      <c r="AX124" s="94">
        <f>'SO 05.1 - Dažďová kanaliz...'!J37</f>
        <v>0</v>
      </c>
      <c r="AY124" s="94">
        <f>'SO 05.1 - Dažďová kanaliz...'!J38</f>
        <v>0</v>
      </c>
      <c r="AZ124" s="94">
        <f>'SO 05.1 - Dažďová kanaliz...'!F35</f>
        <v>0</v>
      </c>
      <c r="BA124" s="94">
        <f>'SO 05.1 - Dažďová kanaliz...'!F36</f>
        <v>0</v>
      </c>
      <c r="BB124" s="94">
        <f>'SO 05.1 - Dažďová kanaliz...'!F37</f>
        <v>0</v>
      </c>
      <c r="BC124" s="94">
        <f>'SO 05.1 - Dažďová kanaliz...'!F38</f>
        <v>0</v>
      </c>
      <c r="BD124" s="96">
        <f>'SO 05.1 - Dažďová kanaliz...'!F39</f>
        <v>0</v>
      </c>
      <c r="BT124" s="26" t="s">
        <v>87</v>
      </c>
      <c r="BV124" s="26" t="s">
        <v>77</v>
      </c>
      <c r="BW124" s="26" t="s">
        <v>174</v>
      </c>
      <c r="BX124" s="26" t="s">
        <v>171</v>
      </c>
      <c r="CL124" s="26" t="s">
        <v>1</v>
      </c>
    </row>
    <row r="125" spans="1:91" s="4" customFormat="1" ht="16.5" customHeight="1">
      <c r="A125" s="97" t="s">
        <v>89</v>
      </c>
      <c r="B125" s="55"/>
      <c r="C125" s="10"/>
      <c r="D125" s="10"/>
      <c r="E125" s="272" t="s">
        <v>175</v>
      </c>
      <c r="F125" s="272"/>
      <c r="G125" s="272"/>
      <c r="H125" s="272"/>
      <c r="I125" s="272"/>
      <c r="J125" s="10"/>
      <c r="K125" s="272" t="s">
        <v>176</v>
      </c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49">
        <f>'SO 05.2 - Vsakovacie blok...'!J32</f>
        <v>0</v>
      </c>
      <c r="AH125" s="250"/>
      <c r="AI125" s="250"/>
      <c r="AJ125" s="250"/>
      <c r="AK125" s="250"/>
      <c r="AL125" s="250"/>
      <c r="AM125" s="250"/>
      <c r="AN125" s="249">
        <f t="shared" si="0"/>
        <v>0</v>
      </c>
      <c r="AO125" s="250"/>
      <c r="AP125" s="250"/>
      <c r="AQ125" s="92" t="s">
        <v>86</v>
      </c>
      <c r="AR125" s="55"/>
      <c r="AS125" s="93">
        <v>0</v>
      </c>
      <c r="AT125" s="94">
        <f t="shared" si="1"/>
        <v>0</v>
      </c>
      <c r="AU125" s="95">
        <f>'SO 05.2 - Vsakovacie blok...'!P127</f>
        <v>0</v>
      </c>
      <c r="AV125" s="94">
        <f>'SO 05.2 - Vsakovacie blok...'!J35</f>
        <v>0</v>
      </c>
      <c r="AW125" s="94">
        <f>'SO 05.2 - Vsakovacie blok...'!J36</f>
        <v>0</v>
      </c>
      <c r="AX125" s="94">
        <f>'SO 05.2 - Vsakovacie blok...'!J37</f>
        <v>0</v>
      </c>
      <c r="AY125" s="94">
        <f>'SO 05.2 - Vsakovacie blok...'!J38</f>
        <v>0</v>
      </c>
      <c r="AZ125" s="94">
        <f>'SO 05.2 - Vsakovacie blok...'!F35</f>
        <v>0</v>
      </c>
      <c r="BA125" s="94">
        <f>'SO 05.2 - Vsakovacie blok...'!F36</f>
        <v>0</v>
      </c>
      <c r="BB125" s="94">
        <f>'SO 05.2 - Vsakovacie blok...'!F37</f>
        <v>0</v>
      </c>
      <c r="BC125" s="94">
        <f>'SO 05.2 - Vsakovacie blok...'!F38</f>
        <v>0</v>
      </c>
      <c r="BD125" s="96">
        <f>'SO 05.2 - Vsakovacie blok...'!F39</f>
        <v>0</v>
      </c>
      <c r="BT125" s="26" t="s">
        <v>87</v>
      </c>
      <c r="BV125" s="26" t="s">
        <v>77</v>
      </c>
      <c r="BW125" s="26" t="s">
        <v>177</v>
      </c>
      <c r="BX125" s="26" t="s">
        <v>171</v>
      </c>
      <c r="CL125" s="26" t="s">
        <v>1</v>
      </c>
    </row>
    <row r="126" spans="1:91" s="4" customFormat="1" ht="16.5" customHeight="1">
      <c r="A126" s="97" t="s">
        <v>89</v>
      </c>
      <c r="B126" s="55"/>
      <c r="C126" s="10"/>
      <c r="D126" s="10"/>
      <c r="E126" s="272" t="s">
        <v>178</v>
      </c>
      <c r="F126" s="272"/>
      <c r="G126" s="272"/>
      <c r="H126" s="272"/>
      <c r="I126" s="272"/>
      <c r="J126" s="10"/>
      <c r="K126" s="272" t="s">
        <v>179</v>
      </c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49">
        <f>'SO 05.3 - Vsakovacie stud...'!J32</f>
        <v>0</v>
      </c>
      <c r="AH126" s="250"/>
      <c r="AI126" s="250"/>
      <c r="AJ126" s="250"/>
      <c r="AK126" s="250"/>
      <c r="AL126" s="250"/>
      <c r="AM126" s="250"/>
      <c r="AN126" s="249">
        <f t="shared" si="0"/>
        <v>0</v>
      </c>
      <c r="AO126" s="250"/>
      <c r="AP126" s="250"/>
      <c r="AQ126" s="92" t="s">
        <v>86</v>
      </c>
      <c r="AR126" s="55"/>
      <c r="AS126" s="93">
        <v>0</v>
      </c>
      <c r="AT126" s="94">
        <f t="shared" si="1"/>
        <v>0</v>
      </c>
      <c r="AU126" s="95">
        <f>'SO 05.3 - Vsakovacie stud...'!P124</f>
        <v>0</v>
      </c>
      <c r="AV126" s="94">
        <f>'SO 05.3 - Vsakovacie stud...'!J35</f>
        <v>0</v>
      </c>
      <c r="AW126" s="94">
        <f>'SO 05.3 - Vsakovacie stud...'!J36</f>
        <v>0</v>
      </c>
      <c r="AX126" s="94">
        <f>'SO 05.3 - Vsakovacie stud...'!J37</f>
        <v>0</v>
      </c>
      <c r="AY126" s="94">
        <f>'SO 05.3 - Vsakovacie stud...'!J38</f>
        <v>0</v>
      </c>
      <c r="AZ126" s="94">
        <f>'SO 05.3 - Vsakovacie stud...'!F35</f>
        <v>0</v>
      </c>
      <c r="BA126" s="94">
        <f>'SO 05.3 - Vsakovacie stud...'!F36</f>
        <v>0</v>
      </c>
      <c r="BB126" s="94">
        <f>'SO 05.3 - Vsakovacie stud...'!F37</f>
        <v>0</v>
      </c>
      <c r="BC126" s="94">
        <f>'SO 05.3 - Vsakovacie stud...'!F38</f>
        <v>0</v>
      </c>
      <c r="BD126" s="96">
        <f>'SO 05.3 - Vsakovacie stud...'!F39</f>
        <v>0</v>
      </c>
      <c r="BT126" s="26" t="s">
        <v>87</v>
      </c>
      <c r="BV126" s="26" t="s">
        <v>77</v>
      </c>
      <c r="BW126" s="26" t="s">
        <v>180</v>
      </c>
      <c r="BX126" s="26" t="s">
        <v>171</v>
      </c>
      <c r="CL126" s="26" t="s">
        <v>1</v>
      </c>
    </row>
    <row r="127" spans="1:91" s="7" customFormat="1" ht="24.75" customHeight="1">
      <c r="B127" s="83"/>
      <c r="C127" s="84"/>
      <c r="D127" s="271" t="s">
        <v>181</v>
      </c>
      <c r="E127" s="271"/>
      <c r="F127" s="271"/>
      <c r="G127" s="271"/>
      <c r="H127" s="271"/>
      <c r="I127" s="85"/>
      <c r="J127" s="271" t="s">
        <v>182</v>
      </c>
      <c r="K127" s="271"/>
      <c r="L127" s="271"/>
      <c r="M127" s="271"/>
      <c r="N127" s="271"/>
      <c r="O127" s="271"/>
      <c r="P127" s="271"/>
      <c r="Q127" s="271"/>
      <c r="R127" s="271"/>
      <c r="S127" s="271"/>
      <c r="T127" s="271"/>
      <c r="U127" s="271"/>
      <c r="V127" s="271"/>
      <c r="W127" s="271"/>
      <c r="X127" s="271"/>
      <c r="Y127" s="271"/>
      <c r="Z127" s="271"/>
      <c r="AA127" s="271"/>
      <c r="AB127" s="271"/>
      <c r="AC127" s="271"/>
      <c r="AD127" s="271"/>
      <c r="AE127" s="271"/>
      <c r="AF127" s="271"/>
      <c r="AG127" s="265">
        <f>ROUND(SUM(AG128:AG130),2)</f>
        <v>0</v>
      </c>
      <c r="AH127" s="264"/>
      <c r="AI127" s="264"/>
      <c r="AJ127" s="264"/>
      <c r="AK127" s="264"/>
      <c r="AL127" s="264"/>
      <c r="AM127" s="264"/>
      <c r="AN127" s="263">
        <f t="shared" si="0"/>
        <v>0</v>
      </c>
      <c r="AO127" s="264"/>
      <c r="AP127" s="264"/>
      <c r="AQ127" s="86" t="s">
        <v>81</v>
      </c>
      <c r="AR127" s="83"/>
      <c r="AS127" s="87">
        <f>ROUND(SUM(AS128:AS130),2)</f>
        <v>0</v>
      </c>
      <c r="AT127" s="88">
        <f t="shared" si="1"/>
        <v>0</v>
      </c>
      <c r="AU127" s="89">
        <f>ROUND(SUM(AU128:AU130),5)</f>
        <v>0</v>
      </c>
      <c r="AV127" s="88">
        <f>ROUND(AZ127*L29,2)</f>
        <v>0</v>
      </c>
      <c r="AW127" s="88">
        <f>ROUND(BA127*L30,2)</f>
        <v>0</v>
      </c>
      <c r="AX127" s="88">
        <f>ROUND(BB127*L29,2)</f>
        <v>0</v>
      </c>
      <c r="AY127" s="88">
        <f>ROUND(BC127*L30,2)</f>
        <v>0</v>
      </c>
      <c r="AZ127" s="88">
        <f>ROUND(SUM(AZ128:AZ130),2)</f>
        <v>0</v>
      </c>
      <c r="BA127" s="88">
        <f>ROUND(SUM(BA128:BA130),2)</f>
        <v>0</v>
      </c>
      <c r="BB127" s="88">
        <f>ROUND(SUM(BB128:BB130),2)</f>
        <v>0</v>
      </c>
      <c r="BC127" s="88">
        <f>ROUND(SUM(BC128:BC130),2)</f>
        <v>0</v>
      </c>
      <c r="BD127" s="90">
        <f>ROUND(SUM(BD128:BD130),2)</f>
        <v>0</v>
      </c>
      <c r="BS127" s="91" t="s">
        <v>74</v>
      </c>
      <c r="BT127" s="91" t="s">
        <v>82</v>
      </c>
      <c r="BU127" s="91" t="s">
        <v>76</v>
      </c>
      <c r="BV127" s="91" t="s">
        <v>77</v>
      </c>
      <c r="BW127" s="91" t="s">
        <v>183</v>
      </c>
      <c r="BX127" s="91" t="s">
        <v>4</v>
      </c>
      <c r="CL127" s="91" t="s">
        <v>1</v>
      </c>
      <c r="CM127" s="91" t="s">
        <v>75</v>
      </c>
    </row>
    <row r="128" spans="1:91" s="4" customFormat="1" ht="23.25" customHeight="1">
      <c r="A128" s="97" t="s">
        <v>89</v>
      </c>
      <c r="B128" s="55"/>
      <c r="C128" s="10"/>
      <c r="D128" s="10"/>
      <c r="E128" s="272" t="s">
        <v>184</v>
      </c>
      <c r="F128" s="272"/>
      <c r="G128" s="272"/>
      <c r="H128" s="272"/>
      <c r="I128" s="272"/>
      <c r="J128" s="10"/>
      <c r="K128" s="272" t="s">
        <v>185</v>
      </c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49">
        <f>'SO 06.1 - Dažďová kanaliz...'!J32</f>
        <v>0</v>
      </c>
      <c r="AH128" s="250"/>
      <c r="AI128" s="250"/>
      <c r="AJ128" s="250"/>
      <c r="AK128" s="250"/>
      <c r="AL128" s="250"/>
      <c r="AM128" s="250"/>
      <c r="AN128" s="249">
        <f t="shared" si="0"/>
        <v>0</v>
      </c>
      <c r="AO128" s="250"/>
      <c r="AP128" s="250"/>
      <c r="AQ128" s="92" t="s">
        <v>86</v>
      </c>
      <c r="AR128" s="55"/>
      <c r="AS128" s="93">
        <v>0</v>
      </c>
      <c r="AT128" s="94">
        <f t="shared" si="1"/>
        <v>0</v>
      </c>
      <c r="AU128" s="95">
        <f>'SO 06.1 - Dažďová kanaliz...'!P127</f>
        <v>0</v>
      </c>
      <c r="AV128" s="94">
        <f>'SO 06.1 - Dažďová kanaliz...'!J35</f>
        <v>0</v>
      </c>
      <c r="AW128" s="94">
        <f>'SO 06.1 - Dažďová kanaliz...'!J36</f>
        <v>0</v>
      </c>
      <c r="AX128" s="94">
        <f>'SO 06.1 - Dažďová kanaliz...'!J37</f>
        <v>0</v>
      </c>
      <c r="AY128" s="94">
        <f>'SO 06.1 - Dažďová kanaliz...'!J38</f>
        <v>0</v>
      </c>
      <c r="AZ128" s="94">
        <f>'SO 06.1 - Dažďová kanaliz...'!F35</f>
        <v>0</v>
      </c>
      <c r="BA128" s="94">
        <f>'SO 06.1 - Dažďová kanaliz...'!F36</f>
        <v>0</v>
      </c>
      <c r="BB128" s="94">
        <f>'SO 06.1 - Dažďová kanaliz...'!F37</f>
        <v>0</v>
      </c>
      <c r="BC128" s="94">
        <f>'SO 06.1 - Dažďová kanaliz...'!F38</f>
        <v>0</v>
      </c>
      <c r="BD128" s="96">
        <f>'SO 06.1 - Dažďová kanaliz...'!F39</f>
        <v>0</v>
      </c>
      <c r="BT128" s="26" t="s">
        <v>87</v>
      </c>
      <c r="BV128" s="26" t="s">
        <v>77</v>
      </c>
      <c r="BW128" s="26" t="s">
        <v>186</v>
      </c>
      <c r="BX128" s="26" t="s">
        <v>183</v>
      </c>
      <c r="CL128" s="26" t="s">
        <v>1</v>
      </c>
    </row>
    <row r="129" spans="1:91" s="4" customFormat="1" ht="16.5" customHeight="1">
      <c r="A129" s="97" t="s">
        <v>89</v>
      </c>
      <c r="B129" s="55"/>
      <c r="C129" s="10"/>
      <c r="D129" s="10"/>
      <c r="E129" s="272" t="s">
        <v>187</v>
      </c>
      <c r="F129" s="272"/>
      <c r="G129" s="272"/>
      <c r="H129" s="272"/>
      <c r="I129" s="272"/>
      <c r="J129" s="10"/>
      <c r="K129" s="272" t="s">
        <v>176</v>
      </c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49">
        <f>'SO 06.2 - Vsakovacie blok...'!J32</f>
        <v>0</v>
      </c>
      <c r="AH129" s="250"/>
      <c r="AI129" s="250"/>
      <c r="AJ129" s="250"/>
      <c r="AK129" s="250"/>
      <c r="AL129" s="250"/>
      <c r="AM129" s="250"/>
      <c r="AN129" s="249">
        <f t="shared" si="0"/>
        <v>0</v>
      </c>
      <c r="AO129" s="250"/>
      <c r="AP129" s="250"/>
      <c r="AQ129" s="92" t="s">
        <v>86</v>
      </c>
      <c r="AR129" s="55"/>
      <c r="AS129" s="93">
        <v>0</v>
      </c>
      <c r="AT129" s="94">
        <f t="shared" si="1"/>
        <v>0</v>
      </c>
      <c r="AU129" s="95">
        <f>'SO 06.2 - Vsakovacie blok...'!P127</f>
        <v>0</v>
      </c>
      <c r="AV129" s="94">
        <f>'SO 06.2 - Vsakovacie blok...'!J35</f>
        <v>0</v>
      </c>
      <c r="AW129" s="94">
        <f>'SO 06.2 - Vsakovacie blok...'!J36</f>
        <v>0</v>
      </c>
      <c r="AX129" s="94">
        <f>'SO 06.2 - Vsakovacie blok...'!J37</f>
        <v>0</v>
      </c>
      <c r="AY129" s="94">
        <f>'SO 06.2 - Vsakovacie blok...'!J38</f>
        <v>0</v>
      </c>
      <c r="AZ129" s="94">
        <f>'SO 06.2 - Vsakovacie blok...'!F35</f>
        <v>0</v>
      </c>
      <c r="BA129" s="94">
        <f>'SO 06.2 - Vsakovacie blok...'!F36</f>
        <v>0</v>
      </c>
      <c r="BB129" s="94">
        <f>'SO 06.2 - Vsakovacie blok...'!F37</f>
        <v>0</v>
      </c>
      <c r="BC129" s="94">
        <f>'SO 06.2 - Vsakovacie blok...'!F38</f>
        <v>0</v>
      </c>
      <c r="BD129" s="96">
        <f>'SO 06.2 - Vsakovacie blok...'!F39</f>
        <v>0</v>
      </c>
      <c r="BT129" s="26" t="s">
        <v>87</v>
      </c>
      <c r="BV129" s="26" t="s">
        <v>77</v>
      </c>
      <c r="BW129" s="26" t="s">
        <v>188</v>
      </c>
      <c r="BX129" s="26" t="s">
        <v>183</v>
      </c>
      <c r="CL129" s="26" t="s">
        <v>1</v>
      </c>
    </row>
    <row r="130" spans="1:91" s="4" customFormat="1" ht="16.5" customHeight="1">
      <c r="A130" s="97" t="s">
        <v>89</v>
      </c>
      <c r="B130" s="55"/>
      <c r="C130" s="10"/>
      <c r="D130" s="10"/>
      <c r="E130" s="272" t="s">
        <v>189</v>
      </c>
      <c r="F130" s="272"/>
      <c r="G130" s="272"/>
      <c r="H130" s="272"/>
      <c r="I130" s="272"/>
      <c r="J130" s="10"/>
      <c r="K130" s="272" t="s">
        <v>190</v>
      </c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49">
        <f>'SO 06.3 - Odlučovač ropný...'!J32</f>
        <v>0</v>
      </c>
      <c r="AH130" s="250"/>
      <c r="AI130" s="250"/>
      <c r="AJ130" s="250"/>
      <c r="AK130" s="250"/>
      <c r="AL130" s="250"/>
      <c r="AM130" s="250"/>
      <c r="AN130" s="249">
        <f t="shared" si="0"/>
        <v>0</v>
      </c>
      <c r="AO130" s="250"/>
      <c r="AP130" s="250"/>
      <c r="AQ130" s="92" t="s">
        <v>86</v>
      </c>
      <c r="AR130" s="55"/>
      <c r="AS130" s="93">
        <v>0</v>
      </c>
      <c r="AT130" s="94">
        <f t="shared" si="1"/>
        <v>0</v>
      </c>
      <c r="AU130" s="95">
        <f>'SO 06.3 - Odlučovač ropný...'!P127</f>
        <v>0</v>
      </c>
      <c r="AV130" s="94">
        <f>'SO 06.3 - Odlučovač ropný...'!J35</f>
        <v>0</v>
      </c>
      <c r="AW130" s="94">
        <f>'SO 06.3 - Odlučovač ropný...'!J36</f>
        <v>0</v>
      </c>
      <c r="AX130" s="94">
        <f>'SO 06.3 - Odlučovač ropný...'!J37</f>
        <v>0</v>
      </c>
      <c r="AY130" s="94">
        <f>'SO 06.3 - Odlučovač ropný...'!J38</f>
        <v>0</v>
      </c>
      <c r="AZ130" s="94">
        <f>'SO 06.3 - Odlučovač ropný...'!F35</f>
        <v>0</v>
      </c>
      <c r="BA130" s="94">
        <f>'SO 06.3 - Odlučovač ropný...'!F36</f>
        <v>0</v>
      </c>
      <c r="BB130" s="94">
        <f>'SO 06.3 - Odlučovač ropný...'!F37</f>
        <v>0</v>
      </c>
      <c r="BC130" s="94">
        <f>'SO 06.3 - Odlučovač ropný...'!F38</f>
        <v>0</v>
      </c>
      <c r="BD130" s="96">
        <f>'SO 06.3 - Odlučovač ropný...'!F39</f>
        <v>0</v>
      </c>
      <c r="BT130" s="26" t="s">
        <v>87</v>
      </c>
      <c r="BV130" s="26" t="s">
        <v>77</v>
      </c>
      <c r="BW130" s="26" t="s">
        <v>191</v>
      </c>
      <c r="BX130" s="26" t="s">
        <v>183</v>
      </c>
      <c r="CL130" s="26" t="s">
        <v>1</v>
      </c>
    </row>
    <row r="131" spans="1:91" s="7" customFormat="1" ht="16.5" customHeight="1">
      <c r="A131" s="97" t="s">
        <v>89</v>
      </c>
      <c r="B131" s="83"/>
      <c r="C131" s="84"/>
      <c r="D131" s="271" t="s">
        <v>192</v>
      </c>
      <c r="E131" s="271"/>
      <c r="F131" s="271"/>
      <c r="G131" s="271"/>
      <c r="H131" s="271"/>
      <c r="I131" s="85"/>
      <c r="J131" s="271" t="s">
        <v>193</v>
      </c>
      <c r="K131" s="271"/>
      <c r="L131" s="271"/>
      <c r="M131" s="271"/>
      <c r="N131" s="271"/>
      <c r="O131" s="271"/>
      <c r="P131" s="271"/>
      <c r="Q131" s="271"/>
      <c r="R131" s="271"/>
      <c r="S131" s="271"/>
      <c r="T131" s="271"/>
      <c r="U131" s="271"/>
      <c r="V131" s="271"/>
      <c r="W131" s="271"/>
      <c r="X131" s="271"/>
      <c r="Y131" s="271"/>
      <c r="Z131" s="271"/>
      <c r="AA131" s="271"/>
      <c r="AB131" s="271"/>
      <c r="AC131" s="271"/>
      <c r="AD131" s="271"/>
      <c r="AE131" s="271"/>
      <c r="AF131" s="271"/>
      <c r="AG131" s="263">
        <f>'SO 07 - AREÁLOVÉ OSVETLENIE'!J30</f>
        <v>0</v>
      </c>
      <c r="AH131" s="264"/>
      <c r="AI131" s="264"/>
      <c r="AJ131" s="264"/>
      <c r="AK131" s="264"/>
      <c r="AL131" s="264"/>
      <c r="AM131" s="264"/>
      <c r="AN131" s="263">
        <f t="shared" si="0"/>
        <v>0</v>
      </c>
      <c r="AO131" s="264"/>
      <c r="AP131" s="264"/>
      <c r="AQ131" s="86" t="s">
        <v>81</v>
      </c>
      <c r="AR131" s="83"/>
      <c r="AS131" s="98">
        <v>0</v>
      </c>
      <c r="AT131" s="99">
        <f t="shared" si="1"/>
        <v>0</v>
      </c>
      <c r="AU131" s="100">
        <f>'SO 07 - AREÁLOVÉ OSVETLENIE'!P122</f>
        <v>0</v>
      </c>
      <c r="AV131" s="99">
        <f>'SO 07 - AREÁLOVÉ OSVETLENIE'!J33</f>
        <v>0</v>
      </c>
      <c r="AW131" s="99">
        <f>'SO 07 - AREÁLOVÉ OSVETLENIE'!J34</f>
        <v>0</v>
      </c>
      <c r="AX131" s="99">
        <f>'SO 07 - AREÁLOVÉ OSVETLENIE'!J35</f>
        <v>0</v>
      </c>
      <c r="AY131" s="99">
        <f>'SO 07 - AREÁLOVÉ OSVETLENIE'!J36</f>
        <v>0</v>
      </c>
      <c r="AZ131" s="99">
        <f>'SO 07 - AREÁLOVÉ OSVETLENIE'!F33</f>
        <v>0</v>
      </c>
      <c r="BA131" s="99">
        <f>'SO 07 - AREÁLOVÉ OSVETLENIE'!F34</f>
        <v>0</v>
      </c>
      <c r="BB131" s="99">
        <f>'SO 07 - AREÁLOVÉ OSVETLENIE'!F35</f>
        <v>0</v>
      </c>
      <c r="BC131" s="99">
        <f>'SO 07 - AREÁLOVÉ OSVETLENIE'!F36</f>
        <v>0</v>
      </c>
      <c r="BD131" s="101">
        <f>'SO 07 - AREÁLOVÉ OSVETLENIE'!F37</f>
        <v>0</v>
      </c>
      <c r="BT131" s="91" t="s">
        <v>82</v>
      </c>
      <c r="BV131" s="91" t="s">
        <v>77</v>
      </c>
      <c r="BW131" s="91" t="s">
        <v>194</v>
      </c>
      <c r="BX131" s="91" t="s">
        <v>4</v>
      </c>
      <c r="CL131" s="91" t="s">
        <v>1</v>
      </c>
      <c r="CM131" s="91" t="s">
        <v>75</v>
      </c>
    </row>
    <row r="132" spans="1:91" s="2" customFormat="1" ht="30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4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</row>
    <row r="133" spans="1:91" s="2" customFormat="1" ht="6.9" customHeight="1">
      <c r="A133" s="33"/>
      <c r="B133" s="51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34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</row>
  </sheetData>
  <mergeCells count="186">
    <mergeCell ref="E129:I129"/>
    <mergeCell ref="K129:AF129"/>
    <mergeCell ref="E130:I130"/>
    <mergeCell ref="K130:AF130"/>
    <mergeCell ref="D131:H131"/>
    <mergeCell ref="J131:AF131"/>
    <mergeCell ref="K124:AF124"/>
    <mergeCell ref="E124:I124"/>
    <mergeCell ref="K125:AF125"/>
    <mergeCell ref="E125:I125"/>
    <mergeCell ref="K126:AF126"/>
    <mergeCell ref="E126:I126"/>
    <mergeCell ref="D127:H127"/>
    <mergeCell ref="J127:AF127"/>
    <mergeCell ref="K128:AF128"/>
    <mergeCell ref="E128:I128"/>
    <mergeCell ref="E119:I119"/>
    <mergeCell ref="K119:AF119"/>
    <mergeCell ref="K120:AF120"/>
    <mergeCell ref="E120:I120"/>
    <mergeCell ref="E121:I121"/>
    <mergeCell ref="K121:AF121"/>
    <mergeCell ref="K122:AF122"/>
    <mergeCell ref="E122:I122"/>
    <mergeCell ref="J123:AF123"/>
    <mergeCell ref="D123:H123"/>
    <mergeCell ref="L114:AF114"/>
    <mergeCell ref="F114:J114"/>
    <mergeCell ref="J115:AF115"/>
    <mergeCell ref="D115:H115"/>
    <mergeCell ref="K116:AF116"/>
    <mergeCell ref="E116:I116"/>
    <mergeCell ref="E117:I117"/>
    <mergeCell ref="K117:AF117"/>
    <mergeCell ref="D118:H118"/>
    <mergeCell ref="J118:AF118"/>
    <mergeCell ref="L109:AF109"/>
    <mergeCell ref="F109:J109"/>
    <mergeCell ref="F110:J110"/>
    <mergeCell ref="L110:AF110"/>
    <mergeCell ref="F111:J111"/>
    <mergeCell ref="L111:AF111"/>
    <mergeCell ref="K112:AF112"/>
    <mergeCell ref="E112:I112"/>
    <mergeCell ref="F113:J113"/>
    <mergeCell ref="L113:AF113"/>
    <mergeCell ref="L104:AF104"/>
    <mergeCell ref="F104:J104"/>
    <mergeCell ref="D105:H105"/>
    <mergeCell ref="J105:AF105"/>
    <mergeCell ref="K106:AF106"/>
    <mergeCell ref="E106:I106"/>
    <mergeCell ref="L107:AF107"/>
    <mergeCell ref="F107:J107"/>
    <mergeCell ref="L108:AF108"/>
    <mergeCell ref="F108:J108"/>
    <mergeCell ref="E102:I102"/>
    <mergeCell ref="L103:AF103"/>
    <mergeCell ref="F103:J103"/>
    <mergeCell ref="AM87:AN87"/>
    <mergeCell ref="AM89:AP89"/>
    <mergeCell ref="AS89:AT91"/>
    <mergeCell ref="AM90:AP90"/>
    <mergeCell ref="AG92:AM92"/>
    <mergeCell ref="AN92:AP92"/>
    <mergeCell ref="AG95:AM95"/>
    <mergeCell ref="AN95:AP95"/>
    <mergeCell ref="AG96:AM96"/>
    <mergeCell ref="AN96:AP96"/>
    <mergeCell ref="AN97:AP97"/>
    <mergeCell ref="AG97:AM97"/>
    <mergeCell ref="AN98:AP98"/>
    <mergeCell ref="AG98:AM98"/>
    <mergeCell ref="AG99:AM99"/>
    <mergeCell ref="AN99:AP99"/>
    <mergeCell ref="AN100:AP100"/>
    <mergeCell ref="AG100:AM100"/>
    <mergeCell ref="AG94:AM94"/>
    <mergeCell ref="AN94:AP94"/>
    <mergeCell ref="AN129:AP129"/>
    <mergeCell ref="AG129:AM129"/>
    <mergeCell ref="AN130:AP130"/>
    <mergeCell ref="AG130:AM130"/>
    <mergeCell ref="AN131:AP131"/>
    <mergeCell ref="AG131:AM131"/>
    <mergeCell ref="L85:AO85"/>
    <mergeCell ref="C92:G92"/>
    <mergeCell ref="I92:AF92"/>
    <mergeCell ref="D95:H95"/>
    <mergeCell ref="J95:AF95"/>
    <mergeCell ref="K96:AF96"/>
    <mergeCell ref="E96:I96"/>
    <mergeCell ref="L97:AF97"/>
    <mergeCell ref="F97:J97"/>
    <mergeCell ref="L98:AF98"/>
    <mergeCell ref="F98:J98"/>
    <mergeCell ref="L99:AF99"/>
    <mergeCell ref="F99:J99"/>
    <mergeCell ref="L100:AF100"/>
    <mergeCell ref="F100:J100"/>
    <mergeCell ref="F101:J101"/>
    <mergeCell ref="L101:AF101"/>
    <mergeCell ref="K102:AF102"/>
    <mergeCell ref="AN124:AP124"/>
    <mergeCell ref="AG124:AM124"/>
    <mergeCell ref="AG125:AM125"/>
    <mergeCell ref="AN125:AP125"/>
    <mergeCell ref="AN126:AP126"/>
    <mergeCell ref="AG126:AM126"/>
    <mergeCell ref="AN127:AP127"/>
    <mergeCell ref="AG127:AM127"/>
    <mergeCell ref="AN128:AP128"/>
    <mergeCell ref="AG128:AM12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N123:AP123"/>
    <mergeCell ref="AG123:AM123"/>
    <mergeCell ref="AG114:AM114"/>
    <mergeCell ref="AN114:AP114"/>
    <mergeCell ref="AG115:AM115"/>
    <mergeCell ref="AN115:AP115"/>
    <mergeCell ref="AN116:AP116"/>
    <mergeCell ref="AG116:AM116"/>
    <mergeCell ref="AG117:AM117"/>
    <mergeCell ref="AN117:AP117"/>
    <mergeCell ref="AG118:AM118"/>
    <mergeCell ref="AN118:AP11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K35:AO35"/>
    <mergeCell ref="X35:AB35"/>
    <mergeCell ref="AR2:BE2"/>
    <mergeCell ref="AN101:AP101"/>
    <mergeCell ref="AG101:AM101"/>
    <mergeCell ref="AN102:AP102"/>
    <mergeCell ref="AG102:AM102"/>
    <mergeCell ref="AN103:AP103"/>
    <mergeCell ref="AG103:AM103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</mergeCells>
  <hyperlinks>
    <hyperlink ref="A97" location="'SO 01.1-OV - Búracie prác...'!C2" display="/" xr:uid="{00000000-0004-0000-0000-000000000000}"/>
    <hyperlink ref="A98" location="'SO 01.2-OV - Navrhovaný s...'!C2" display="/" xr:uid="{00000000-0004-0000-0000-000001000000}"/>
    <hyperlink ref="A99" location="'SO 01.3-OV - Zdravotechni...'!C2" display="/" xr:uid="{00000000-0004-0000-0000-000002000000}"/>
    <hyperlink ref="A100" location="'SO 01.4-OV - Vykurovanie ...'!C2" display="/" xr:uid="{00000000-0004-0000-0000-000003000000}"/>
    <hyperlink ref="A101" location="'SO 01.5-OV - Elektroinšta...'!C2" display="/" xr:uid="{00000000-0004-0000-0000-000004000000}"/>
    <hyperlink ref="A103" location="'SO 01.1-NV - Búracie prác...'!C2" display="/" xr:uid="{00000000-0004-0000-0000-000005000000}"/>
    <hyperlink ref="A104" location="'SO 01.2-NV - Navrhovaný s...'!C2" display="/" xr:uid="{00000000-0004-0000-0000-000006000000}"/>
    <hyperlink ref="A107" location="'SO 02.1-OV - Navrhovaný s...'!C2" display="/" xr:uid="{00000000-0004-0000-0000-000007000000}"/>
    <hyperlink ref="A108" location="'SO 02.2-OV - Zdravotechni...'!C2" display="/" xr:uid="{00000000-0004-0000-0000-000008000000}"/>
    <hyperlink ref="A109" location="'SO 02.3-OV - Vykurovanie ...'!C2" display="/" xr:uid="{00000000-0004-0000-0000-000009000000}"/>
    <hyperlink ref="A110" location="'SO 02.4-OV - Elektroinšta...'!C2" display="/" xr:uid="{00000000-0004-0000-0000-00000A000000}"/>
    <hyperlink ref="A111" location="'SO 02.5-OV - Bleskozvod a...'!C2" display="/" xr:uid="{00000000-0004-0000-0000-00000B000000}"/>
    <hyperlink ref="A113" location="'SO 02.1-NV - Búracie prác...'!C2" display="/" xr:uid="{00000000-0004-0000-0000-00000C000000}"/>
    <hyperlink ref="A114" location="'SO 02.2-NV - Navrhovaný s...'!C2" display="/" xr:uid="{00000000-0004-0000-0000-00000D000000}"/>
    <hyperlink ref="A116" location="'SO 03.1 - Spevnené plochy...'!C2" display="/" xr:uid="{00000000-0004-0000-0000-00000E000000}"/>
    <hyperlink ref="A117" location="'SO 03.2 - Trvalé a dočasn...'!C2" display="/" xr:uid="{00000000-0004-0000-0000-00000F000000}"/>
    <hyperlink ref="A119" location="'SO 04.1 - Vodovodná prípojka'!C2" display="/" xr:uid="{00000000-0004-0000-0000-000010000000}"/>
    <hyperlink ref="A120" location="'SO 04.2 - Kanalizačná prí...'!C2" display="/" xr:uid="{00000000-0004-0000-0000-000011000000}"/>
    <hyperlink ref="A121" location="'SO 04.3 - Armatúrna šacht...'!C2" display="/" xr:uid="{00000000-0004-0000-0000-000012000000}"/>
    <hyperlink ref="A122" location="'SO 04.4 - Vodomerná šacht...'!C2" display="/" xr:uid="{00000000-0004-0000-0000-000013000000}"/>
    <hyperlink ref="A124" location="'SO 05.1 - Dažďová kanaliz...'!C2" display="/" xr:uid="{00000000-0004-0000-0000-000014000000}"/>
    <hyperlink ref="A125" location="'SO 05.2 - Vsakovacie blok...'!C2" display="/" xr:uid="{00000000-0004-0000-0000-000015000000}"/>
    <hyperlink ref="A126" location="'SO 05.3 - Vsakovacie stud...'!C2" display="/" xr:uid="{00000000-0004-0000-0000-000016000000}"/>
    <hyperlink ref="A128" location="'SO 06.1 - Dažďová kanaliz...'!C2" display="/" xr:uid="{00000000-0004-0000-0000-000017000000}"/>
    <hyperlink ref="A129" location="'SO 06.2 - Vsakovacie blok...'!C2" display="/" xr:uid="{00000000-0004-0000-0000-000018000000}"/>
    <hyperlink ref="A130" location="'SO 06.3 - Odlučovač ropný...'!C2" display="/" xr:uid="{00000000-0004-0000-0000-000019000000}"/>
    <hyperlink ref="A131" location="'SO 07 - AREÁLOVÉ OSVETLENIE'!C2" display="/" xr:uid="{00000000-0004-0000-0000-00001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407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126</v>
      </c>
      <c r="AZ2" s="102" t="s">
        <v>3160</v>
      </c>
      <c r="BA2" s="102" t="s">
        <v>3160</v>
      </c>
      <c r="BB2" s="102" t="s">
        <v>1</v>
      </c>
      <c r="BC2" s="102" t="s">
        <v>3161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3162</v>
      </c>
      <c r="BA3" s="102" t="s">
        <v>3162</v>
      </c>
      <c r="BB3" s="102" t="s">
        <v>1</v>
      </c>
      <c r="BC3" s="102" t="s">
        <v>3163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3164</v>
      </c>
      <c r="BA4" s="102" t="s">
        <v>3164</v>
      </c>
      <c r="BB4" s="102" t="s">
        <v>1</v>
      </c>
      <c r="BC4" s="102" t="s">
        <v>3165</v>
      </c>
      <c r="BD4" s="102" t="s">
        <v>87</v>
      </c>
    </row>
    <row r="5" spans="1:56" s="1" customFormat="1" ht="6.9" customHeight="1">
      <c r="B5" s="21"/>
      <c r="L5" s="21"/>
      <c r="AZ5" s="102" t="s">
        <v>3166</v>
      </c>
      <c r="BA5" s="102" t="s">
        <v>3167</v>
      </c>
      <c r="BB5" s="102" t="s">
        <v>1</v>
      </c>
      <c r="BC5" s="102" t="s">
        <v>3168</v>
      </c>
      <c r="BD5" s="102" t="s">
        <v>87</v>
      </c>
    </row>
    <row r="6" spans="1:56" s="1" customFormat="1" ht="12" customHeight="1">
      <c r="B6" s="21"/>
      <c r="D6" s="28" t="s">
        <v>15</v>
      </c>
      <c r="L6" s="21"/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56" ht="13.2">
      <c r="B8" s="21"/>
      <c r="D8" s="28" t="s">
        <v>199</v>
      </c>
      <c r="L8" s="21"/>
    </row>
    <row r="9" spans="1:56" s="1" customFormat="1" ht="16.5" customHeight="1">
      <c r="B9" s="21"/>
      <c r="E9" s="284" t="s">
        <v>2738</v>
      </c>
      <c r="F9" s="248"/>
      <c r="G9" s="248"/>
      <c r="H9" s="248"/>
      <c r="L9" s="21"/>
    </row>
    <row r="10" spans="1:56" s="1" customFormat="1" ht="12" customHeight="1">
      <c r="B10" s="21"/>
      <c r="D10" s="28" t="s">
        <v>201</v>
      </c>
      <c r="L10" s="21"/>
    </row>
    <row r="11" spans="1:56" s="2" customFormat="1" ht="16.5" customHeight="1">
      <c r="A11" s="33"/>
      <c r="B11" s="34"/>
      <c r="C11" s="33"/>
      <c r="D11" s="33"/>
      <c r="E11" s="286" t="s">
        <v>2745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6.5" customHeight="1">
      <c r="A13" s="33"/>
      <c r="B13" s="34"/>
      <c r="C13" s="33"/>
      <c r="D13" s="33"/>
      <c r="E13" s="266" t="s">
        <v>3169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31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205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ROUND(J136,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ROUND((SUM(BE136:BE406)),  2)</f>
        <v>0</v>
      </c>
      <c r="G37" s="110"/>
      <c r="H37" s="110"/>
      <c r="I37" s="111">
        <v>0.2</v>
      </c>
      <c r="J37" s="109">
        <f>ROUND(((SUM(BE136:BE406))*I37),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ROUND((SUM(BF136:BF406)),  2)</f>
        <v>0</v>
      </c>
      <c r="G38" s="110"/>
      <c r="H38" s="110"/>
      <c r="I38" s="111">
        <v>0.2</v>
      </c>
      <c r="J38" s="109">
        <f>ROUND(((SUM(BF136:BF406))*I38),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ROUND((SUM(BG136:BG406)),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ROUND((SUM(BH136:BH406)),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ROUND((SUM(BI136:BI406)),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2738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2745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hidden="1" customHeight="1">
      <c r="A91" s="33"/>
      <c r="B91" s="34"/>
      <c r="C91" s="33"/>
      <c r="D91" s="33"/>
      <c r="E91" s="266" t="str">
        <f>E13</f>
        <v xml:space="preserve">SO 02.2-OV - Zdravotechnika - Bývalá kotolňa 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Ing. Michal Nágel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Ingrid Szegheőová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J136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211</v>
      </c>
      <c r="E101" s="127"/>
      <c r="F101" s="127"/>
      <c r="G101" s="127"/>
      <c r="H101" s="127"/>
      <c r="I101" s="127"/>
      <c r="J101" s="128">
        <f>J137</f>
        <v>0</v>
      </c>
      <c r="L101" s="125"/>
    </row>
    <row r="102" spans="1:47" s="10" customFormat="1" ht="19.95" hidden="1" customHeight="1">
      <c r="B102" s="129"/>
      <c r="D102" s="130" t="s">
        <v>433</v>
      </c>
      <c r="E102" s="131"/>
      <c r="F102" s="131"/>
      <c r="G102" s="131"/>
      <c r="H102" s="131"/>
      <c r="I102" s="131"/>
      <c r="J102" s="132">
        <f>J138</f>
        <v>0</v>
      </c>
      <c r="L102" s="129"/>
    </row>
    <row r="103" spans="1:47" s="10" customFormat="1" ht="19.95" hidden="1" customHeight="1">
      <c r="B103" s="129"/>
      <c r="D103" s="130" t="s">
        <v>436</v>
      </c>
      <c r="E103" s="131"/>
      <c r="F103" s="131"/>
      <c r="G103" s="131"/>
      <c r="H103" s="131"/>
      <c r="I103" s="131"/>
      <c r="J103" s="132">
        <f>J178</f>
        <v>0</v>
      </c>
      <c r="L103" s="129"/>
    </row>
    <row r="104" spans="1:47" s="10" customFormat="1" ht="19.95" hidden="1" customHeight="1">
      <c r="B104" s="129"/>
      <c r="D104" s="130" t="s">
        <v>3170</v>
      </c>
      <c r="E104" s="131"/>
      <c r="F104" s="131"/>
      <c r="G104" s="131"/>
      <c r="H104" s="131"/>
      <c r="I104" s="131"/>
      <c r="J104" s="132">
        <f>J186</f>
        <v>0</v>
      </c>
      <c r="L104" s="129"/>
    </row>
    <row r="105" spans="1:47" s="10" customFormat="1" ht="19.95" hidden="1" customHeight="1">
      <c r="B105" s="129"/>
      <c r="D105" s="130" t="s">
        <v>212</v>
      </c>
      <c r="E105" s="131"/>
      <c r="F105" s="131"/>
      <c r="G105" s="131"/>
      <c r="H105" s="131"/>
      <c r="I105" s="131"/>
      <c r="J105" s="132">
        <f>J191</f>
        <v>0</v>
      </c>
      <c r="L105" s="129"/>
    </row>
    <row r="106" spans="1:47" s="10" customFormat="1" ht="19.95" hidden="1" customHeight="1">
      <c r="B106" s="129"/>
      <c r="D106" s="130" t="s">
        <v>1315</v>
      </c>
      <c r="E106" s="131"/>
      <c r="F106" s="131"/>
      <c r="G106" s="131"/>
      <c r="H106" s="131"/>
      <c r="I106" s="131"/>
      <c r="J106" s="132">
        <f>J239</f>
        <v>0</v>
      </c>
      <c r="L106" s="129"/>
    </row>
    <row r="107" spans="1:47" s="9" customFormat="1" ht="24.9" hidden="1" customHeight="1">
      <c r="B107" s="125"/>
      <c r="D107" s="126" t="s">
        <v>1316</v>
      </c>
      <c r="E107" s="127"/>
      <c r="F107" s="127"/>
      <c r="G107" s="127"/>
      <c r="H107" s="127"/>
      <c r="I107" s="127"/>
      <c r="J107" s="128">
        <f>J241</f>
        <v>0</v>
      </c>
      <c r="L107" s="125"/>
    </row>
    <row r="108" spans="1:47" s="10" customFormat="1" ht="19.95" hidden="1" customHeight="1">
      <c r="B108" s="129"/>
      <c r="D108" s="130" t="s">
        <v>441</v>
      </c>
      <c r="E108" s="131"/>
      <c r="F108" s="131"/>
      <c r="G108" s="131"/>
      <c r="H108" s="131"/>
      <c r="I108" s="131"/>
      <c r="J108" s="132">
        <f>J242</f>
        <v>0</v>
      </c>
      <c r="L108" s="129"/>
    </row>
    <row r="109" spans="1:47" s="10" customFormat="1" ht="19.95" hidden="1" customHeight="1">
      <c r="B109" s="129"/>
      <c r="D109" s="130" t="s">
        <v>1317</v>
      </c>
      <c r="E109" s="131"/>
      <c r="F109" s="131"/>
      <c r="G109" s="131"/>
      <c r="H109" s="131"/>
      <c r="I109" s="131"/>
      <c r="J109" s="132">
        <f>J250</f>
        <v>0</v>
      </c>
      <c r="L109" s="129"/>
    </row>
    <row r="110" spans="1:47" s="10" customFormat="1" ht="19.95" hidden="1" customHeight="1">
      <c r="B110" s="129"/>
      <c r="D110" s="130" t="s">
        <v>1318</v>
      </c>
      <c r="E110" s="131"/>
      <c r="F110" s="131"/>
      <c r="G110" s="131"/>
      <c r="H110" s="131"/>
      <c r="I110" s="131"/>
      <c r="J110" s="132">
        <f>J308</f>
        <v>0</v>
      </c>
      <c r="L110" s="129"/>
    </row>
    <row r="111" spans="1:47" s="10" customFormat="1" ht="19.95" hidden="1" customHeight="1">
      <c r="B111" s="129"/>
      <c r="D111" s="130" t="s">
        <v>1319</v>
      </c>
      <c r="E111" s="131"/>
      <c r="F111" s="131"/>
      <c r="G111" s="131"/>
      <c r="H111" s="131"/>
      <c r="I111" s="131"/>
      <c r="J111" s="132">
        <f>J347</f>
        <v>0</v>
      </c>
      <c r="L111" s="129"/>
    </row>
    <row r="112" spans="1:47" s="10" customFormat="1" ht="19.95" hidden="1" customHeight="1">
      <c r="B112" s="129"/>
      <c r="D112" s="130" t="s">
        <v>219</v>
      </c>
      <c r="E112" s="131"/>
      <c r="F112" s="131"/>
      <c r="G112" s="131"/>
      <c r="H112" s="131"/>
      <c r="I112" s="131"/>
      <c r="J112" s="132">
        <f>J403</f>
        <v>0</v>
      </c>
      <c r="L112" s="129"/>
    </row>
    <row r="113" spans="1:31" s="2" customFormat="1" ht="21.75" hidden="1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" hidden="1" customHeight="1">
      <c r="A114" s="33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hidden="1"/>
    <row r="116" spans="1:31" hidden="1"/>
    <row r="117" spans="1:31" hidden="1"/>
    <row r="118" spans="1:31" s="2" customFormat="1" ht="6.9" customHeight="1">
      <c r="A118" s="33"/>
      <c r="B118" s="53"/>
      <c r="C118" s="54"/>
      <c r="D118" s="54"/>
      <c r="E118" s="54"/>
      <c r="F118" s="54"/>
      <c r="G118" s="54"/>
      <c r="H118" s="54"/>
      <c r="I118" s="54"/>
      <c r="J118" s="54"/>
      <c r="K118" s="54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" customHeight="1">
      <c r="A119" s="33"/>
      <c r="B119" s="34"/>
      <c r="C119" s="22" t="s">
        <v>220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15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84" t="str">
        <f>E7</f>
        <v>PRESTAVBA BUDOV ZDRAVOTNÉHO STREDISKA - 9 B.J.</v>
      </c>
      <c r="F122" s="285"/>
      <c r="G122" s="285"/>
      <c r="H122" s="285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1" customFormat="1" ht="12" customHeight="1">
      <c r="B123" s="21"/>
      <c r="C123" s="28" t="s">
        <v>199</v>
      </c>
      <c r="L123" s="21"/>
    </row>
    <row r="124" spans="1:31" s="1" customFormat="1" ht="16.5" customHeight="1">
      <c r="B124" s="21"/>
      <c r="E124" s="284" t="s">
        <v>2738</v>
      </c>
      <c r="F124" s="248"/>
      <c r="G124" s="248"/>
      <c r="H124" s="248"/>
      <c r="L124" s="21"/>
    </row>
    <row r="125" spans="1:31" s="1" customFormat="1" ht="12" customHeight="1">
      <c r="B125" s="21"/>
      <c r="C125" s="28" t="s">
        <v>201</v>
      </c>
      <c r="L125" s="21"/>
    </row>
    <row r="126" spans="1:31" s="2" customFormat="1" ht="16.5" customHeight="1">
      <c r="A126" s="33"/>
      <c r="B126" s="34"/>
      <c r="C126" s="33"/>
      <c r="D126" s="33"/>
      <c r="E126" s="286" t="s">
        <v>2745</v>
      </c>
      <c r="F126" s="287"/>
      <c r="G126" s="287"/>
      <c r="H126" s="287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203</v>
      </c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6.5" customHeight="1">
      <c r="A128" s="33"/>
      <c r="B128" s="34"/>
      <c r="C128" s="33"/>
      <c r="D128" s="33"/>
      <c r="E128" s="266" t="str">
        <f>E13</f>
        <v xml:space="preserve">SO 02.2-OV - Zdravotechnika - Bývalá kotolňa </v>
      </c>
      <c r="F128" s="287"/>
      <c r="G128" s="287"/>
      <c r="H128" s="287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19</v>
      </c>
      <c r="D130" s="33"/>
      <c r="E130" s="33"/>
      <c r="F130" s="26" t="str">
        <f>F16</f>
        <v>kú: Jelka,p.č.:1174/1,4,24,25</v>
      </c>
      <c r="G130" s="33"/>
      <c r="H130" s="33"/>
      <c r="I130" s="28" t="s">
        <v>21</v>
      </c>
      <c r="J130" s="59" t="str">
        <f>IF(J16="","",J16)</f>
        <v>20. 4. 2022</v>
      </c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5.15" customHeight="1">
      <c r="A132" s="33"/>
      <c r="B132" s="34"/>
      <c r="C132" s="28" t="s">
        <v>23</v>
      </c>
      <c r="D132" s="33"/>
      <c r="E132" s="33"/>
      <c r="F132" s="26" t="str">
        <f>E19</f>
        <v>Obec Jelka, Mierová 959/17, 925 23 Jelka</v>
      </c>
      <c r="G132" s="33"/>
      <c r="H132" s="33"/>
      <c r="I132" s="28" t="s">
        <v>30</v>
      </c>
      <c r="J132" s="31" t="str">
        <f>E25</f>
        <v>Ing. Michal Nágel</v>
      </c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15" customHeight="1">
      <c r="A133" s="33"/>
      <c r="B133" s="34"/>
      <c r="C133" s="28" t="s">
        <v>27</v>
      </c>
      <c r="D133" s="33"/>
      <c r="E133" s="33"/>
      <c r="F133" s="26" t="str">
        <f>IF(E22="","",E22)</f>
        <v>Vyplň údaj</v>
      </c>
      <c r="G133" s="33"/>
      <c r="H133" s="33"/>
      <c r="I133" s="28" t="s">
        <v>32</v>
      </c>
      <c r="J133" s="31" t="str">
        <f>E28</f>
        <v>Ingrid Szegheőová</v>
      </c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33"/>
      <c r="B135" s="134"/>
      <c r="C135" s="135" t="s">
        <v>221</v>
      </c>
      <c r="D135" s="136" t="s">
        <v>60</v>
      </c>
      <c r="E135" s="136" t="s">
        <v>56</v>
      </c>
      <c r="F135" s="136" t="s">
        <v>57</v>
      </c>
      <c r="G135" s="136" t="s">
        <v>222</v>
      </c>
      <c r="H135" s="136" t="s">
        <v>223</v>
      </c>
      <c r="I135" s="136" t="s">
        <v>224</v>
      </c>
      <c r="J135" s="137" t="s">
        <v>208</v>
      </c>
      <c r="K135" s="138" t="s">
        <v>225</v>
      </c>
      <c r="L135" s="139"/>
      <c r="M135" s="66" t="s">
        <v>1</v>
      </c>
      <c r="N135" s="67" t="s">
        <v>39</v>
      </c>
      <c r="O135" s="67" t="s">
        <v>226</v>
      </c>
      <c r="P135" s="67" t="s">
        <v>227</v>
      </c>
      <c r="Q135" s="67" t="s">
        <v>228</v>
      </c>
      <c r="R135" s="67" t="s">
        <v>229</v>
      </c>
      <c r="S135" s="67" t="s">
        <v>230</v>
      </c>
      <c r="T135" s="68" t="s">
        <v>231</v>
      </c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</row>
    <row r="136" spans="1:65" s="2" customFormat="1" ht="22.95" customHeight="1">
      <c r="A136" s="33"/>
      <c r="B136" s="34"/>
      <c r="C136" s="73" t="s">
        <v>209</v>
      </c>
      <c r="D136" s="33"/>
      <c r="E136" s="33"/>
      <c r="F136" s="33"/>
      <c r="G136" s="33"/>
      <c r="H136" s="33"/>
      <c r="I136" s="33"/>
      <c r="J136" s="140">
        <f>BK136</f>
        <v>0</v>
      </c>
      <c r="K136" s="33"/>
      <c r="L136" s="34"/>
      <c r="M136" s="69"/>
      <c r="N136" s="60"/>
      <c r="O136" s="70"/>
      <c r="P136" s="141">
        <f>P137+P241</f>
        <v>0</v>
      </c>
      <c r="Q136" s="70"/>
      <c r="R136" s="141">
        <f>R137+R241</f>
        <v>15.92305562</v>
      </c>
      <c r="S136" s="70"/>
      <c r="T136" s="142">
        <f>T137+T241</f>
        <v>10.1343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74</v>
      </c>
      <c r="AU136" s="18" t="s">
        <v>210</v>
      </c>
      <c r="BK136" s="143">
        <f>BK137+BK241</f>
        <v>0</v>
      </c>
    </row>
    <row r="137" spans="1:65" s="12" customFormat="1" ht="25.95" customHeight="1">
      <c r="B137" s="144"/>
      <c r="D137" s="145" t="s">
        <v>74</v>
      </c>
      <c r="E137" s="146" t="s">
        <v>232</v>
      </c>
      <c r="F137" s="146" t="s">
        <v>233</v>
      </c>
      <c r="I137" s="147"/>
      <c r="J137" s="148">
        <f>BK137</f>
        <v>0</v>
      </c>
      <c r="L137" s="144"/>
      <c r="M137" s="149"/>
      <c r="N137" s="150"/>
      <c r="O137" s="150"/>
      <c r="P137" s="151">
        <f>P138+P178+P186+P191+P239</f>
        <v>0</v>
      </c>
      <c r="Q137" s="150"/>
      <c r="R137" s="151">
        <f>R138+R178+R186+R191+R239</f>
        <v>15.17905462</v>
      </c>
      <c r="S137" s="150"/>
      <c r="T137" s="152">
        <f>T138+T178+T186+T191+T239</f>
        <v>10.133799999999999</v>
      </c>
      <c r="AR137" s="145" t="s">
        <v>82</v>
      </c>
      <c r="AT137" s="153" t="s">
        <v>74</v>
      </c>
      <c r="AU137" s="153" t="s">
        <v>75</v>
      </c>
      <c r="AY137" s="145" t="s">
        <v>234</v>
      </c>
      <c r="BK137" s="154">
        <f>BK138+BK178+BK186+BK191+BK239</f>
        <v>0</v>
      </c>
    </row>
    <row r="138" spans="1:65" s="12" customFormat="1" ht="22.95" customHeight="1">
      <c r="B138" s="144"/>
      <c r="D138" s="145" t="s">
        <v>74</v>
      </c>
      <c r="E138" s="155" t="s">
        <v>82</v>
      </c>
      <c r="F138" s="155" t="s">
        <v>450</v>
      </c>
      <c r="I138" s="147"/>
      <c r="J138" s="156">
        <f>BK138</f>
        <v>0</v>
      </c>
      <c r="L138" s="144"/>
      <c r="M138" s="149"/>
      <c r="N138" s="150"/>
      <c r="O138" s="150"/>
      <c r="P138" s="151">
        <f>SUM(P139:P177)</f>
        <v>0</v>
      </c>
      <c r="Q138" s="150"/>
      <c r="R138" s="151">
        <f>SUM(R139:R177)</f>
        <v>13.987239020000001</v>
      </c>
      <c r="S138" s="150"/>
      <c r="T138" s="152">
        <f>SUM(T139:T177)</f>
        <v>0</v>
      </c>
      <c r="AR138" s="145" t="s">
        <v>82</v>
      </c>
      <c r="AT138" s="153" t="s">
        <v>74</v>
      </c>
      <c r="AU138" s="153" t="s">
        <v>82</v>
      </c>
      <c r="AY138" s="145" t="s">
        <v>234</v>
      </c>
      <c r="BK138" s="154">
        <f>SUM(BK139:BK177)</f>
        <v>0</v>
      </c>
    </row>
    <row r="139" spans="1:65" s="2" customFormat="1" ht="24.15" customHeight="1">
      <c r="A139" s="33"/>
      <c r="B139" s="157"/>
      <c r="C139" s="158" t="s">
        <v>82</v>
      </c>
      <c r="D139" s="158" t="s">
        <v>237</v>
      </c>
      <c r="E139" s="159" t="s">
        <v>1320</v>
      </c>
      <c r="F139" s="160" t="s">
        <v>1321</v>
      </c>
      <c r="G139" s="161" t="s">
        <v>453</v>
      </c>
      <c r="H139" s="162">
        <v>11.5</v>
      </c>
      <c r="I139" s="163"/>
      <c r="J139" s="164">
        <f>ROUND(I139*H139,2)</f>
        <v>0</v>
      </c>
      <c r="K139" s="165"/>
      <c r="L139" s="34"/>
      <c r="M139" s="166" t="s">
        <v>1</v>
      </c>
      <c r="N139" s="167" t="s">
        <v>41</v>
      </c>
      <c r="O139" s="62"/>
      <c r="P139" s="168">
        <f>O139*H139</f>
        <v>0</v>
      </c>
      <c r="Q139" s="168">
        <v>0</v>
      </c>
      <c r="R139" s="168">
        <f>Q139*H139</f>
        <v>0</v>
      </c>
      <c r="S139" s="168">
        <v>0</v>
      </c>
      <c r="T139" s="169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0" t="s">
        <v>241</v>
      </c>
      <c r="AT139" s="170" t="s">
        <v>237</v>
      </c>
      <c r="AU139" s="170" t="s">
        <v>87</v>
      </c>
      <c r="AY139" s="18" t="s">
        <v>234</v>
      </c>
      <c r="BE139" s="171">
        <f>IF(N139="základná",J139,0)</f>
        <v>0</v>
      </c>
      <c r="BF139" s="171">
        <f>IF(N139="znížená",J139,0)</f>
        <v>0</v>
      </c>
      <c r="BG139" s="171">
        <f>IF(N139="zákl. prenesená",J139,0)</f>
        <v>0</v>
      </c>
      <c r="BH139" s="171">
        <f>IF(N139="zníž. prenesená",J139,0)</f>
        <v>0</v>
      </c>
      <c r="BI139" s="171">
        <f>IF(N139="nulová",J139,0)</f>
        <v>0</v>
      </c>
      <c r="BJ139" s="18" t="s">
        <v>87</v>
      </c>
      <c r="BK139" s="171">
        <f>ROUND(I139*H139,2)</f>
        <v>0</v>
      </c>
      <c r="BL139" s="18" t="s">
        <v>241</v>
      </c>
      <c r="BM139" s="170" t="s">
        <v>3171</v>
      </c>
    </row>
    <row r="140" spans="1:65" s="13" customFormat="1">
      <c r="B140" s="172"/>
      <c r="D140" s="173" t="s">
        <v>243</v>
      </c>
      <c r="E140" s="174" t="s">
        <v>1</v>
      </c>
      <c r="F140" s="175" t="s">
        <v>3172</v>
      </c>
      <c r="H140" s="174" t="s">
        <v>1</v>
      </c>
      <c r="I140" s="176"/>
      <c r="L140" s="172"/>
      <c r="M140" s="177"/>
      <c r="N140" s="178"/>
      <c r="O140" s="178"/>
      <c r="P140" s="178"/>
      <c r="Q140" s="178"/>
      <c r="R140" s="178"/>
      <c r="S140" s="178"/>
      <c r="T140" s="179"/>
      <c r="AT140" s="174" t="s">
        <v>243</v>
      </c>
      <c r="AU140" s="174" t="s">
        <v>87</v>
      </c>
      <c r="AV140" s="13" t="s">
        <v>82</v>
      </c>
      <c r="AW140" s="13" t="s">
        <v>29</v>
      </c>
      <c r="AX140" s="13" t="s">
        <v>75</v>
      </c>
      <c r="AY140" s="174" t="s">
        <v>234</v>
      </c>
    </row>
    <row r="141" spans="1:65" s="14" customFormat="1">
      <c r="B141" s="180"/>
      <c r="D141" s="173" t="s">
        <v>243</v>
      </c>
      <c r="E141" s="181" t="s">
        <v>1</v>
      </c>
      <c r="F141" s="182" t="s">
        <v>3173</v>
      </c>
      <c r="H141" s="183">
        <v>0.6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243</v>
      </c>
      <c r="AU141" s="181" t="s">
        <v>87</v>
      </c>
      <c r="AV141" s="14" t="s">
        <v>87</v>
      </c>
      <c r="AW141" s="14" t="s">
        <v>29</v>
      </c>
      <c r="AX141" s="14" t="s">
        <v>75</v>
      </c>
      <c r="AY141" s="181" t="s">
        <v>234</v>
      </c>
    </row>
    <row r="142" spans="1:65" s="14" customFormat="1">
      <c r="B142" s="180"/>
      <c r="D142" s="173" t="s">
        <v>243</v>
      </c>
      <c r="E142" s="181" t="s">
        <v>1</v>
      </c>
      <c r="F142" s="182" t="s">
        <v>3174</v>
      </c>
      <c r="H142" s="183">
        <v>1.056</v>
      </c>
      <c r="I142" s="184"/>
      <c r="L142" s="180"/>
      <c r="M142" s="185"/>
      <c r="N142" s="186"/>
      <c r="O142" s="186"/>
      <c r="P142" s="186"/>
      <c r="Q142" s="186"/>
      <c r="R142" s="186"/>
      <c r="S142" s="186"/>
      <c r="T142" s="187"/>
      <c r="AT142" s="181" t="s">
        <v>243</v>
      </c>
      <c r="AU142" s="181" t="s">
        <v>87</v>
      </c>
      <c r="AV142" s="14" t="s">
        <v>87</v>
      </c>
      <c r="AW142" s="14" t="s">
        <v>29</v>
      </c>
      <c r="AX142" s="14" t="s">
        <v>75</v>
      </c>
      <c r="AY142" s="181" t="s">
        <v>234</v>
      </c>
    </row>
    <row r="143" spans="1:65" s="13" customFormat="1">
      <c r="B143" s="172"/>
      <c r="D143" s="173" t="s">
        <v>243</v>
      </c>
      <c r="E143" s="174" t="s">
        <v>1</v>
      </c>
      <c r="F143" s="175" t="s">
        <v>3175</v>
      </c>
      <c r="H143" s="174" t="s">
        <v>1</v>
      </c>
      <c r="I143" s="176"/>
      <c r="L143" s="172"/>
      <c r="M143" s="177"/>
      <c r="N143" s="178"/>
      <c r="O143" s="178"/>
      <c r="P143" s="178"/>
      <c r="Q143" s="178"/>
      <c r="R143" s="178"/>
      <c r="S143" s="178"/>
      <c r="T143" s="179"/>
      <c r="AT143" s="174" t="s">
        <v>243</v>
      </c>
      <c r="AU143" s="174" t="s">
        <v>87</v>
      </c>
      <c r="AV143" s="13" t="s">
        <v>82</v>
      </c>
      <c r="AW143" s="13" t="s">
        <v>29</v>
      </c>
      <c r="AX143" s="13" t="s">
        <v>75</v>
      </c>
      <c r="AY143" s="174" t="s">
        <v>234</v>
      </c>
    </row>
    <row r="144" spans="1:65" s="14" customFormat="1">
      <c r="B144" s="180"/>
      <c r="D144" s="173" t="s">
        <v>243</v>
      </c>
      <c r="E144" s="181" t="s">
        <v>1</v>
      </c>
      <c r="F144" s="182" t="s">
        <v>3176</v>
      </c>
      <c r="H144" s="183">
        <v>2.4</v>
      </c>
      <c r="I144" s="184"/>
      <c r="L144" s="180"/>
      <c r="M144" s="185"/>
      <c r="N144" s="186"/>
      <c r="O144" s="186"/>
      <c r="P144" s="186"/>
      <c r="Q144" s="186"/>
      <c r="R144" s="186"/>
      <c r="S144" s="186"/>
      <c r="T144" s="187"/>
      <c r="AT144" s="181" t="s">
        <v>243</v>
      </c>
      <c r="AU144" s="181" t="s">
        <v>87</v>
      </c>
      <c r="AV144" s="14" t="s">
        <v>87</v>
      </c>
      <c r="AW144" s="14" t="s">
        <v>29</v>
      </c>
      <c r="AX144" s="14" t="s">
        <v>75</v>
      </c>
      <c r="AY144" s="181" t="s">
        <v>234</v>
      </c>
    </row>
    <row r="145" spans="1:65" s="14" customFormat="1">
      <c r="B145" s="180"/>
      <c r="D145" s="173" t="s">
        <v>243</v>
      </c>
      <c r="E145" s="181" t="s">
        <v>1</v>
      </c>
      <c r="F145" s="182" t="s">
        <v>3177</v>
      </c>
      <c r="H145" s="183">
        <v>4.0819999999999999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243</v>
      </c>
      <c r="AU145" s="181" t="s">
        <v>87</v>
      </c>
      <c r="AV145" s="14" t="s">
        <v>87</v>
      </c>
      <c r="AW145" s="14" t="s">
        <v>29</v>
      </c>
      <c r="AX145" s="14" t="s">
        <v>75</v>
      </c>
      <c r="AY145" s="181" t="s">
        <v>234</v>
      </c>
    </row>
    <row r="146" spans="1:65" s="14" customFormat="1">
      <c r="B146" s="180"/>
      <c r="D146" s="173" t="s">
        <v>243</v>
      </c>
      <c r="E146" s="181" t="s">
        <v>1</v>
      </c>
      <c r="F146" s="182" t="s">
        <v>3178</v>
      </c>
      <c r="H146" s="183">
        <v>3.3620000000000001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243</v>
      </c>
      <c r="AU146" s="181" t="s">
        <v>87</v>
      </c>
      <c r="AV146" s="14" t="s">
        <v>87</v>
      </c>
      <c r="AW146" s="14" t="s">
        <v>29</v>
      </c>
      <c r="AX146" s="14" t="s">
        <v>75</v>
      </c>
      <c r="AY146" s="181" t="s">
        <v>234</v>
      </c>
    </row>
    <row r="147" spans="1:65" s="15" customFormat="1">
      <c r="B147" s="188"/>
      <c r="D147" s="173" t="s">
        <v>243</v>
      </c>
      <c r="E147" s="189" t="s">
        <v>3160</v>
      </c>
      <c r="F147" s="190" t="s">
        <v>248</v>
      </c>
      <c r="H147" s="191">
        <v>11.5</v>
      </c>
      <c r="I147" s="192"/>
      <c r="L147" s="188"/>
      <c r="M147" s="193"/>
      <c r="N147" s="194"/>
      <c r="O147" s="194"/>
      <c r="P147" s="194"/>
      <c r="Q147" s="194"/>
      <c r="R147" s="194"/>
      <c r="S147" s="194"/>
      <c r="T147" s="195"/>
      <c r="AT147" s="189" t="s">
        <v>243</v>
      </c>
      <c r="AU147" s="189" t="s">
        <v>87</v>
      </c>
      <c r="AV147" s="15" t="s">
        <v>241</v>
      </c>
      <c r="AW147" s="15" t="s">
        <v>29</v>
      </c>
      <c r="AX147" s="15" t="s">
        <v>82</v>
      </c>
      <c r="AY147" s="189" t="s">
        <v>234</v>
      </c>
    </row>
    <row r="148" spans="1:65" s="2" customFormat="1" ht="24.15" customHeight="1">
      <c r="A148" s="33"/>
      <c r="B148" s="157"/>
      <c r="C148" s="158" t="s">
        <v>87</v>
      </c>
      <c r="D148" s="158" t="s">
        <v>237</v>
      </c>
      <c r="E148" s="159" t="s">
        <v>462</v>
      </c>
      <c r="F148" s="160" t="s">
        <v>463</v>
      </c>
      <c r="G148" s="161" t="s">
        <v>453</v>
      </c>
      <c r="H148" s="162">
        <v>8.1760000000000002</v>
      </c>
      <c r="I148" s="163"/>
      <c r="J148" s="164">
        <f>ROUND(I148*H148,2)</f>
        <v>0</v>
      </c>
      <c r="K148" s="165"/>
      <c r="L148" s="34"/>
      <c r="M148" s="166" t="s">
        <v>1</v>
      </c>
      <c r="N148" s="167" t="s">
        <v>41</v>
      </c>
      <c r="O148" s="62"/>
      <c r="P148" s="168">
        <f>O148*H148</f>
        <v>0</v>
      </c>
      <c r="Q148" s="168">
        <v>0</v>
      </c>
      <c r="R148" s="168">
        <f>Q148*H148</f>
        <v>0</v>
      </c>
      <c r="S148" s="168">
        <v>0</v>
      </c>
      <c r="T148" s="169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241</v>
      </c>
      <c r="AT148" s="170" t="s">
        <v>237</v>
      </c>
      <c r="AU148" s="170" t="s">
        <v>87</v>
      </c>
      <c r="AY148" s="18" t="s">
        <v>234</v>
      </c>
      <c r="BE148" s="171">
        <f>IF(N148="základná",J148,0)</f>
        <v>0</v>
      </c>
      <c r="BF148" s="171">
        <f>IF(N148="znížená",J148,0)</f>
        <v>0</v>
      </c>
      <c r="BG148" s="171">
        <f>IF(N148="zákl. prenesená",J148,0)</f>
        <v>0</v>
      </c>
      <c r="BH148" s="171">
        <f>IF(N148="zníž. prenesená",J148,0)</f>
        <v>0</v>
      </c>
      <c r="BI148" s="171">
        <f>IF(N148="nulová",J148,0)</f>
        <v>0</v>
      </c>
      <c r="BJ148" s="18" t="s">
        <v>87</v>
      </c>
      <c r="BK148" s="171">
        <f>ROUND(I148*H148,2)</f>
        <v>0</v>
      </c>
      <c r="BL148" s="18" t="s">
        <v>241</v>
      </c>
      <c r="BM148" s="170" t="s">
        <v>3179</v>
      </c>
    </row>
    <row r="149" spans="1:65" s="14" customFormat="1">
      <c r="B149" s="180"/>
      <c r="D149" s="173" t="s">
        <v>243</v>
      </c>
      <c r="E149" s="181" t="s">
        <v>1</v>
      </c>
      <c r="F149" s="182" t="s">
        <v>3166</v>
      </c>
      <c r="H149" s="183">
        <v>8.1760000000000002</v>
      </c>
      <c r="I149" s="184"/>
      <c r="L149" s="180"/>
      <c r="M149" s="185"/>
      <c r="N149" s="186"/>
      <c r="O149" s="186"/>
      <c r="P149" s="186"/>
      <c r="Q149" s="186"/>
      <c r="R149" s="186"/>
      <c r="S149" s="186"/>
      <c r="T149" s="187"/>
      <c r="AT149" s="181" t="s">
        <v>243</v>
      </c>
      <c r="AU149" s="181" t="s">
        <v>87</v>
      </c>
      <c r="AV149" s="14" t="s">
        <v>87</v>
      </c>
      <c r="AW149" s="14" t="s">
        <v>29</v>
      </c>
      <c r="AX149" s="14" t="s">
        <v>82</v>
      </c>
      <c r="AY149" s="181" t="s">
        <v>234</v>
      </c>
    </row>
    <row r="150" spans="1:65" s="2" customFormat="1" ht="16.5" customHeight="1">
      <c r="A150" s="33"/>
      <c r="B150" s="157"/>
      <c r="C150" s="158" t="s">
        <v>92</v>
      </c>
      <c r="D150" s="158" t="s">
        <v>237</v>
      </c>
      <c r="E150" s="159" t="s">
        <v>3180</v>
      </c>
      <c r="F150" s="160" t="s">
        <v>3181</v>
      </c>
      <c r="G150" s="161" t="s">
        <v>453</v>
      </c>
      <c r="H150" s="162">
        <v>8.1760000000000002</v>
      </c>
      <c r="I150" s="163"/>
      <c r="J150" s="164">
        <f>ROUND(I150*H150,2)</f>
        <v>0</v>
      </c>
      <c r="K150" s="165"/>
      <c r="L150" s="34"/>
      <c r="M150" s="166" t="s">
        <v>1</v>
      </c>
      <c r="N150" s="167" t="s">
        <v>41</v>
      </c>
      <c r="O150" s="62"/>
      <c r="P150" s="168">
        <f>O150*H150</f>
        <v>0</v>
      </c>
      <c r="Q150" s="168">
        <v>0</v>
      </c>
      <c r="R150" s="168">
        <f>Q150*H150</f>
        <v>0</v>
      </c>
      <c r="S150" s="168">
        <v>0</v>
      </c>
      <c r="T150" s="169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0" t="s">
        <v>241</v>
      </c>
      <c r="AT150" s="170" t="s">
        <v>237</v>
      </c>
      <c r="AU150" s="170" t="s">
        <v>87</v>
      </c>
      <c r="AY150" s="18" t="s">
        <v>234</v>
      </c>
      <c r="BE150" s="171">
        <f>IF(N150="základná",J150,0)</f>
        <v>0</v>
      </c>
      <c r="BF150" s="171">
        <f>IF(N150="znížená",J150,0)</f>
        <v>0</v>
      </c>
      <c r="BG150" s="171">
        <f>IF(N150="zákl. prenesená",J150,0)</f>
        <v>0</v>
      </c>
      <c r="BH150" s="171">
        <f>IF(N150="zníž. prenesená",J150,0)</f>
        <v>0</v>
      </c>
      <c r="BI150" s="171">
        <f>IF(N150="nulová",J150,0)</f>
        <v>0</v>
      </c>
      <c r="BJ150" s="18" t="s">
        <v>87</v>
      </c>
      <c r="BK150" s="171">
        <f>ROUND(I150*H150,2)</f>
        <v>0</v>
      </c>
      <c r="BL150" s="18" t="s">
        <v>241</v>
      </c>
      <c r="BM150" s="170" t="s">
        <v>3182</v>
      </c>
    </row>
    <row r="151" spans="1:65" s="14" customFormat="1">
      <c r="B151" s="180"/>
      <c r="D151" s="173" t="s">
        <v>243</v>
      </c>
      <c r="E151" s="181" t="s">
        <v>1</v>
      </c>
      <c r="F151" s="182" t="s">
        <v>3164</v>
      </c>
      <c r="H151" s="183">
        <v>5.45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243</v>
      </c>
      <c r="AU151" s="181" t="s">
        <v>87</v>
      </c>
      <c r="AV151" s="14" t="s">
        <v>87</v>
      </c>
      <c r="AW151" s="14" t="s">
        <v>29</v>
      </c>
      <c r="AX151" s="14" t="s">
        <v>75</v>
      </c>
      <c r="AY151" s="181" t="s">
        <v>234</v>
      </c>
    </row>
    <row r="152" spans="1:65" s="14" customFormat="1">
      <c r="B152" s="180"/>
      <c r="D152" s="173" t="s">
        <v>243</v>
      </c>
      <c r="E152" s="181" t="s">
        <v>1</v>
      </c>
      <c r="F152" s="182" t="s">
        <v>3162</v>
      </c>
      <c r="H152" s="183">
        <v>2.726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243</v>
      </c>
      <c r="AU152" s="181" t="s">
        <v>87</v>
      </c>
      <c r="AV152" s="14" t="s">
        <v>87</v>
      </c>
      <c r="AW152" s="14" t="s">
        <v>29</v>
      </c>
      <c r="AX152" s="14" t="s">
        <v>75</v>
      </c>
      <c r="AY152" s="181" t="s">
        <v>234</v>
      </c>
    </row>
    <row r="153" spans="1:65" s="15" customFormat="1">
      <c r="B153" s="188"/>
      <c r="D153" s="173" t="s">
        <v>243</v>
      </c>
      <c r="E153" s="189" t="s">
        <v>3166</v>
      </c>
      <c r="F153" s="190" t="s">
        <v>248</v>
      </c>
      <c r="H153" s="191">
        <v>8.1760000000000002</v>
      </c>
      <c r="I153" s="192"/>
      <c r="L153" s="188"/>
      <c r="M153" s="193"/>
      <c r="N153" s="194"/>
      <c r="O153" s="194"/>
      <c r="P153" s="194"/>
      <c r="Q153" s="194"/>
      <c r="R153" s="194"/>
      <c r="S153" s="194"/>
      <c r="T153" s="195"/>
      <c r="AT153" s="189" t="s">
        <v>243</v>
      </c>
      <c r="AU153" s="189" t="s">
        <v>87</v>
      </c>
      <c r="AV153" s="15" t="s">
        <v>241</v>
      </c>
      <c r="AW153" s="15" t="s">
        <v>29</v>
      </c>
      <c r="AX153" s="15" t="s">
        <v>82</v>
      </c>
      <c r="AY153" s="189" t="s">
        <v>234</v>
      </c>
    </row>
    <row r="154" spans="1:65" s="2" customFormat="1" ht="24.15" customHeight="1">
      <c r="A154" s="33"/>
      <c r="B154" s="157"/>
      <c r="C154" s="158" t="s">
        <v>241</v>
      </c>
      <c r="D154" s="158" t="s">
        <v>237</v>
      </c>
      <c r="E154" s="159" t="s">
        <v>1328</v>
      </c>
      <c r="F154" s="160" t="s">
        <v>1329</v>
      </c>
      <c r="G154" s="161" t="s">
        <v>453</v>
      </c>
      <c r="H154" s="162">
        <v>3.3239999999999998</v>
      </c>
      <c r="I154" s="163"/>
      <c r="J154" s="164">
        <f>ROUND(I154*H154,2)</f>
        <v>0</v>
      </c>
      <c r="K154" s="165"/>
      <c r="L154" s="34"/>
      <c r="M154" s="166" t="s">
        <v>1</v>
      </c>
      <c r="N154" s="167" t="s">
        <v>41</v>
      </c>
      <c r="O154" s="62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0" t="s">
        <v>241</v>
      </c>
      <c r="AT154" s="170" t="s">
        <v>237</v>
      </c>
      <c r="AU154" s="170" t="s">
        <v>87</v>
      </c>
      <c r="AY154" s="18" t="s">
        <v>234</v>
      </c>
      <c r="BE154" s="171">
        <f>IF(N154="základná",J154,0)</f>
        <v>0</v>
      </c>
      <c r="BF154" s="171">
        <f>IF(N154="znížená",J154,0)</f>
        <v>0</v>
      </c>
      <c r="BG154" s="171">
        <f>IF(N154="zákl. prenesená",J154,0)</f>
        <v>0</v>
      </c>
      <c r="BH154" s="171">
        <f>IF(N154="zníž. prenesená",J154,0)</f>
        <v>0</v>
      </c>
      <c r="BI154" s="171">
        <f>IF(N154="nulová",J154,0)</f>
        <v>0</v>
      </c>
      <c r="BJ154" s="18" t="s">
        <v>87</v>
      </c>
      <c r="BK154" s="171">
        <f>ROUND(I154*H154,2)</f>
        <v>0</v>
      </c>
      <c r="BL154" s="18" t="s">
        <v>241</v>
      </c>
      <c r="BM154" s="170" t="s">
        <v>3183</v>
      </c>
    </row>
    <row r="155" spans="1:65" s="14" customFormat="1">
      <c r="B155" s="180"/>
      <c r="D155" s="173" t="s">
        <v>243</v>
      </c>
      <c r="E155" s="181" t="s">
        <v>1</v>
      </c>
      <c r="F155" s="182" t="s">
        <v>3160</v>
      </c>
      <c r="H155" s="183">
        <v>11.5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243</v>
      </c>
      <c r="AU155" s="181" t="s">
        <v>87</v>
      </c>
      <c r="AV155" s="14" t="s">
        <v>87</v>
      </c>
      <c r="AW155" s="14" t="s">
        <v>29</v>
      </c>
      <c r="AX155" s="14" t="s">
        <v>75</v>
      </c>
      <c r="AY155" s="181" t="s">
        <v>234</v>
      </c>
    </row>
    <row r="156" spans="1:65" s="14" customFormat="1">
      <c r="B156" s="180"/>
      <c r="D156" s="173" t="s">
        <v>243</v>
      </c>
      <c r="E156" s="181" t="s">
        <v>1</v>
      </c>
      <c r="F156" s="182" t="s">
        <v>3184</v>
      </c>
      <c r="H156" s="183">
        <v>-8.1760000000000002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243</v>
      </c>
      <c r="AU156" s="181" t="s">
        <v>87</v>
      </c>
      <c r="AV156" s="14" t="s">
        <v>87</v>
      </c>
      <c r="AW156" s="14" t="s">
        <v>29</v>
      </c>
      <c r="AX156" s="14" t="s">
        <v>75</v>
      </c>
      <c r="AY156" s="181" t="s">
        <v>234</v>
      </c>
    </row>
    <row r="157" spans="1:65" s="15" customFormat="1">
      <c r="B157" s="188"/>
      <c r="D157" s="173" t="s">
        <v>243</v>
      </c>
      <c r="E157" s="189" t="s">
        <v>1</v>
      </c>
      <c r="F157" s="190" t="s">
        <v>248</v>
      </c>
      <c r="H157" s="191">
        <v>3.3239999999999998</v>
      </c>
      <c r="I157" s="192"/>
      <c r="L157" s="188"/>
      <c r="M157" s="193"/>
      <c r="N157" s="194"/>
      <c r="O157" s="194"/>
      <c r="P157" s="194"/>
      <c r="Q157" s="194"/>
      <c r="R157" s="194"/>
      <c r="S157" s="194"/>
      <c r="T157" s="195"/>
      <c r="AT157" s="189" t="s">
        <v>243</v>
      </c>
      <c r="AU157" s="189" t="s">
        <v>87</v>
      </c>
      <c r="AV157" s="15" t="s">
        <v>241</v>
      </c>
      <c r="AW157" s="15" t="s">
        <v>29</v>
      </c>
      <c r="AX157" s="15" t="s">
        <v>82</v>
      </c>
      <c r="AY157" s="189" t="s">
        <v>234</v>
      </c>
    </row>
    <row r="158" spans="1:65" s="2" customFormat="1" ht="33" customHeight="1">
      <c r="A158" s="33"/>
      <c r="B158" s="157"/>
      <c r="C158" s="158" t="s">
        <v>269</v>
      </c>
      <c r="D158" s="158" t="s">
        <v>237</v>
      </c>
      <c r="E158" s="159" t="s">
        <v>1334</v>
      </c>
      <c r="F158" s="160" t="s">
        <v>1335</v>
      </c>
      <c r="G158" s="161" t="s">
        <v>453</v>
      </c>
      <c r="H158" s="162">
        <v>5.45</v>
      </c>
      <c r="I158" s="163"/>
      <c r="J158" s="164">
        <f>ROUND(I158*H158,2)</f>
        <v>0</v>
      </c>
      <c r="K158" s="165"/>
      <c r="L158" s="34"/>
      <c r="M158" s="166" t="s">
        <v>1</v>
      </c>
      <c r="N158" s="167" t="s">
        <v>41</v>
      </c>
      <c r="O158" s="62"/>
      <c r="P158" s="168">
        <f>O158*H158</f>
        <v>0</v>
      </c>
      <c r="Q158" s="168">
        <v>0</v>
      </c>
      <c r="R158" s="168">
        <f>Q158*H158</f>
        <v>0</v>
      </c>
      <c r="S158" s="168">
        <v>0</v>
      </c>
      <c r="T158" s="169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241</v>
      </c>
      <c r="AT158" s="170" t="s">
        <v>237</v>
      </c>
      <c r="AU158" s="170" t="s">
        <v>87</v>
      </c>
      <c r="AY158" s="18" t="s">
        <v>234</v>
      </c>
      <c r="BE158" s="171">
        <f>IF(N158="základná",J158,0)</f>
        <v>0</v>
      </c>
      <c r="BF158" s="171">
        <f>IF(N158="znížená",J158,0)</f>
        <v>0</v>
      </c>
      <c r="BG158" s="171">
        <f>IF(N158="zákl. prenesená",J158,0)</f>
        <v>0</v>
      </c>
      <c r="BH158" s="171">
        <f>IF(N158="zníž. prenesená",J158,0)</f>
        <v>0</v>
      </c>
      <c r="BI158" s="171">
        <f>IF(N158="nulová",J158,0)</f>
        <v>0</v>
      </c>
      <c r="BJ158" s="18" t="s">
        <v>87</v>
      </c>
      <c r="BK158" s="171">
        <f>ROUND(I158*H158,2)</f>
        <v>0</v>
      </c>
      <c r="BL158" s="18" t="s">
        <v>241</v>
      </c>
      <c r="BM158" s="170" t="s">
        <v>3185</v>
      </c>
    </row>
    <row r="159" spans="1:65" s="13" customFormat="1">
      <c r="B159" s="172"/>
      <c r="D159" s="173" t="s">
        <v>243</v>
      </c>
      <c r="E159" s="174" t="s">
        <v>1</v>
      </c>
      <c r="F159" s="175" t="s">
        <v>3172</v>
      </c>
      <c r="H159" s="174" t="s">
        <v>1</v>
      </c>
      <c r="I159" s="176"/>
      <c r="L159" s="172"/>
      <c r="M159" s="177"/>
      <c r="N159" s="178"/>
      <c r="O159" s="178"/>
      <c r="P159" s="178"/>
      <c r="Q159" s="178"/>
      <c r="R159" s="178"/>
      <c r="S159" s="178"/>
      <c r="T159" s="179"/>
      <c r="AT159" s="174" t="s">
        <v>243</v>
      </c>
      <c r="AU159" s="174" t="s">
        <v>87</v>
      </c>
      <c r="AV159" s="13" t="s">
        <v>82</v>
      </c>
      <c r="AW159" s="13" t="s">
        <v>29</v>
      </c>
      <c r="AX159" s="13" t="s">
        <v>75</v>
      </c>
      <c r="AY159" s="174" t="s">
        <v>234</v>
      </c>
    </row>
    <row r="160" spans="1:65" s="14" customFormat="1">
      <c r="B160" s="180"/>
      <c r="D160" s="173" t="s">
        <v>243</v>
      </c>
      <c r="E160" s="181" t="s">
        <v>1</v>
      </c>
      <c r="F160" s="182" t="s">
        <v>1338</v>
      </c>
      <c r="H160" s="183">
        <v>0.3</v>
      </c>
      <c r="I160" s="184"/>
      <c r="L160" s="180"/>
      <c r="M160" s="185"/>
      <c r="N160" s="186"/>
      <c r="O160" s="186"/>
      <c r="P160" s="186"/>
      <c r="Q160" s="186"/>
      <c r="R160" s="186"/>
      <c r="S160" s="186"/>
      <c r="T160" s="187"/>
      <c r="AT160" s="181" t="s">
        <v>243</v>
      </c>
      <c r="AU160" s="181" t="s">
        <v>87</v>
      </c>
      <c r="AV160" s="14" t="s">
        <v>87</v>
      </c>
      <c r="AW160" s="14" t="s">
        <v>29</v>
      </c>
      <c r="AX160" s="14" t="s">
        <v>75</v>
      </c>
      <c r="AY160" s="181" t="s">
        <v>234</v>
      </c>
    </row>
    <row r="161" spans="1:65" s="14" customFormat="1">
      <c r="B161" s="180"/>
      <c r="D161" s="173" t="s">
        <v>243</v>
      </c>
      <c r="E161" s="181" t="s">
        <v>1</v>
      </c>
      <c r="F161" s="182" t="s">
        <v>3186</v>
      </c>
      <c r="H161" s="183">
        <v>0.52800000000000002</v>
      </c>
      <c r="I161" s="184"/>
      <c r="L161" s="180"/>
      <c r="M161" s="185"/>
      <c r="N161" s="186"/>
      <c r="O161" s="186"/>
      <c r="P161" s="186"/>
      <c r="Q161" s="186"/>
      <c r="R161" s="186"/>
      <c r="S161" s="186"/>
      <c r="T161" s="187"/>
      <c r="AT161" s="181" t="s">
        <v>243</v>
      </c>
      <c r="AU161" s="181" t="s">
        <v>87</v>
      </c>
      <c r="AV161" s="14" t="s">
        <v>87</v>
      </c>
      <c r="AW161" s="14" t="s">
        <v>29</v>
      </c>
      <c r="AX161" s="14" t="s">
        <v>75</v>
      </c>
      <c r="AY161" s="181" t="s">
        <v>234</v>
      </c>
    </row>
    <row r="162" spans="1:65" s="13" customFormat="1">
      <c r="B162" s="172"/>
      <c r="D162" s="173" t="s">
        <v>243</v>
      </c>
      <c r="E162" s="174" t="s">
        <v>1</v>
      </c>
      <c r="F162" s="175" t="s">
        <v>3175</v>
      </c>
      <c r="H162" s="174" t="s">
        <v>1</v>
      </c>
      <c r="I162" s="176"/>
      <c r="L162" s="172"/>
      <c r="M162" s="177"/>
      <c r="N162" s="178"/>
      <c r="O162" s="178"/>
      <c r="P162" s="178"/>
      <c r="Q162" s="178"/>
      <c r="R162" s="178"/>
      <c r="S162" s="178"/>
      <c r="T162" s="179"/>
      <c r="AT162" s="174" t="s">
        <v>243</v>
      </c>
      <c r="AU162" s="174" t="s">
        <v>87</v>
      </c>
      <c r="AV162" s="13" t="s">
        <v>82</v>
      </c>
      <c r="AW162" s="13" t="s">
        <v>29</v>
      </c>
      <c r="AX162" s="13" t="s">
        <v>75</v>
      </c>
      <c r="AY162" s="174" t="s">
        <v>234</v>
      </c>
    </row>
    <row r="163" spans="1:65" s="14" customFormat="1">
      <c r="B163" s="180"/>
      <c r="D163" s="173" t="s">
        <v>243</v>
      </c>
      <c r="E163" s="181" t="s">
        <v>1</v>
      </c>
      <c r="F163" s="182" t="s">
        <v>3187</v>
      </c>
      <c r="H163" s="183">
        <v>0.9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243</v>
      </c>
      <c r="AU163" s="181" t="s">
        <v>87</v>
      </c>
      <c r="AV163" s="14" t="s">
        <v>87</v>
      </c>
      <c r="AW163" s="14" t="s">
        <v>29</v>
      </c>
      <c r="AX163" s="14" t="s">
        <v>75</v>
      </c>
      <c r="AY163" s="181" t="s">
        <v>234</v>
      </c>
    </row>
    <row r="164" spans="1:65" s="14" customFormat="1">
      <c r="B164" s="180"/>
      <c r="D164" s="173" t="s">
        <v>243</v>
      </c>
      <c r="E164" s="181" t="s">
        <v>1</v>
      </c>
      <c r="F164" s="182" t="s">
        <v>3188</v>
      </c>
      <c r="H164" s="183">
        <v>2.0409999999999999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243</v>
      </c>
      <c r="AU164" s="181" t="s">
        <v>87</v>
      </c>
      <c r="AV164" s="14" t="s">
        <v>87</v>
      </c>
      <c r="AW164" s="14" t="s">
        <v>29</v>
      </c>
      <c r="AX164" s="14" t="s">
        <v>75</v>
      </c>
      <c r="AY164" s="181" t="s">
        <v>234</v>
      </c>
    </row>
    <row r="165" spans="1:65" s="14" customFormat="1">
      <c r="B165" s="180"/>
      <c r="D165" s="173" t="s">
        <v>243</v>
      </c>
      <c r="E165" s="181" t="s">
        <v>1</v>
      </c>
      <c r="F165" s="182" t="s">
        <v>3189</v>
      </c>
      <c r="H165" s="183">
        <v>1.681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243</v>
      </c>
      <c r="AU165" s="181" t="s">
        <v>87</v>
      </c>
      <c r="AV165" s="14" t="s">
        <v>87</v>
      </c>
      <c r="AW165" s="14" t="s">
        <v>29</v>
      </c>
      <c r="AX165" s="14" t="s">
        <v>75</v>
      </c>
      <c r="AY165" s="181" t="s">
        <v>234</v>
      </c>
    </row>
    <row r="166" spans="1:65" s="15" customFormat="1">
      <c r="B166" s="188"/>
      <c r="D166" s="173" t="s">
        <v>243</v>
      </c>
      <c r="E166" s="189" t="s">
        <v>3164</v>
      </c>
      <c r="F166" s="190" t="s">
        <v>248</v>
      </c>
      <c r="H166" s="191">
        <v>5.45</v>
      </c>
      <c r="I166" s="192"/>
      <c r="L166" s="188"/>
      <c r="M166" s="193"/>
      <c r="N166" s="194"/>
      <c r="O166" s="194"/>
      <c r="P166" s="194"/>
      <c r="Q166" s="194"/>
      <c r="R166" s="194"/>
      <c r="S166" s="194"/>
      <c r="T166" s="195"/>
      <c r="AT166" s="189" t="s">
        <v>243</v>
      </c>
      <c r="AU166" s="189" t="s">
        <v>87</v>
      </c>
      <c r="AV166" s="15" t="s">
        <v>241</v>
      </c>
      <c r="AW166" s="15" t="s">
        <v>29</v>
      </c>
      <c r="AX166" s="15" t="s">
        <v>82</v>
      </c>
      <c r="AY166" s="189" t="s">
        <v>234</v>
      </c>
    </row>
    <row r="167" spans="1:65" s="2" customFormat="1" ht="16.5" customHeight="1">
      <c r="A167" s="33"/>
      <c r="B167" s="157"/>
      <c r="C167" s="199" t="s">
        <v>273</v>
      </c>
      <c r="D167" s="199" t="s">
        <v>478</v>
      </c>
      <c r="E167" s="200" t="s">
        <v>1339</v>
      </c>
      <c r="F167" s="201" t="s">
        <v>1340</v>
      </c>
      <c r="G167" s="202" t="s">
        <v>267</v>
      </c>
      <c r="H167" s="203">
        <v>8.8330000000000002</v>
      </c>
      <c r="I167" s="204"/>
      <c r="J167" s="205">
        <f>ROUND(I167*H167,2)</f>
        <v>0</v>
      </c>
      <c r="K167" s="206"/>
      <c r="L167" s="207"/>
      <c r="M167" s="208" t="s">
        <v>1</v>
      </c>
      <c r="N167" s="209" t="s">
        <v>41</v>
      </c>
      <c r="O167" s="62"/>
      <c r="P167" s="168">
        <f>O167*H167</f>
        <v>0</v>
      </c>
      <c r="Q167" s="168">
        <v>1</v>
      </c>
      <c r="R167" s="168">
        <f>Q167*H167</f>
        <v>8.8330000000000002</v>
      </c>
      <c r="S167" s="168">
        <v>0</v>
      </c>
      <c r="T167" s="169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0" t="s">
        <v>282</v>
      </c>
      <c r="AT167" s="170" t="s">
        <v>478</v>
      </c>
      <c r="AU167" s="170" t="s">
        <v>87</v>
      </c>
      <c r="AY167" s="18" t="s">
        <v>234</v>
      </c>
      <c r="BE167" s="171">
        <f>IF(N167="základná",J167,0)</f>
        <v>0</v>
      </c>
      <c r="BF167" s="171">
        <f>IF(N167="znížená",J167,0)</f>
        <v>0</v>
      </c>
      <c r="BG167" s="171">
        <f>IF(N167="zákl. prenesená",J167,0)</f>
        <v>0</v>
      </c>
      <c r="BH167" s="171">
        <f>IF(N167="zníž. prenesená",J167,0)</f>
        <v>0</v>
      </c>
      <c r="BI167" s="171">
        <f>IF(N167="nulová",J167,0)</f>
        <v>0</v>
      </c>
      <c r="BJ167" s="18" t="s">
        <v>87</v>
      </c>
      <c r="BK167" s="171">
        <f>ROUND(I167*H167,2)</f>
        <v>0</v>
      </c>
      <c r="BL167" s="18" t="s">
        <v>241</v>
      </c>
      <c r="BM167" s="170" t="s">
        <v>3190</v>
      </c>
    </row>
    <row r="168" spans="1:65" s="14" customFormat="1">
      <c r="B168" s="180"/>
      <c r="D168" s="173" t="s">
        <v>243</v>
      </c>
      <c r="E168" s="181" t="s">
        <v>1</v>
      </c>
      <c r="F168" s="182" t="s">
        <v>3191</v>
      </c>
      <c r="H168" s="183">
        <v>8.8330000000000002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243</v>
      </c>
      <c r="AU168" s="181" t="s">
        <v>87</v>
      </c>
      <c r="AV168" s="14" t="s">
        <v>87</v>
      </c>
      <c r="AW168" s="14" t="s">
        <v>29</v>
      </c>
      <c r="AX168" s="14" t="s">
        <v>82</v>
      </c>
      <c r="AY168" s="181" t="s">
        <v>234</v>
      </c>
    </row>
    <row r="169" spans="1:65" s="2" customFormat="1" ht="37.950000000000003" customHeight="1">
      <c r="A169" s="33"/>
      <c r="B169" s="157"/>
      <c r="C169" s="158" t="s">
        <v>278</v>
      </c>
      <c r="D169" s="158" t="s">
        <v>237</v>
      </c>
      <c r="E169" s="159" t="s">
        <v>3192</v>
      </c>
      <c r="F169" s="160" t="s">
        <v>3193</v>
      </c>
      <c r="G169" s="161" t="s">
        <v>453</v>
      </c>
      <c r="H169" s="162">
        <v>2.726</v>
      </c>
      <c r="I169" s="163"/>
      <c r="J169" s="164">
        <f>ROUND(I169*H169,2)</f>
        <v>0</v>
      </c>
      <c r="K169" s="165"/>
      <c r="L169" s="34"/>
      <c r="M169" s="166" t="s">
        <v>1</v>
      </c>
      <c r="N169" s="167" t="s">
        <v>41</v>
      </c>
      <c r="O169" s="62"/>
      <c r="P169" s="168">
        <f>O169*H169</f>
        <v>0</v>
      </c>
      <c r="Q169" s="168">
        <v>1.8907700000000001</v>
      </c>
      <c r="R169" s="168">
        <f>Q169*H169</f>
        <v>5.1542390200000003</v>
      </c>
      <c r="S169" s="168">
        <v>0</v>
      </c>
      <c r="T169" s="169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0" t="s">
        <v>241</v>
      </c>
      <c r="AT169" s="170" t="s">
        <v>237</v>
      </c>
      <c r="AU169" s="170" t="s">
        <v>87</v>
      </c>
      <c r="AY169" s="18" t="s">
        <v>234</v>
      </c>
      <c r="BE169" s="171">
        <f>IF(N169="základná",J169,0)</f>
        <v>0</v>
      </c>
      <c r="BF169" s="171">
        <f>IF(N169="znížená",J169,0)</f>
        <v>0</v>
      </c>
      <c r="BG169" s="171">
        <f>IF(N169="zákl. prenesená",J169,0)</f>
        <v>0</v>
      </c>
      <c r="BH169" s="171">
        <f>IF(N169="zníž. prenesená",J169,0)</f>
        <v>0</v>
      </c>
      <c r="BI169" s="171">
        <f>IF(N169="nulová",J169,0)</f>
        <v>0</v>
      </c>
      <c r="BJ169" s="18" t="s">
        <v>87</v>
      </c>
      <c r="BK169" s="171">
        <f>ROUND(I169*H169,2)</f>
        <v>0</v>
      </c>
      <c r="BL169" s="18" t="s">
        <v>241</v>
      </c>
      <c r="BM169" s="170" t="s">
        <v>3194</v>
      </c>
    </row>
    <row r="170" spans="1:65" s="13" customFormat="1">
      <c r="B170" s="172"/>
      <c r="D170" s="173" t="s">
        <v>243</v>
      </c>
      <c r="E170" s="174" t="s">
        <v>1</v>
      </c>
      <c r="F170" s="175" t="s">
        <v>3172</v>
      </c>
      <c r="H170" s="174" t="s">
        <v>1</v>
      </c>
      <c r="I170" s="176"/>
      <c r="L170" s="172"/>
      <c r="M170" s="177"/>
      <c r="N170" s="178"/>
      <c r="O170" s="178"/>
      <c r="P170" s="178"/>
      <c r="Q170" s="178"/>
      <c r="R170" s="178"/>
      <c r="S170" s="178"/>
      <c r="T170" s="179"/>
      <c r="AT170" s="174" t="s">
        <v>243</v>
      </c>
      <c r="AU170" s="174" t="s">
        <v>87</v>
      </c>
      <c r="AV170" s="13" t="s">
        <v>82</v>
      </c>
      <c r="AW170" s="13" t="s">
        <v>29</v>
      </c>
      <c r="AX170" s="13" t="s">
        <v>75</v>
      </c>
      <c r="AY170" s="174" t="s">
        <v>234</v>
      </c>
    </row>
    <row r="171" spans="1:65" s="14" customFormat="1">
      <c r="B171" s="180"/>
      <c r="D171" s="173" t="s">
        <v>243</v>
      </c>
      <c r="E171" s="181" t="s">
        <v>1</v>
      </c>
      <c r="F171" s="182" t="s">
        <v>1347</v>
      </c>
      <c r="H171" s="183">
        <v>0.15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243</v>
      </c>
      <c r="AU171" s="181" t="s">
        <v>87</v>
      </c>
      <c r="AV171" s="14" t="s">
        <v>87</v>
      </c>
      <c r="AW171" s="14" t="s">
        <v>29</v>
      </c>
      <c r="AX171" s="14" t="s">
        <v>75</v>
      </c>
      <c r="AY171" s="181" t="s">
        <v>234</v>
      </c>
    </row>
    <row r="172" spans="1:65" s="14" customFormat="1">
      <c r="B172" s="180"/>
      <c r="D172" s="173" t="s">
        <v>243</v>
      </c>
      <c r="E172" s="181" t="s">
        <v>1</v>
      </c>
      <c r="F172" s="182" t="s">
        <v>3195</v>
      </c>
      <c r="H172" s="183">
        <v>0.26400000000000001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243</v>
      </c>
      <c r="AU172" s="181" t="s">
        <v>87</v>
      </c>
      <c r="AV172" s="14" t="s">
        <v>87</v>
      </c>
      <c r="AW172" s="14" t="s">
        <v>29</v>
      </c>
      <c r="AX172" s="14" t="s">
        <v>75</v>
      </c>
      <c r="AY172" s="181" t="s">
        <v>234</v>
      </c>
    </row>
    <row r="173" spans="1:65" s="13" customFormat="1">
      <c r="B173" s="172"/>
      <c r="D173" s="173" t="s">
        <v>243</v>
      </c>
      <c r="E173" s="174" t="s">
        <v>1</v>
      </c>
      <c r="F173" s="175" t="s">
        <v>3175</v>
      </c>
      <c r="H173" s="174" t="s">
        <v>1</v>
      </c>
      <c r="I173" s="176"/>
      <c r="L173" s="172"/>
      <c r="M173" s="177"/>
      <c r="N173" s="178"/>
      <c r="O173" s="178"/>
      <c r="P173" s="178"/>
      <c r="Q173" s="178"/>
      <c r="R173" s="178"/>
      <c r="S173" s="178"/>
      <c r="T173" s="179"/>
      <c r="AT173" s="174" t="s">
        <v>243</v>
      </c>
      <c r="AU173" s="174" t="s">
        <v>87</v>
      </c>
      <c r="AV173" s="13" t="s">
        <v>82</v>
      </c>
      <c r="AW173" s="13" t="s">
        <v>29</v>
      </c>
      <c r="AX173" s="13" t="s">
        <v>75</v>
      </c>
      <c r="AY173" s="174" t="s">
        <v>234</v>
      </c>
    </row>
    <row r="174" spans="1:65" s="14" customFormat="1">
      <c r="B174" s="180"/>
      <c r="D174" s="173" t="s">
        <v>243</v>
      </c>
      <c r="E174" s="181" t="s">
        <v>1</v>
      </c>
      <c r="F174" s="182" t="s">
        <v>3196</v>
      </c>
      <c r="H174" s="183">
        <v>0.45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243</v>
      </c>
      <c r="AU174" s="181" t="s">
        <v>87</v>
      </c>
      <c r="AV174" s="14" t="s">
        <v>87</v>
      </c>
      <c r="AW174" s="14" t="s">
        <v>29</v>
      </c>
      <c r="AX174" s="14" t="s">
        <v>75</v>
      </c>
      <c r="AY174" s="181" t="s">
        <v>234</v>
      </c>
    </row>
    <row r="175" spans="1:65" s="14" customFormat="1">
      <c r="B175" s="180"/>
      <c r="D175" s="173" t="s">
        <v>243</v>
      </c>
      <c r="E175" s="181" t="s">
        <v>1</v>
      </c>
      <c r="F175" s="182" t="s">
        <v>3197</v>
      </c>
      <c r="H175" s="183">
        <v>1.0209999999999999</v>
      </c>
      <c r="I175" s="184"/>
      <c r="L175" s="180"/>
      <c r="M175" s="185"/>
      <c r="N175" s="186"/>
      <c r="O175" s="186"/>
      <c r="P175" s="186"/>
      <c r="Q175" s="186"/>
      <c r="R175" s="186"/>
      <c r="S175" s="186"/>
      <c r="T175" s="187"/>
      <c r="AT175" s="181" t="s">
        <v>243</v>
      </c>
      <c r="AU175" s="181" t="s">
        <v>87</v>
      </c>
      <c r="AV175" s="14" t="s">
        <v>87</v>
      </c>
      <c r="AW175" s="14" t="s">
        <v>29</v>
      </c>
      <c r="AX175" s="14" t="s">
        <v>75</v>
      </c>
      <c r="AY175" s="181" t="s">
        <v>234</v>
      </c>
    </row>
    <row r="176" spans="1:65" s="14" customFormat="1">
      <c r="B176" s="180"/>
      <c r="D176" s="173" t="s">
        <v>243</v>
      </c>
      <c r="E176" s="181" t="s">
        <v>1</v>
      </c>
      <c r="F176" s="182" t="s">
        <v>3198</v>
      </c>
      <c r="H176" s="183">
        <v>0.84099999999999997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243</v>
      </c>
      <c r="AU176" s="181" t="s">
        <v>87</v>
      </c>
      <c r="AV176" s="14" t="s">
        <v>87</v>
      </c>
      <c r="AW176" s="14" t="s">
        <v>29</v>
      </c>
      <c r="AX176" s="14" t="s">
        <v>75</v>
      </c>
      <c r="AY176" s="181" t="s">
        <v>234</v>
      </c>
    </row>
    <row r="177" spans="1:65" s="15" customFormat="1">
      <c r="B177" s="188"/>
      <c r="D177" s="173" t="s">
        <v>243</v>
      </c>
      <c r="E177" s="189" t="s">
        <v>3162</v>
      </c>
      <c r="F177" s="190" t="s">
        <v>248</v>
      </c>
      <c r="H177" s="191">
        <v>2.726</v>
      </c>
      <c r="I177" s="192"/>
      <c r="L177" s="188"/>
      <c r="M177" s="193"/>
      <c r="N177" s="194"/>
      <c r="O177" s="194"/>
      <c r="P177" s="194"/>
      <c r="Q177" s="194"/>
      <c r="R177" s="194"/>
      <c r="S177" s="194"/>
      <c r="T177" s="195"/>
      <c r="AT177" s="189" t="s">
        <v>243</v>
      </c>
      <c r="AU177" s="189" t="s">
        <v>87</v>
      </c>
      <c r="AV177" s="15" t="s">
        <v>241</v>
      </c>
      <c r="AW177" s="15" t="s">
        <v>29</v>
      </c>
      <c r="AX177" s="15" t="s">
        <v>82</v>
      </c>
      <c r="AY177" s="189" t="s">
        <v>234</v>
      </c>
    </row>
    <row r="178" spans="1:65" s="12" customFormat="1" ht="22.95" customHeight="1">
      <c r="B178" s="144"/>
      <c r="D178" s="145" t="s">
        <v>74</v>
      </c>
      <c r="E178" s="155" t="s">
        <v>273</v>
      </c>
      <c r="F178" s="155" t="s">
        <v>578</v>
      </c>
      <c r="I178" s="147"/>
      <c r="J178" s="156">
        <f>BK178</f>
        <v>0</v>
      </c>
      <c r="L178" s="144"/>
      <c r="M178" s="149"/>
      <c r="N178" s="150"/>
      <c r="O178" s="150"/>
      <c r="P178" s="151">
        <f>SUM(P179:P185)</f>
        <v>0</v>
      </c>
      <c r="Q178" s="150"/>
      <c r="R178" s="151">
        <f>SUM(R179:R185)</f>
        <v>1.1728255999999999</v>
      </c>
      <c r="S178" s="150"/>
      <c r="T178" s="152">
        <f>SUM(T179:T185)</f>
        <v>0</v>
      </c>
      <c r="AR178" s="145" t="s">
        <v>82</v>
      </c>
      <c r="AT178" s="153" t="s">
        <v>74</v>
      </c>
      <c r="AU178" s="153" t="s">
        <v>82</v>
      </c>
      <c r="AY178" s="145" t="s">
        <v>234</v>
      </c>
      <c r="BK178" s="154">
        <f>SUM(BK179:BK185)</f>
        <v>0</v>
      </c>
    </row>
    <row r="179" spans="1:65" s="2" customFormat="1" ht="24.15" customHeight="1">
      <c r="A179" s="33"/>
      <c r="B179" s="157"/>
      <c r="C179" s="158" t="s">
        <v>282</v>
      </c>
      <c r="D179" s="158" t="s">
        <v>237</v>
      </c>
      <c r="E179" s="159" t="s">
        <v>1348</v>
      </c>
      <c r="F179" s="160" t="s">
        <v>1349</v>
      </c>
      <c r="G179" s="161" t="s">
        <v>256</v>
      </c>
      <c r="H179" s="162">
        <v>15.53</v>
      </c>
      <c r="I179" s="163"/>
      <c r="J179" s="164">
        <f>ROUND(I179*H179,2)</f>
        <v>0</v>
      </c>
      <c r="K179" s="165"/>
      <c r="L179" s="34"/>
      <c r="M179" s="166" t="s">
        <v>1</v>
      </c>
      <c r="N179" s="167" t="s">
        <v>41</v>
      </c>
      <c r="O179" s="62"/>
      <c r="P179" s="168">
        <f>O179*H179</f>
        <v>0</v>
      </c>
      <c r="Q179" s="168">
        <v>7.5520000000000004E-2</v>
      </c>
      <c r="R179" s="168">
        <f>Q179*H179</f>
        <v>1.1728255999999999</v>
      </c>
      <c r="S179" s="168">
        <v>0</v>
      </c>
      <c r="T179" s="169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241</v>
      </c>
      <c r="AT179" s="170" t="s">
        <v>237</v>
      </c>
      <c r="AU179" s="170" t="s">
        <v>87</v>
      </c>
      <c r="AY179" s="18" t="s">
        <v>234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8" t="s">
        <v>87</v>
      </c>
      <c r="BK179" s="171">
        <f>ROUND(I179*H179,2)</f>
        <v>0</v>
      </c>
      <c r="BL179" s="18" t="s">
        <v>241</v>
      </c>
      <c r="BM179" s="170" t="s">
        <v>3199</v>
      </c>
    </row>
    <row r="180" spans="1:65" s="14" customFormat="1">
      <c r="B180" s="180"/>
      <c r="D180" s="173" t="s">
        <v>243</v>
      </c>
      <c r="E180" s="181" t="s">
        <v>1</v>
      </c>
      <c r="F180" s="182" t="s">
        <v>3200</v>
      </c>
      <c r="H180" s="183">
        <v>1.66</v>
      </c>
      <c r="I180" s="184"/>
      <c r="L180" s="180"/>
      <c r="M180" s="185"/>
      <c r="N180" s="186"/>
      <c r="O180" s="186"/>
      <c r="P180" s="186"/>
      <c r="Q180" s="186"/>
      <c r="R180" s="186"/>
      <c r="S180" s="186"/>
      <c r="T180" s="187"/>
      <c r="AT180" s="181" t="s">
        <v>243</v>
      </c>
      <c r="AU180" s="181" t="s">
        <v>87</v>
      </c>
      <c r="AV180" s="14" t="s">
        <v>87</v>
      </c>
      <c r="AW180" s="14" t="s">
        <v>29</v>
      </c>
      <c r="AX180" s="14" t="s">
        <v>75</v>
      </c>
      <c r="AY180" s="181" t="s">
        <v>234</v>
      </c>
    </row>
    <row r="181" spans="1:65" s="14" customFormat="1">
      <c r="B181" s="180"/>
      <c r="D181" s="173" t="s">
        <v>243</v>
      </c>
      <c r="E181" s="181" t="s">
        <v>1</v>
      </c>
      <c r="F181" s="182" t="s">
        <v>3201</v>
      </c>
      <c r="H181" s="183">
        <v>24</v>
      </c>
      <c r="I181" s="184"/>
      <c r="L181" s="180"/>
      <c r="M181" s="185"/>
      <c r="N181" s="186"/>
      <c r="O181" s="186"/>
      <c r="P181" s="186"/>
      <c r="Q181" s="186"/>
      <c r="R181" s="186"/>
      <c r="S181" s="186"/>
      <c r="T181" s="187"/>
      <c r="AT181" s="181" t="s">
        <v>243</v>
      </c>
      <c r="AU181" s="181" t="s">
        <v>87</v>
      </c>
      <c r="AV181" s="14" t="s">
        <v>87</v>
      </c>
      <c r="AW181" s="14" t="s">
        <v>29</v>
      </c>
      <c r="AX181" s="14" t="s">
        <v>75</v>
      </c>
      <c r="AY181" s="181" t="s">
        <v>234</v>
      </c>
    </row>
    <row r="182" spans="1:65" s="14" customFormat="1">
      <c r="B182" s="180"/>
      <c r="D182" s="173" t="s">
        <v>243</v>
      </c>
      <c r="E182" s="181" t="s">
        <v>1</v>
      </c>
      <c r="F182" s="182" t="s">
        <v>1353</v>
      </c>
      <c r="H182" s="183">
        <v>5.4</v>
      </c>
      <c r="I182" s="184"/>
      <c r="L182" s="180"/>
      <c r="M182" s="185"/>
      <c r="N182" s="186"/>
      <c r="O182" s="186"/>
      <c r="P182" s="186"/>
      <c r="Q182" s="186"/>
      <c r="R182" s="186"/>
      <c r="S182" s="186"/>
      <c r="T182" s="187"/>
      <c r="AT182" s="181" t="s">
        <v>243</v>
      </c>
      <c r="AU182" s="181" t="s">
        <v>87</v>
      </c>
      <c r="AV182" s="14" t="s">
        <v>87</v>
      </c>
      <c r="AW182" s="14" t="s">
        <v>29</v>
      </c>
      <c r="AX182" s="14" t="s">
        <v>75</v>
      </c>
      <c r="AY182" s="181" t="s">
        <v>234</v>
      </c>
    </row>
    <row r="183" spans="1:65" s="15" customFormat="1">
      <c r="B183" s="188"/>
      <c r="D183" s="173" t="s">
        <v>243</v>
      </c>
      <c r="E183" s="189" t="s">
        <v>1</v>
      </c>
      <c r="F183" s="190" t="s">
        <v>248</v>
      </c>
      <c r="H183" s="191">
        <v>31.06</v>
      </c>
      <c r="I183" s="192"/>
      <c r="L183" s="188"/>
      <c r="M183" s="193"/>
      <c r="N183" s="194"/>
      <c r="O183" s="194"/>
      <c r="P183" s="194"/>
      <c r="Q183" s="194"/>
      <c r="R183" s="194"/>
      <c r="S183" s="194"/>
      <c r="T183" s="195"/>
      <c r="AT183" s="189" t="s">
        <v>243</v>
      </c>
      <c r="AU183" s="189" t="s">
        <v>87</v>
      </c>
      <c r="AV183" s="15" t="s">
        <v>241</v>
      </c>
      <c r="AW183" s="15" t="s">
        <v>29</v>
      </c>
      <c r="AX183" s="15" t="s">
        <v>75</v>
      </c>
      <c r="AY183" s="189" t="s">
        <v>234</v>
      </c>
    </row>
    <row r="184" spans="1:65" s="14" customFormat="1">
      <c r="B184" s="180"/>
      <c r="D184" s="173" t="s">
        <v>243</v>
      </c>
      <c r="E184" s="181" t="s">
        <v>1</v>
      </c>
      <c r="F184" s="182" t="s">
        <v>3202</v>
      </c>
      <c r="H184" s="183">
        <v>15.53</v>
      </c>
      <c r="I184" s="184"/>
      <c r="L184" s="180"/>
      <c r="M184" s="185"/>
      <c r="N184" s="186"/>
      <c r="O184" s="186"/>
      <c r="P184" s="186"/>
      <c r="Q184" s="186"/>
      <c r="R184" s="186"/>
      <c r="S184" s="186"/>
      <c r="T184" s="187"/>
      <c r="AT184" s="181" t="s">
        <v>243</v>
      </c>
      <c r="AU184" s="181" t="s">
        <v>87</v>
      </c>
      <c r="AV184" s="14" t="s">
        <v>87</v>
      </c>
      <c r="AW184" s="14" t="s">
        <v>29</v>
      </c>
      <c r="AX184" s="14" t="s">
        <v>75</v>
      </c>
      <c r="AY184" s="181" t="s">
        <v>234</v>
      </c>
    </row>
    <row r="185" spans="1:65" s="15" customFormat="1">
      <c r="B185" s="188"/>
      <c r="D185" s="173" t="s">
        <v>243</v>
      </c>
      <c r="E185" s="189" t="s">
        <v>1</v>
      </c>
      <c r="F185" s="190" t="s">
        <v>248</v>
      </c>
      <c r="H185" s="191">
        <v>15.53</v>
      </c>
      <c r="I185" s="192"/>
      <c r="L185" s="188"/>
      <c r="M185" s="193"/>
      <c r="N185" s="194"/>
      <c r="O185" s="194"/>
      <c r="P185" s="194"/>
      <c r="Q185" s="194"/>
      <c r="R185" s="194"/>
      <c r="S185" s="194"/>
      <c r="T185" s="195"/>
      <c r="AT185" s="189" t="s">
        <v>243</v>
      </c>
      <c r="AU185" s="189" t="s">
        <v>87</v>
      </c>
      <c r="AV185" s="15" t="s">
        <v>241</v>
      </c>
      <c r="AW185" s="15" t="s">
        <v>29</v>
      </c>
      <c r="AX185" s="15" t="s">
        <v>82</v>
      </c>
      <c r="AY185" s="189" t="s">
        <v>234</v>
      </c>
    </row>
    <row r="186" spans="1:65" s="12" customFormat="1" ht="22.95" customHeight="1">
      <c r="B186" s="144"/>
      <c r="D186" s="145" t="s">
        <v>74</v>
      </c>
      <c r="E186" s="155" t="s">
        <v>282</v>
      </c>
      <c r="F186" s="155" t="s">
        <v>3203</v>
      </c>
      <c r="I186" s="147"/>
      <c r="J186" s="156">
        <f>BK186</f>
        <v>0</v>
      </c>
      <c r="L186" s="144"/>
      <c r="M186" s="149"/>
      <c r="N186" s="150"/>
      <c r="O186" s="150"/>
      <c r="P186" s="151">
        <f>SUM(P187:P190)</f>
        <v>0</v>
      </c>
      <c r="Q186" s="150"/>
      <c r="R186" s="151">
        <f>SUM(R187:R190)</f>
        <v>2.0899999999999998E-3</v>
      </c>
      <c r="S186" s="150"/>
      <c r="T186" s="152">
        <f>SUM(T187:T190)</f>
        <v>0</v>
      </c>
      <c r="AR186" s="145" t="s">
        <v>82</v>
      </c>
      <c r="AT186" s="153" t="s">
        <v>74</v>
      </c>
      <c r="AU186" s="153" t="s">
        <v>82</v>
      </c>
      <c r="AY186" s="145" t="s">
        <v>234</v>
      </c>
      <c r="BK186" s="154">
        <f>SUM(BK187:BK190)</f>
        <v>0</v>
      </c>
    </row>
    <row r="187" spans="1:65" s="2" customFormat="1" ht="33" customHeight="1">
      <c r="A187" s="33"/>
      <c r="B187" s="157"/>
      <c r="C187" s="158" t="s">
        <v>235</v>
      </c>
      <c r="D187" s="158" t="s">
        <v>237</v>
      </c>
      <c r="E187" s="159" t="s">
        <v>3204</v>
      </c>
      <c r="F187" s="160" t="s">
        <v>3205</v>
      </c>
      <c r="G187" s="161" t="s">
        <v>240</v>
      </c>
      <c r="H187" s="162">
        <v>6</v>
      </c>
      <c r="I187" s="163"/>
      <c r="J187" s="164">
        <f>ROUND(I187*H187,2)</f>
        <v>0</v>
      </c>
      <c r="K187" s="165"/>
      <c r="L187" s="34"/>
      <c r="M187" s="166" t="s">
        <v>1</v>
      </c>
      <c r="N187" s="167" t="s">
        <v>41</v>
      </c>
      <c r="O187" s="62"/>
      <c r="P187" s="168">
        <f>O187*H187</f>
        <v>0</v>
      </c>
      <c r="Q187" s="168">
        <v>0</v>
      </c>
      <c r="R187" s="168">
        <f>Q187*H187</f>
        <v>0</v>
      </c>
      <c r="S187" s="168">
        <v>0</v>
      </c>
      <c r="T187" s="169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241</v>
      </c>
      <c r="AT187" s="170" t="s">
        <v>237</v>
      </c>
      <c r="AU187" s="170" t="s">
        <v>87</v>
      </c>
      <c r="AY187" s="18" t="s">
        <v>234</v>
      </c>
      <c r="BE187" s="171">
        <f>IF(N187="základná",J187,0)</f>
        <v>0</v>
      </c>
      <c r="BF187" s="171">
        <f>IF(N187="znížená",J187,0)</f>
        <v>0</v>
      </c>
      <c r="BG187" s="171">
        <f>IF(N187="zákl. prenesená",J187,0)</f>
        <v>0</v>
      </c>
      <c r="BH187" s="171">
        <f>IF(N187="zníž. prenesená",J187,0)</f>
        <v>0</v>
      </c>
      <c r="BI187" s="171">
        <f>IF(N187="nulová",J187,0)</f>
        <v>0</v>
      </c>
      <c r="BJ187" s="18" t="s">
        <v>87</v>
      </c>
      <c r="BK187" s="171">
        <f>ROUND(I187*H187,2)</f>
        <v>0</v>
      </c>
      <c r="BL187" s="18" t="s">
        <v>241</v>
      </c>
      <c r="BM187" s="170" t="s">
        <v>3206</v>
      </c>
    </row>
    <row r="188" spans="1:65" s="2" customFormat="1" ht="24.15" customHeight="1">
      <c r="A188" s="33"/>
      <c r="B188" s="157"/>
      <c r="C188" s="199" t="s">
        <v>292</v>
      </c>
      <c r="D188" s="199" t="s">
        <v>478</v>
      </c>
      <c r="E188" s="200" t="s">
        <v>3207</v>
      </c>
      <c r="F188" s="201" t="s">
        <v>3208</v>
      </c>
      <c r="G188" s="202" t="s">
        <v>240</v>
      </c>
      <c r="H188" s="203">
        <v>6</v>
      </c>
      <c r="I188" s="204"/>
      <c r="J188" s="205">
        <f>ROUND(I188*H188,2)</f>
        <v>0</v>
      </c>
      <c r="K188" s="206"/>
      <c r="L188" s="207"/>
      <c r="M188" s="208" t="s">
        <v>1</v>
      </c>
      <c r="N188" s="209" t="s">
        <v>41</v>
      </c>
      <c r="O188" s="62"/>
      <c r="P188" s="168">
        <f>O188*H188</f>
        <v>0</v>
      </c>
      <c r="Q188" s="168">
        <v>2.9E-4</v>
      </c>
      <c r="R188" s="168">
        <f>Q188*H188</f>
        <v>1.74E-3</v>
      </c>
      <c r="S188" s="168">
        <v>0</v>
      </c>
      <c r="T188" s="169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282</v>
      </c>
      <c r="AT188" s="170" t="s">
        <v>478</v>
      </c>
      <c r="AU188" s="170" t="s">
        <v>87</v>
      </c>
      <c r="AY188" s="18" t="s">
        <v>234</v>
      </c>
      <c r="BE188" s="171">
        <f>IF(N188="základná",J188,0)</f>
        <v>0</v>
      </c>
      <c r="BF188" s="171">
        <f>IF(N188="znížená",J188,0)</f>
        <v>0</v>
      </c>
      <c r="BG188" s="171">
        <f>IF(N188="zákl. prenesená",J188,0)</f>
        <v>0</v>
      </c>
      <c r="BH188" s="171">
        <f>IF(N188="zníž. prenesená",J188,0)</f>
        <v>0</v>
      </c>
      <c r="BI188" s="171">
        <f>IF(N188="nulová",J188,0)</f>
        <v>0</v>
      </c>
      <c r="BJ188" s="18" t="s">
        <v>87</v>
      </c>
      <c r="BK188" s="171">
        <f>ROUND(I188*H188,2)</f>
        <v>0</v>
      </c>
      <c r="BL188" s="18" t="s">
        <v>241</v>
      </c>
      <c r="BM188" s="170" t="s">
        <v>3209</v>
      </c>
    </row>
    <row r="189" spans="1:65" s="2" customFormat="1" ht="24.15" customHeight="1">
      <c r="A189" s="33"/>
      <c r="B189" s="157"/>
      <c r="C189" s="158" t="s">
        <v>298</v>
      </c>
      <c r="D189" s="158" t="s">
        <v>237</v>
      </c>
      <c r="E189" s="159" t="s">
        <v>3210</v>
      </c>
      <c r="F189" s="160" t="s">
        <v>3211</v>
      </c>
      <c r="G189" s="161" t="s">
        <v>305</v>
      </c>
      <c r="H189" s="162">
        <v>5</v>
      </c>
      <c r="I189" s="163"/>
      <c r="J189" s="164">
        <f>ROUND(I189*H189,2)</f>
        <v>0</v>
      </c>
      <c r="K189" s="165"/>
      <c r="L189" s="34"/>
      <c r="M189" s="166" t="s">
        <v>1</v>
      </c>
      <c r="N189" s="167" t="s">
        <v>41</v>
      </c>
      <c r="O189" s="62"/>
      <c r="P189" s="168">
        <f>O189*H189</f>
        <v>0</v>
      </c>
      <c r="Q189" s="168">
        <v>0</v>
      </c>
      <c r="R189" s="168">
        <f>Q189*H189</f>
        <v>0</v>
      </c>
      <c r="S189" s="168">
        <v>0</v>
      </c>
      <c r="T189" s="169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241</v>
      </c>
      <c r="AT189" s="170" t="s">
        <v>237</v>
      </c>
      <c r="AU189" s="170" t="s">
        <v>87</v>
      </c>
      <c r="AY189" s="18" t="s">
        <v>234</v>
      </c>
      <c r="BE189" s="171">
        <f>IF(N189="základná",J189,0)</f>
        <v>0</v>
      </c>
      <c r="BF189" s="171">
        <f>IF(N189="znížená",J189,0)</f>
        <v>0</v>
      </c>
      <c r="BG189" s="171">
        <f>IF(N189="zákl. prenesená",J189,0)</f>
        <v>0</v>
      </c>
      <c r="BH189" s="171">
        <f>IF(N189="zníž. prenesená",J189,0)</f>
        <v>0</v>
      </c>
      <c r="BI189" s="171">
        <f>IF(N189="nulová",J189,0)</f>
        <v>0</v>
      </c>
      <c r="BJ189" s="18" t="s">
        <v>87</v>
      </c>
      <c r="BK189" s="171">
        <f>ROUND(I189*H189,2)</f>
        <v>0</v>
      </c>
      <c r="BL189" s="18" t="s">
        <v>241</v>
      </c>
      <c r="BM189" s="170" t="s">
        <v>3212</v>
      </c>
    </row>
    <row r="190" spans="1:65" s="2" customFormat="1" ht="24.15" customHeight="1">
      <c r="A190" s="33"/>
      <c r="B190" s="157"/>
      <c r="C190" s="199" t="s">
        <v>302</v>
      </c>
      <c r="D190" s="199" t="s">
        <v>478</v>
      </c>
      <c r="E190" s="200" t="s">
        <v>3213</v>
      </c>
      <c r="F190" s="201" t="s">
        <v>3214</v>
      </c>
      <c r="G190" s="202" t="s">
        <v>305</v>
      </c>
      <c r="H190" s="203">
        <v>5</v>
      </c>
      <c r="I190" s="204"/>
      <c r="J190" s="205">
        <f>ROUND(I190*H190,2)</f>
        <v>0</v>
      </c>
      <c r="K190" s="206"/>
      <c r="L190" s="207"/>
      <c r="M190" s="208" t="s">
        <v>1</v>
      </c>
      <c r="N190" s="209" t="s">
        <v>41</v>
      </c>
      <c r="O190" s="62"/>
      <c r="P190" s="168">
        <f>O190*H190</f>
        <v>0</v>
      </c>
      <c r="Q190" s="168">
        <v>6.9999999999999994E-5</v>
      </c>
      <c r="R190" s="168">
        <f>Q190*H190</f>
        <v>3.4999999999999994E-4</v>
      </c>
      <c r="S190" s="168">
        <v>0</v>
      </c>
      <c r="T190" s="169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282</v>
      </c>
      <c r="AT190" s="170" t="s">
        <v>478</v>
      </c>
      <c r="AU190" s="170" t="s">
        <v>87</v>
      </c>
      <c r="AY190" s="18" t="s">
        <v>234</v>
      </c>
      <c r="BE190" s="171">
        <f>IF(N190="základná",J190,0)</f>
        <v>0</v>
      </c>
      <c r="BF190" s="171">
        <f>IF(N190="znížená",J190,0)</f>
        <v>0</v>
      </c>
      <c r="BG190" s="171">
        <f>IF(N190="zákl. prenesená",J190,0)</f>
        <v>0</v>
      </c>
      <c r="BH190" s="171">
        <f>IF(N190="zníž. prenesená",J190,0)</f>
        <v>0</v>
      </c>
      <c r="BI190" s="171">
        <f>IF(N190="nulová",J190,0)</f>
        <v>0</v>
      </c>
      <c r="BJ190" s="18" t="s">
        <v>87</v>
      </c>
      <c r="BK190" s="171">
        <f>ROUND(I190*H190,2)</f>
        <v>0</v>
      </c>
      <c r="BL190" s="18" t="s">
        <v>241</v>
      </c>
      <c r="BM190" s="170" t="s">
        <v>3215</v>
      </c>
    </row>
    <row r="191" spans="1:65" s="12" customFormat="1" ht="22.95" customHeight="1">
      <c r="B191" s="144"/>
      <c r="D191" s="145" t="s">
        <v>74</v>
      </c>
      <c r="E191" s="155" t="s">
        <v>235</v>
      </c>
      <c r="F191" s="155" t="s">
        <v>236</v>
      </c>
      <c r="I191" s="147"/>
      <c r="J191" s="156">
        <f>BK191</f>
        <v>0</v>
      </c>
      <c r="L191" s="144"/>
      <c r="M191" s="149"/>
      <c r="N191" s="150"/>
      <c r="O191" s="150"/>
      <c r="P191" s="151">
        <f>SUM(P192:P238)</f>
        <v>0</v>
      </c>
      <c r="Q191" s="150"/>
      <c r="R191" s="151">
        <f>SUM(R192:R238)</f>
        <v>1.6900000000000002E-2</v>
      </c>
      <c r="S191" s="150"/>
      <c r="T191" s="152">
        <f>SUM(T192:T238)</f>
        <v>10.133799999999999</v>
      </c>
      <c r="AR191" s="145" t="s">
        <v>82</v>
      </c>
      <c r="AT191" s="153" t="s">
        <v>74</v>
      </c>
      <c r="AU191" s="153" t="s">
        <v>82</v>
      </c>
      <c r="AY191" s="145" t="s">
        <v>234</v>
      </c>
      <c r="BK191" s="154">
        <f>SUM(BK192:BK238)</f>
        <v>0</v>
      </c>
    </row>
    <row r="192" spans="1:65" s="2" customFormat="1" ht="24.15" customHeight="1">
      <c r="A192" s="33"/>
      <c r="B192" s="157"/>
      <c r="C192" s="158" t="s">
        <v>309</v>
      </c>
      <c r="D192" s="158" t="s">
        <v>237</v>
      </c>
      <c r="E192" s="159" t="s">
        <v>772</v>
      </c>
      <c r="F192" s="160" t="s">
        <v>773</v>
      </c>
      <c r="G192" s="161" t="s">
        <v>256</v>
      </c>
      <c r="H192" s="162">
        <v>10</v>
      </c>
      <c r="I192" s="163"/>
      <c r="J192" s="164">
        <f>ROUND(I192*H192,2)</f>
        <v>0</v>
      </c>
      <c r="K192" s="165"/>
      <c r="L192" s="34"/>
      <c r="M192" s="166" t="s">
        <v>1</v>
      </c>
      <c r="N192" s="167" t="s">
        <v>41</v>
      </c>
      <c r="O192" s="62"/>
      <c r="P192" s="168">
        <f>O192*H192</f>
        <v>0</v>
      </c>
      <c r="Q192" s="168">
        <v>1.5299999999999999E-3</v>
      </c>
      <c r="R192" s="168">
        <f>Q192*H192</f>
        <v>1.5299999999999999E-2</v>
      </c>
      <c r="S192" s="168">
        <v>0</v>
      </c>
      <c r="T192" s="169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0" t="s">
        <v>241</v>
      </c>
      <c r="AT192" s="170" t="s">
        <v>237</v>
      </c>
      <c r="AU192" s="170" t="s">
        <v>87</v>
      </c>
      <c r="AY192" s="18" t="s">
        <v>234</v>
      </c>
      <c r="BE192" s="171">
        <f>IF(N192="základná",J192,0)</f>
        <v>0</v>
      </c>
      <c r="BF192" s="171">
        <f>IF(N192="znížená",J192,0)</f>
        <v>0</v>
      </c>
      <c r="BG192" s="171">
        <f>IF(N192="zákl. prenesená",J192,0)</f>
        <v>0</v>
      </c>
      <c r="BH192" s="171">
        <f>IF(N192="zníž. prenesená",J192,0)</f>
        <v>0</v>
      </c>
      <c r="BI192" s="171">
        <f>IF(N192="nulová",J192,0)</f>
        <v>0</v>
      </c>
      <c r="BJ192" s="18" t="s">
        <v>87</v>
      </c>
      <c r="BK192" s="171">
        <f>ROUND(I192*H192,2)</f>
        <v>0</v>
      </c>
      <c r="BL192" s="18" t="s">
        <v>241</v>
      </c>
      <c r="BM192" s="170" t="s">
        <v>3216</v>
      </c>
    </row>
    <row r="193" spans="1:65" s="14" customFormat="1">
      <c r="B193" s="180"/>
      <c r="D193" s="173" t="s">
        <v>243</v>
      </c>
      <c r="E193" s="181" t="s">
        <v>1</v>
      </c>
      <c r="F193" s="182" t="s">
        <v>3217</v>
      </c>
      <c r="H193" s="183">
        <v>10</v>
      </c>
      <c r="I193" s="184"/>
      <c r="L193" s="180"/>
      <c r="M193" s="185"/>
      <c r="N193" s="186"/>
      <c r="O193" s="186"/>
      <c r="P193" s="186"/>
      <c r="Q193" s="186"/>
      <c r="R193" s="186"/>
      <c r="S193" s="186"/>
      <c r="T193" s="187"/>
      <c r="AT193" s="181" t="s">
        <v>243</v>
      </c>
      <c r="AU193" s="181" t="s">
        <v>87</v>
      </c>
      <c r="AV193" s="14" t="s">
        <v>87</v>
      </c>
      <c r="AW193" s="14" t="s">
        <v>29</v>
      </c>
      <c r="AX193" s="14" t="s">
        <v>82</v>
      </c>
      <c r="AY193" s="181" t="s">
        <v>234</v>
      </c>
    </row>
    <row r="194" spans="1:65" s="2" customFormat="1" ht="24.15" customHeight="1">
      <c r="A194" s="33"/>
      <c r="B194" s="157"/>
      <c r="C194" s="158" t="s">
        <v>315</v>
      </c>
      <c r="D194" s="158" t="s">
        <v>237</v>
      </c>
      <c r="E194" s="159" t="s">
        <v>3218</v>
      </c>
      <c r="F194" s="160" t="s">
        <v>3219</v>
      </c>
      <c r="G194" s="161" t="s">
        <v>453</v>
      </c>
      <c r="H194" s="162">
        <v>2.2879999999999998</v>
      </c>
      <c r="I194" s="163"/>
      <c r="J194" s="164">
        <f>ROUND(I194*H194,2)</f>
        <v>0</v>
      </c>
      <c r="K194" s="165"/>
      <c r="L194" s="34"/>
      <c r="M194" s="166" t="s">
        <v>1</v>
      </c>
      <c r="N194" s="167" t="s">
        <v>41</v>
      </c>
      <c r="O194" s="62"/>
      <c r="P194" s="168">
        <f>O194*H194</f>
        <v>0</v>
      </c>
      <c r="Q194" s="168">
        <v>0</v>
      </c>
      <c r="R194" s="168">
        <f>Q194*H194</f>
        <v>0</v>
      </c>
      <c r="S194" s="168">
        <v>2.4</v>
      </c>
      <c r="T194" s="169">
        <f>S194*H194</f>
        <v>5.4911999999999992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70" t="s">
        <v>241</v>
      </c>
      <c r="AT194" s="170" t="s">
        <v>237</v>
      </c>
      <c r="AU194" s="170" t="s">
        <v>87</v>
      </c>
      <c r="AY194" s="18" t="s">
        <v>234</v>
      </c>
      <c r="BE194" s="171">
        <f>IF(N194="základná",J194,0)</f>
        <v>0</v>
      </c>
      <c r="BF194" s="171">
        <f>IF(N194="znížená",J194,0)</f>
        <v>0</v>
      </c>
      <c r="BG194" s="171">
        <f>IF(N194="zákl. prenesená",J194,0)</f>
        <v>0</v>
      </c>
      <c r="BH194" s="171">
        <f>IF(N194="zníž. prenesená",J194,0)</f>
        <v>0</v>
      </c>
      <c r="BI194" s="171">
        <f>IF(N194="nulová",J194,0)</f>
        <v>0</v>
      </c>
      <c r="BJ194" s="18" t="s">
        <v>87</v>
      </c>
      <c r="BK194" s="171">
        <f>ROUND(I194*H194,2)</f>
        <v>0</v>
      </c>
      <c r="BL194" s="18" t="s">
        <v>241</v>
      </c>
      <c r="BM194" s="170" t="s">
        <v>3220</v>
      </c>
    </row>
    <row r="195" spans="1:65" s="13" customFormat="1">
      <c r="B195" s="172"/>
      <c r="D195" s="173" t="s">
        <v>243</v>
      </c>
      <c r="E195" s="174" t="s">
        <v>1</v>
      </c>
      <c r="F195" s="175" t="s">
        <v>3221</v>
      </c>
      <c r="H195" s="174" t="s">
        <v>1</v>
      </c>
      <c r="I195" s="176"/>
      <c r="L195" s="172"/>
      <c r="M195" s="177"/>
      <c r="N195" s="178"/>
      <c r="O195" s="178"/>
      <c r="P195" s="178"/>
      <c r="Q195" s="178"/>
      <c r="R195" s="178"/>
      <c r="S195" s="178"/>
      <c r="T195" s="179"/>
      <c r="AT195" s="174" t="s">
        <v>243</v>
      </c>
      <c r="AU195" s="174" t="s">
        <v>87</v>
      </c>
      <c r="AV195" s="13" t="s">
        <v>82</v>
      </c>
      <c r="AW195" s="13" t="s">
        <v>29</v>
      </c>
      <c r="AX195" s="13" t="s">
        <v>75</v>
      </c>
      <c r="AY195" s="174" t="s">
        <v>234</v>
      </c>
    </row>
    <row r="196" spans="1:65" s="13" customFormat="1">
      <c r="B196" s="172"/>
      <c r="D196" s="173" t="s">
        <v>243</v>
      </c>
      <c r="E196" s="174" t="s">
        <v>1</v>
      </c>
      <c r="F196" s="175" t="s">
        <v>3172</v>
      </c>
      <c r="H196" s="174" t="s">
        <v>1</v>
      </c>
      <c r="I196" s="176"/>
      <c r="L196" s="172"/>
      <c r="M196" s="177"/>
      <c r="N196" s="178"/>
      <c r="O196" s="178"/>
      <c r="P196" s="178"/>
      <c r="Q196" s="178"/>
      <c r="R196" s="178"/>
      <c r="S196" s="178"/>
      <c r="T196" s="179"/>
      <c r="AT196" s="174" t="s">
        <v>243</v>
      </c>
      <c r="AU196" s="174" t="s">
        <v>87</v>
      </c>
      <c r="AV196" s="13" t="s">
        <v>82</v>
      </c>
      <c r="AW196" s="13" t="s">
        <v>29</v>
      </c>
      <c r="AX196" s="13" t="s">
        <v>75</v>
      </c>
      <c r="AY196" s="174" t="s">
        <v>234</v>
      </c>
    </row>
    <row r="197" spans="1:65" s="14" customFormat="1">
      <c r="B197" s="180"/>
      <c r="D197" s="173" t="s">
        <v>243</v>
      </c>
      <c r="E197" s="181" t="s">
        <v>1</v>
      </c>
      <c r="F197" s="182" t="s">
        <v>3195</v>
      </c>
      <c r="H197" s="183">
        <v>0.26400000000000001</v>
      </c>
      <c r="I197" s="184"/>
      <c r="L197" s="180"/>
      <c r="M197" s="185"/>
      <c r="N197" s="186"/>
      <c r="O197" s="186"/>
      <c r="P197" s="186"/>
      <c r="Q197" s="186"/>
      <c r="R197" s="186"/>
      <c r="S197" s="186"/>
      <c r="T197" s="187"/>
      <c r="AT197" s="181" t="s">
        <v>243</v>
      </c>
      <c r="AU197" s="181" t="s">
        <v>87</v>
      </c>
      <c r="AV197" s="14" t="s">
        <v>87</v>
      </c>
      <c r="AW197" s="14" t="s">
        <v>29</v>
      </c>
      <c r="AX197" s="14" t="s">
        <v>75</v>
      </c>
      <c r="AY197" s="181" t="s">
        <v>234</v>
      </c>
    </row>
    <row r="198" spans="1:65" s="13" customFormat="1">
      <c r="B198" s="172"/>
      <c r="D198" s="173" t="s">
        <v>243</v>
      </c>
      <c r="E198" s="174" t="s">
        <v>1</v>
      </c>
      <c r="F198" s="175" t="s">
        <v>3175</v>
      </c>
      <c r="H198" s="174" t="s">
        <v>1</v>
      </c>
      <c r="I198" s="176"/>
      <c r="L198" s="172"/>
      <c r="M198" s="177"/>
      <c r="N198" s="178"/>
      <c r="O198" s="178"/>
      <c r="P198" s="178"/>
      <c r="Q198" s="178"/>
      <c r="R198" s="178"/>
      <c r="S198" s="178"/>
      <c r="T198" s="179"/>
      <c r="AT198" s="174" t="s">
        <v>243</v>
      </c>
      <c r="AU198" s="174" t="s">
        <v>87</v>
      </c>
      <c r="AV198" s="13" t="s">
        <v>82</v>
      </c>
      <c r="AW198" s="13" t="s">
        <v>29</v>
      </c>
      <c r="AX198" s="13" t="s">
        <v>75</v>
      </c>
      <c r="AY198" s="174" t="s">
        <v>234</v>
      </c>
    </row>
    <row r="199" spans="1:65" s="14" customFormat="1">
      <c r="B199" s="180"/>
      <c r="D199" s="173" t="s">
        <v>243</v>
      </c>
      <c r="E199" s="181" t="s">
        <v>1</v>
      </c>
      <c r="F199" s="182" t="s">
        <v>3197</v>
      </c>
      <c r="H199" s="183">
        <v>1.0209999999999999</v>
      </c>
      <c r="I199" s="184"/>
      <c r="L199" s="180"/>
      <c r="M199" s="185"/>
      <c r="N199" s="186"/>
      <c r="O199" s="186"/>
      <c r="P199" s="186"/>
      <c r="Q199" s="186"/>
      <c r="R199" s="186"/>
      <c r="S199" s="186"/>
      <c r="T199" s="187"/>
      <c r="AT199" s="181" t="s">
        <v>243</v>
      </c>
      <c r="AU199" s="181" t="s">
        <v>87</v>
      </c>
      <c r="AV199" s="14" t="s">
        <v>87</v>
      </c>
      <c r="AW199" s="14" t="s">
        <v>29</v>
      </c>
      <c r="AX199" s="14" t="s">
        <v>75</v>
      </c>
      <c r="AY199" s="181" t="s">
        <v>234</v>
      </c>
    </row>
    <row r="200" spans="1:65" s="14" customFormat="1">
      <c r="B200" s="180"/>
      <c r="D200" s="173" t="s">
        <v>243</v>
      </c>
      <c r="E200" s="181" t="s">
        <v>1</v>
      </c>
      <c r="F200" s="182" t="s">
        <v>3198</v>
      </c>
      <c r="H200" s="183">
        <v>0.84099999999999997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243</v>
      </c>
      <c r="AU200" s="181" t="s">
        <v>87</v>
      </c>
      <c r="AV200" s="14" t="s">
        <v>87</v>
      </c>
      <c r="AW200" s="14" t="s">
        <v>29</v>
      </c>
      <c r="AX200" s="14" t="s">
        <v>75</v>
      </c>
      <c r="AY200" s="181" t="s">
        <v>234</v>
      </c>
    </row>
    <row r="201" spans="1:65" s="16" customFormat="1">
      <c r="B201" s="210"/>
      <c r="D201" s="173" t="s">
        <v>243</v>
      </c>
      <c r="E201" s="211" t="s">
        <v>1</v>
      </c>
      <c r="F201" s="212" t="s">
        <v>2646</v>
      </c>
      <c r="H201" s="213">
        <v>2.1259999999999999</v>
      </c>
      <c r="I201" s="214"/>
      <c r="L201" s="210"/>
      <c r="M201" s="215"/>
      <c r="N201" s="216"/>
      <c r="O201" s="216"/>
      <c r="P201" s="216"/>
      <c r="Q201" s="216"/>
      <c r="R201" s="216"/>
      <c r="S201" s="216"/>
      <c r="T201" s="217"/>
      <c r="AT201" s="211" t="s">
        <v>243</v>
      </c>
      <c r="AU201" s="211" t="s">
        <v>87</v>
      </c>
      <c r="AV201" s="16" t="s">
        <v>92</v>
      </c>
      <c r="AW201" s="16" t="s">
        <v>29</v>
      </c>
      <c r="AX201" s="16" t="s">
        <v>75</v>
      </c>
      <c r="AY201" s="211" t="s">
        <v>234</v>
      </c>
    </row>
    <row r="202" spans="1:65" s="13" customFormat="1">
      <c r="B202" s="172"/>
      <c r="D202" s="173" t="s">
        <v>243</v>
      </c>
      <c r="E202" s="174" t="s">
        <v>1</v>
      </c>
      <c r="F202" s="175" t="s">
        <v>3222</v>
      </c>
      <c r="H202" s="174" t="s">
        <v>1</v>
      </c>
      <c r="I202" s="176"/>
      <c r="L202" s="172"/>
      <c r="M202" s="177"/>
      <c r="N202" s="178"/>
      <c r="O202" s="178"/>
      <c r="P202" s="178"/>
      <c r="Q202" s="178"/>
      <c r="R202" s="178"/>
      <c r="S202" s="178"/>
      <c r="T202" s="179"/>
      <c r="AT202" s="174" t="s">
        <v>243</v>
      </c>
      <c r="AU202" s="174" t="s">
        <v>87</v>
      </c>
      <c r="AV202" s="13" t="s">
        <v>82</v>
      </c>
      <c r="AW202" s="13" t="s">
        <v>29</v>
      </c>
      <c r="AX202" s="13" t="s">
        <v>75</v>
      </c>
      <c r="AY202" s="174" t="s">
        <v>234</v>
      </c>
    </row>
    <row r="203" spans="1:65" s="14" customFormat="1">
      <c r="B203" s="180"/>
      <c r="D203" s="173" t="s">
        <v>243</v>
      </c>
      <c r="E203" s="181" t="s">
        <v>1</v>
      </c>
      <c r="F203" s="182" t="s">
        <v>3223</v>
      </c>
      <c r="H203" s="183">
        <v>0.16200000000000001</v>
      </c>
      <c r="I203" s="184"/>
      <c r="L203" s="180"/>
      <c r="M203" s="185"/>
      <c r="N203" s="186"/>
      <c r="O203" s="186"/>
      <c r="P203" s="186"/>
      <c r="Q203" s="186"/>
      <c r="R203" s="186"/>
      <c r="S203" s="186"/>
      <c r="T203" s="187"/>
      <c r="AT203" s="181" t="s">
        <v>243</v>
      </c>
      <c r="AU203" s="181" t="s">
        <v>87</v>
      </c>
      <c r="AV203" s="14" t="s">
        <v>87</v>
      </c>
      <c r="AW203" s="14" t="s">
        <v>29</v>
      </c>
      <c r="AX203" s="14" t="s">
        <v>75</v>
      </c>
      <c r="AY203" s="181" t="s">
        <v>234</v>
      </c>
    </row>
    <row r="204" spans="1:65" s="16" customFormat="1">
      <c r="B204" s="210"/>
      <c r="D204" s="173" t="s">
        <v>243</v>
      </c>
      <c r="E204" s="211" t="s">
        <v>1</v>
      </c>
      <c r="F204" s="212" t="s">
        <v>2646</v>
      </c>
      <c r="H204" s="213">
        <v>0.16200000000000001</v>
      </c>
      <c r="I204" s="214"/>
      <c r="L204" s="210"/>
      <c r="M204" s="215"/>
      <c r="N204" s="216"/>
      <c r="O204" s="216"/>
      <c r="P204" s="216"/>
      <c r="Q204" s="216"/>
      <c r="R204" s="216"/>
      <c r="S204" s="216"/>
      <c r="T204" s="217"/>
      <c r="AT204" s="211" t="s">
        <v>243</v>
      </c>
      <c r="AU204" s="211" t="s">
        <v>87</v>
      </c>
      <c r="AV204" s="16" t="s">
        <v>92</v>
      </c>
      <c r="AW204" s="16" t="s">
        <v>29</v>
      </c>
      <c r="AX204" s="16" t="s">
        <v>75</v>
      </c>
      <c r="AY204" s="211" t="s">
        <v>234</v>
      </c>
    </row>
    <row r="205" spans="1:65" s="15" customFormat="1">
      <c r="B205" s="188"/>
      <c r="D205" s="173" t="s">
        <v>243</v>
      </c>
      <c r="E205" s="189" t="s">
        <v>1</v>
      </c>
      <c r="F205" s="190" t="s">
        <v>248</v>
      </c>
      <c r="H205" s="191">
        <v>2.2879999999999998</v>
      </c>
      <c r="I205" s="192"/>
      <c r="L205" s="188"/>
      <c r="M205" s="193"/>
      <c r="N205" s="194"/>
      <c r="O205" s="194"/>
      <c r="P205" s="194"/>
      <c r="Q205" s="194"/>
      <c r="R205" s="194"/>
      <c r="S205" s="194"/>
      <c r="T205" s="195"/>
      <c r="AT205" s="189" t="s">
        <v>243</v>
      </c>
      <c r="AU205" s="189" t="s">
        <v>87</v>
      </c>
      <c r="AV205" s="15" t="s">
        <v>241</v>
      </c>
      <c r="AW205" s="15" t="s">
        <v>29</v>
      </c>
      <c r="AX205" s="15" t="s">
        <v>82</v>
      </c>
      <c r="AY205" s="189" t="s">
        <v>234</v>
      </c>
    </row>
    <row r="206" spans="1:65" s="2" customFormat="1" ht="24.15" customHeight="1">
      <c r="A206" s="33"/>
      <c r="B206" s="157"/>
      <c r="C206" s="158" t="s">
        <v>321</v>
      </c>
      <c r="D206" s="158" t="s">
        <v>237</v>
      </c>
      <c r="E206" s="159" t="s">
        <v>1357</v>
      </c>
      <c r="F206" s="160" t="s">
        <v>1358</v>
      </c>
      <c r="G206" s="161" t="s">
        <v>305</v>
      </c>
      <c r="H206" s="162">
        <v>3</v>
      </c>
      <c r="I206" s="163"/>
      <c r="J206" s="164">
        <f>ROUND(I206*H206,2)</f>
        <v>0</v>
      </c>
      <c r="K206" s="165"/>
      <c r="L206" s="34"/>
      <c r="M206" s="166" t="s">
        <v>1</v>
      </c>
      <c r="N206" s="167" t="s">
        <v>41</v>
      </c>
      <c r="O206" s="62"/>
      <c r="P206" s="168">
        <f>O206*H206</f>
        <v>0</v>
      </c>
      <c r="Q206" s="168">
        <v>0</v>
      </c>
      <c r="R206" s="168">
        <f>Q206*H206</f>
        <v>0</v>
      </c>
      <c r="S206" s="168">
        <v>8.0000000000000002E-3</v>
      </c>
      <c r="T206" s="169">
        <f>S206*H206</f>
        <v>2.4E-2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0" t="s">
        <v>241</v>
      </c>
      <c r="AT206" s="170" t="s">
        <v>237</v>
      </c>
      <c r="AU206" s="170" t="s">
        <v>87</v>
      </c>
      <c r="AY206" s="18" t="s">
        <v>234</v>
      </c>
      <c r="BE206" s="171">
        <f>IF(N206="základná",J206,0)</f>
        <v>0</v>
      </c>
      <c r="BF206" s="171">
        <f>IF(N206="znížená",J206,0)</f>
        <v>0</v>
      </c>
      <c r="BG206" s="171">
        <f>IF(N206="zákl. prenesená",J206,0)</f>
        <v>0</v>
      </c>
      <c r="BH206" s="171">
        <f>IF(N206="zníž. prenesená",J206,0)</f>
        <v>0</v>
      </c>
      <c r="BI206" s="171">
        <f>IF(N206="nulová",J206,0)</f>
        <v>0</v>
      </c>
      <c r="BJ206" s="18" t="s">
        <v>87</v>
      </c>
      <c r="BK206" s="171">
        <f>ROUND(I206*H206,2)</f>
        <v>0</v>
      </c>
      <c r="BL206" s="18" t="s">
        <v>241</v>
      </c>
      <c r="BM206" s="170" t="s">
        <v>3224</v>
      </c>
    </row>
    <row r="207" spans="1:65" s="14" customFormat="1">
      <c r="B207" s="180"/>
      <c r="D207" s="173" t="s">
        <v>243</v>
      </c>
      <c r="E207" s="181" t="s">
        <v>1</v>
      </c>
      <c r="F207" s="182" t="s">
        <v>3225</v>
      </c>
      <c r="H207" s="183">
        <v>3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243</v>
      </c>
      <c r="AU207" s="181" t="s">
        <v>87</v>
      </c>
      <c r="AV207" s="14" t="s">
        <v>87</v>
      </c>
      <c r="AW207" s="14" t="s">
        <v>29</v>
      </c>
      <c r="AX207" s="14" t="s">
        <v>82</v>
      </c>
      <c r="AY207" s="181" t="s">
        <v>234</v>
      </c>
    </row>
    <row r="208" spans="1:65" s="2" customFormat="1" ht="24.15" customHeight="1">
      <c r="A208" s="33"/>
      <c r="B208" s="157"/>
      <c r="C208" s="158" t="s">
        <v>327</v>
      </c>
      <c r="D208" s="158" t="s">
        <v>237</v>
      </c>
      <c r="E208" s="159" t="s">
        <v>3226</v>
      </c>
      <c r="F208" s="160" t="s">
        <v>3227</v>
      </c>
      <c r="G208" s="161" t="s">
        <v>1363</v>
      </c>
      <c r="H208" s="162">
        <v>60</v>
      </c>
      <c r="I208" s="163"/>
      <c r="J208" s="164">
        <f>ROUND(I208*H208,2)</f>
        <v>0</v>
      </c>
      <c r="K208" s="165"/>
      <c r="L208" s="34"/>
      <c r="M208" s="166" t="s">
        <v>1</v>
      </c>
      <c r="N208" s="167" t="s">
        <v>41</v>
      </c>
      <c r="O208" s="62"/>
      <c r="P208" s="168">
        <f>O208*H208</f>
        <v>0</v>
      </c>
      <c r="Q208" s="168">
        <v>1.0000000000000001E-5</v>
      </c>
      <c r="R208" s="168">
        <f>Q208*H208</f>
        <v>6.0000000000000006E-4</v>
      </c>
      <c r="S208" s="168">
        <v>6.9999999999999994E-5</v>
      </c>
      <c r="T208" s="169">
        <f>S208*H208</f>
        <v>4.1999999999999997E-3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70" t="s">
        <v>241</v>
      </c>
      <c r="AT208" s="170" t="s">
        <v>237</v>
      </c>
      <c r="AU208" s="170" t="s">
        <v>87</v>
      </c>
      <c r="AY208" s="18" t="s">
        <v>234</v>
      </c>
      <c r="BE208" s="171">
        <f>IF(N208="základná",J208,0)</f>
        <v>0</v>
      </c>
      <c r="BF208" s="171">
        <f>IF(N208="znížená",J208,0)</f>
        <v>0</v>
      </c>
      <c r="BG208" s="171">
        <f>IF(N208="zákl. prenesená",J208,0)</f>
        <v>0</v>
      </c>
      <c r="BH208" s="171">
        <f>IF(N208="zníž. prenesená",J208,0)</f>
        <v>0</v>
      </c>
      <c r="BI208" s="171">
        <f>IF(N208="nulová",J208,0)</f>
        <v>0</v>
      </c>
      <c r="BJ208" s="18" t="s">
        <v>87</v>
      </c>
      <c r="BK208" s="171">
        <f>ROUND(I208*H208,2)</f>
        <v>0</v>
      </c>
      <c r="BL208" s="18" t="s">
        <v>241</v>
      </c>
      <c r="BM208" s="170" t="s">
        <v>3228</v>
      </c>
    </row>
    <row r="209" spans="1:65" s="14" customFormat="1">
      <c r="B209" s="180"/>
      <c r="D209" s="173" t="s">
        <v>243</v>
      </c>
      <c r="E209" s="181" t="s">
        <v>1</v>
      </c>
      <c r="F209" s="182" t="s">
        <v>3229</v>
      </c>
      <c r="H209" s="183">
        <v>60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243</v>
      </c>
      <c r="AU209" s="181" t="s">
        <v>87</v>
      </c>
      <c r="AV209" s="14" t="s">
        <v>87</v>
      </c>
      <c r="AW209" s="14" t="s">
        <v>29</v>
      </c>
      <c r="AX209" s="14" t="s">
        <v>82</v>
      </c>
      <c r="AY209" s="181" t="s">
        <v>234</v>
      </c>
    </row>
    <row r="210" spans="1:65" s="2" customFormat="1" ht="24.15" customHeight="1">
      <c r="A210" s="33"/>
      <c r="B210" s="157"/>
      <c r="C210" s="158" t="s">
        <v>335</v>
      </c>
      <c r="D210" s="158" t="s">
        <v>237</v>
      </c>
      <c r="E210" s="159" t="s">
        <v>1361</v>
      </c>
      <c r="F210" s="160" t="s">
        <v>1362</v>
      </c>
      <c r="G210" s="161" t="s">
        <v>1363</v>
      </c>
      <c r="H210" s="162">
        <v>100</v>
      </c>
      <c r="I210" s="163"/>
      <c r="J210" s="164">
        <f>ROUND(I210*H210,2)</f>
        <v>0</v>
      </c>
      <c r="K210" s="165"/>
      <c r="L210" s="34"/>
      <c r="M210" s="166" t="s">
        <v>1</v>
      </c>
      <c r="N210" s="167" t="s">
        <v>41</v>
      </c>
      <c r="O210" s="62"/>
      <c r="P210" s="168">
        <f>O210*H210</f>
        <v>0</v>
      </c>
      <c r="Q210" s="168">
        <v>1.0000000000000001E-5</v>
      </c>
      <c r="R210" s="168">
        <f>Q210*H210</f>
        <v>1E-3</v>
      </c>
      <c r="S210" s="168">
        <v>2.5000000000000001E-4</v>
      </c>
      <c r="T210" s="169">
        <f>S210*H210</f>
        <v>2.5000000000000001E-2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70" t="s">
        <v>241</v>
      </c>
      <c r="AT210" s="170" t="s">
        <v>237</v>
      </c>
      <c r="AU210" s="170" t="s">
        <v>87</v>
      </c>
      <c r="AY210" s="18" t="s">
        <v>234</v>
      </c>
      <c r="BE210" s="171">
        <f>IF(N210="základná",J210,0)</f>
        <v>0</v>
      </c>
      <c r="BF210" s="171">
        <f>IF(N210="znížená",J210,0)</f>
        <v>0</v>
      </c>
      <c r="BG210" s="171">
        <f>IF(N210="zákl. prenesená",J210,0)</f>
        <v>0</v>
      </c>
      <c r="BH210" s="171">
        <f>IF(N210="zníž. prenesená",J210,0)</f>
        <v>0</v>
      </c>
      <c r="BI210" s="171">
        <f>IF(N210="nulová",J210,0)</f>
        <v>0</v>
      </c>
      <c r="BJ210" s="18" t="s">
        <v>87</v>
      </c>
      <c r="BK210" s="171">
        <f>ROUND(I210*H210,2)</f>
        <v>0</v>
      </c>
      <c r="BL210" s="18" t="s">
        <v>241</v>
      </c>
      <c r="BM210" s="170" t="s">
        <v>3230</v>
      </c>
    </row>
    <row r="211" spans="1:65" s="14" customFormat="1">
      <c r="B211" s="180"/>
      <c r="D211" s="173" t="s">
        <v>243</v>
      </c>
      <c r="E211" s="181" t="s">
        <v>1</v>
      </c>
      <c r="F211" s="182" t="s">
        <v>3231</v>
      </c>
      <c r="H211" s="183">
        <v>100</v>
      </c>
      <c r="I211" s="184"/>
      <c r="L211" s="180"/>
      <c r="M211" s="185"/>
      <c r="N211" s="186"/>
      <c r="O211" s="186"/>
      <c r="P211" s="186"/>
      <c r="Q211" s="186"/>
      <c r="R211" s="186"/>
      <c r="S211" s="186"/>
      <c r="T211" s="187"/>
      <c r="AT211" s="181" t="s">
        <v>243</v>
      </c>
      <c r="AU211" s="181" t="s">
        <v>87</v>
      </c>
      <c r="AV211" s="14" t="s">
        <v>87</v>
      </c>
      <c r="AW211" s="14" t="s">
        <v>29</v>
      </c>
      <c r="AX211" s="14" t="s">
        <v>82</v>
      </c>
      <c r="AY211" s="181" t="s">
        <v>234</v>
      </c>
    </row>
    <row r="212" spans="1:65" s="2" customFormat="1" ht="37.950000000000003" customHeight="1">
      <c r="A212" s="33"/>
      <c r="B212" s="157"/>
      <c r="C212" s="158" t="s">
        <v>342</v>
      </c>
      <c r="D212" s="158" t="s">
        <v>237</v>
      </c>
      <c r="E212" s="159" t="s">
        <v>1370</v>
      </c>
      <c r="F212" s="160" t="s">
        <v>1371</v>
      </c>
      <c r="G212" s="161" t="s">
        <v>240</v>
      </c>
      <c r="H212" s="162">
        <v>16.600000000000001</v>
      </c>
      <c r="I212" s="163"/>
      <c r="J212" s="164">
        <f>ROUND(I212*H212,2)</f>
        <v>0</v>
      </c>
      <c r="K212" s="165"/>
      <c r="L212" s="34"/>
      <c r="M212" s="166" t="s">
        <v>1</v>
      </c>
      <c r="N212" s="167" t="s">
        <v>41</v>
      </c>
      <c r="O212" s="62"/>
      <c r="P212" s="168">
        <f>O212*H212</f>
        <v>0</v>
      </c>
      <c r="Q212" s="168">
        <v>0</v>
      </c>
      <c r="R212" s="168">
        <f>Q212*H212</f>
        <v>0</v>
      </c>
      <c r="S212" s="168">
        <v>8.9999999999999993E-3</v>
      </c>
      <c r="T212" s="169">
        <f>S212*H212</f>
        <v>0.14940000000000001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70" t="s">
        <v>241</v>
      </c>
      <c r="AT212" s="170" t="s">
        <v>237</v>
      </c>
      <c r="AU212" s="170" t="s">
        <v>87</v>
      </c>
      <c r="AY212" s="18" t="s">
        <v>234</v>
      </c>
      <c r="BE212" s="171">
        <f>IF(N212="základná",J212,0)</f>
        <v>0</v>
      </c>
      <c r="BF212" s="171">
        <f>IF(N212="znížená",J212,0)</f>
        <v>0</v>
      </c>
      <c r="BG212" s="171">
        <f>IF(N212="zákl. prenesená",J212,0)</f>
        <v>0</v>
      </c>
      <c r="BH212" s="171">
        <f>IF(N212="zníž. prenesená",J212,0)</f>
        <v>0</v>
      </c>
      <c r="BI212" s="171">
        <f>IF(N212="nulová",J212,0)</f>
        <v>0</v>
      </c>
      <c r="BJ212" s="18" t="s">
        <v>87</v>
      </c>
      <c r="BK212" s="171">
        <f>ROUND(I212*H212,2)</f>
        <v>0</v>
      </c>
      <c r="BL212" s="18" t="s">
        <v>241</v>
      </c>
      <c r="BM212" s="170" t="s">
        <v>3232</v>
      </c>
    </row>
    <row r="213" spans="1:65" s="13" customFormat="1">
      <c r="B213" s="172"/>
      <c r="D213" s="173" t="s">
        <v>243</v>
      </c>
      <c r="E213" s="174" t="s">
        <v>1</v>
      </c>
      <c r="F213" s="175" t="s">
        <v>1373</v>
      </c>
      <c r="H213" s="174" t="s">
        <v>1</v>
      </c>
      <c r="I213" s="176"/>
      <c r="L213" s="172"/>
      <c r="M213" s="177"/>
      <c r="N213" s="178"/>
      <c r="O213" s="178"/>
      <c r="P213" s="178"/>
      <c r="Q213" s="178"/>
      <c r="R213" s="178"/>
      <c r="S213" s="178"/>
      <c r="T213" s="179"/>
      <c r="AT213" s="174" t="s">
        <v>243</v>
      </c>
      <c r="AU213" s="174" t="s">
        <v>87</v>
      </c>
      <c r="AV213" s="13" t="s">
        <v>82</v>
      </c>
      <c r="AW213" s="13" t="s">
        <v>29</v>
      </c>
      <c r="AX213" s="13" t="s">
        <v>75</v>
      </c>
      <c r="AY213" s="174" t="s">
        <v>234</v>
      </c>
    </row>
    <row r="214" spans="1:65" s="14" customFormat="1">
      <c r="B214" s="180"/>
      <c r="D214" s="173" t="s">
        <v>243</v>
      </c>
      <c r="E214" s="181" t="s">
        <v>1</v>
      </c>
      <c r="F214" s="182" t="s">
        <v>3233</v>
      </c>
      <c r="H214" s="183">
        <v>4.2</v>
      </c>
      <c r="I214" s="184"/>
      <c r="L214" s="180"/>
      <c r="M214" s="185"/>
      <c r="N214" s="186"/>
      <c r="O214" s="186"/>
      <c r="P214" s="186"/>
      <c r="Q214" s="186"/>
      <c r="R214" s="186"/>
      <c r="S214" s="186"/>
      <c r="T214" s="187"/>
      <c r="AT214" s="181" t="s">
        <v>243</v>
      </c>
      <c r="AU214" s="181" t="s">
        <v>87</v>
      </c>
      <c r="AV214" s="14" t="s">
        <v>87</v>
      </c>
      <c r="AW214" s="14" t="s">
        <v>29</v>
      </c>
      <c r="AX214" s="14" t="s">
        <v>75</v>
      </c>
      <c r="AY214" s="181" t="s">
        <v>234</v>
      </c>
    </row>
    <row r="215" spans="1:65" s="14" customFormat="1">
      <c r="B215" s="180"/>
      <c r="D215" s="173" t="s">
        <v>243</v>
      </c>
      <c r="E215" s="181" t="s">
        <v>1</v>
      </c>
      <c r="F215" s="182" t="s">
        <v>3234</v>
      </c>
      <c r="H215" s="183">
        <v>3.4</v>
      </c>
      <c r="I215" s="184"/>
      <c r="L215" s="180"/>
      <c r="M215" s="185"/>
      <c r="N215" s="186"/>
      <c r="O215" s="186"/>
      <c r="P215" s="186"/>
      <c r="Q215" s="186"/>
      <c r="R215" s="186"/>
      <c r="S215" s="186"/>
      <c r="T215" s="187"/>
      <c r="AT215" s="181" t="s">
        <v>243</v>
      </c>
      <c r="AU215" s="181" t="s">
        <v>87</v>
      </c>
      <c r="AV215" s="14" t="s">
        <v>87</v>
      </c>
      <c r="AW215" s="14" t="s">
        <v>29</v>
      </c>
      <c r="AX215" s="14" t="s">
        <v>75</v>
      </c>
      <c r="AY215" s="181" t="s">
        <v>234</v>
      </c>
    </row>
    <row r="216" spans="1:65" s="14" customFormat="1">
      <c r="B216" s="180"/>
      <c r="D216" s="173" t="s">
        <v>243</v>
      </c>
      <c r="E216" s="181" t="s">
        <v>1</v>
      </c>
      <c r="F216" s="182" t="s">
        <v>3235</v>
      </c>
      <c r="H216" s="183">
        <v>8</v>
      </c>
      <c r="I216" s="184"/>
      <c r="L216" s="180"/>
      <c r="M216" s="185"/>
      <c r="N216" s="186"/>
      <c r="O216" s="186"/>
      <c r="P216" s="186"/>
      <c r="Q216" s="186"/>
      <c r="R216" s="186"/>
      <c r="S216" s="186"/>
      <c r="T216" s="187"/>
      <c r="AT216" s="181" t="s">
        <v>243</v>
      </c>
      <c r="AU216" s="181" t="s">
        <v>87</v>
      </c>
      <c r="AV216" s="14" t="s">
        <v>87</v>
      </c>
      <c r="AW216" s="14" t="s">
        <v>29</v>
      </c>
      <c r="AX216" s="14" t="s">
        <v>75</v>
      </c>
      <c r="AY216" s="181" t="s">
        <v>234</v>
      </c>
    </row>
    <row r="217" spans="1:65" s="14" customFormat="1">
      <c r="B217" s="180"/>
      <c r="D217" s="173" t="s">
        <v>243</v>
      </c>
      <c r="E217" s="181" t="s">
        <v>1</v>
      </c>
      <c r="F217" s="182" t="s">
        <v>3236</v>
      </c>
      <c r="H217" s="183">
        <v>1</v>
      </c>
      <c r="I217" s="184"/>
      <c r="L217" s="180"/>
      <c r="M217" s="185"/>
      <c r="N217" s="186"/>
      <c r="O217" s="186"/>
      <c r="P217" s="186"/>
      <c r="Q217" s="186"/>
      <c r="R217" s="186"/>
      <c r="S217" s="186"/>
      <c r="T217" s="187"/>
      <c r="AT217" s="181" t="s">
        <v>243</v>
      </c>
      <c r="AU217" s="181" t="s">
        <v>87</v>
      </c>
      <c r="AV217" s="14" t="s">
        <v>87</v>
      </c>
      <c r="AW217" s="14" t="s">
        <v>29</v>
      </c>
      <c r="AX217" s="14" t="s">
        <v>75</v>
      </c>
      <c r="AY217" s="181" t="s">
        <v>234</v>
      </c>
    </row>
    <row r="218" spans="1:65" s="15" customFormat="1">
      <c r="B218" s="188"/>
      <c r="D218" s="173" t="s">
        <v>243</v>
      </c>
      <c r="E218" s="189" t="s">
        <v>1</v>
      </c>
      <c r="F218" s="190" t="s">
        <v>248</v>
      </c>
      <c r="H218" s="191">
        <v>16.600000000000001</v>
      </c>
      <c r="I218" s="192"/>
      <c r="L218" s="188"/>
      <c r="M218" s="193"/>
      <c r="N218" s="194"/>
      <c r="O218" s="194"/>
      <c r="P218" s="194"/>
      <c r="Q218" s="194"/>
      <c r="R218" s="194"/>
      <c r="S218" s="194"/>
      <c r="T218" s="195"/>
      <c r="AT218" s="189" t="s">
        <v>243</v>
      </c>
      <c r="AU218" s="189" t="s">
        <v>87</v>
      </c>
      <c r="AV218" s="15" t="s">
        <v>241</v>
      </c>
      <c r="AW218" s="15" t="s">
        <v>29</v>
      </c>
      <c r="AX218" s="15" t="s">
        <v>82</v>
      </c>
      <c r="AY218" s="189" t="s">
        <v>234</v>
      </c>
    </row>
    <row r="219" spans="1:65" s="2" customFormat="1" ht="37.950000000000003" customHeight="1">
      <c r="A219" s="33"/>
      <c r="B219" s="157"/>
      <c r="C219" s="158" t="s">
        <v>349</v>
      </c>
      <c r="D219" s="158" t="s">
        <v>237</v>
      </c>
      <c r="E219" s="159" t="s">
        <v>1379</v>
      </c>
      <c r="F219" s="160" t="s">
        <v>1380</v>
      </c>
      <c r="G219" s="161" t="s">
        <v>240</v>
      </c>
      <c r="H219" s="162">
        <v>120</v>
      </c>
      <c r="I219" s="163"/>
      <c r="J219" s="164">
        <f>ROUND(I219*H219,2)</f>
        <v>0</v>
      </c>
      <c r="K219" s="165"/>
      <c r="L219" s="34"/>
      <c r="M219" s="166" t="s">
        <v>1</v>
      </c>
      <c r="N219" s="167" t="s">
        <v>41</v>
      </c>
      <c r="O219" s="62"/>
      <c r="P219" s="168">
        <f>O219*H219</f>
        <v>0</v>
      </c>
      <c r="Q219" s="168">
        <v>0</v>
      </c>
      <c r="R219" s="168">
        <f>Q219*H219</f>
        <v>0</v>
      </c>
      <c r="S219" s="168">
        <v>2.5000000000000001E-2</v>
      </c>
      <c r="T219" s="169">
        <f>S219*H219</f>
        <v>3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70" t="s">
        <v>241</v>
      </c>
      <c r="AT219" s="170" t="s">
        <v>237</v>
      </c>
      <c r="AU219" s="170" t="s">
        <v>87</v>
      </c>
      <c r="AY219" s="18" t="s">
        <v>234</v>
      </c>
      <c r="BE219" s="171">
        <f>IF(N219="základná",J219,0)</f>
        <v>0</v>
      </c>
      <c r="BF219" s="171">
        <f>IF(N219="znížená",J219,0)</f>
        <v>0</v>
      </c>
      <c r="BG219" s="171">
        <f>IF(N219="zákl. prenesená",J219,0)</f>
        <v>0</v>
      </c>
      <c r="BH219" s="171">
        <f>IF(N219="zníž. prenesená",J219,0)</f>
        <v>0</v>
      </c>
      <c r="BI219" s="171">
        <f>IF(N219="nulová",J219,0)</f>
        <v>0</v>
      </c>
      <c r="BJ219" s="18" t="s">
        <v>87</v>
      </c>
      <c r="BK219" s="171">
        <f>ROUND(I219*H219,2)</f>
        <v>0</v>
      </c>
      <c r="BL219" s="18" t="s">
        <v>241</v>
      </c>
      <c r="BM219" s="170" t="s">
        <v>3237</v>
      </c>
    </row>
    <row r="220" spans="1:65" s="13" customFormat="1">
      <c r="B220" s="172"/>
      <c r="D220" s="173" t="s">
        <v>243</v>
      </c>
      <c r="E220" s="174" t="s">
        <v>1</v>
      </c>
      <c r="F220" s="175" t="s">
        <v>3238</v>
      </c>
      <c r="H220" s="174" t="s">
        <v>1</v>
      </c>
      <c r="I220" s="176"/>
      <c r="L220" s="172"/>
      <c r="M220" s="177"/>
      <c r="N220" s="178"/>
      <c r="O220" s="178"/>
      <c r="P220" s="178"/>
      <c r="Q220" s="178"/>
      <c r="R220" s="178"/>
      <c r="S220" s="178"/>
      <c r="T220" s="179"/>
      <c r="AT220" s="174" t="s">
        <v>243</v>
      </c>
      <c r="AU220" s="174" t="s">
        <v>87</v>
      </c>
      <c r="AV220" s="13" t="s">
        <v>82</v>
      </c>
      <c r="AW220" s="13" t="s">
        <v>29</v>
      </c>
      <c r="AX220" s="13" t="s">
        <v>75</v>
      </c>
      <c r="AY220" s="174" t="s">
        <v>234</v>
      </c>
    </row>
    <row r="221" spans="1:65" s="14" customFormat="1">
      <c r="B221" s="180"/>
      <c r="D221" s="173" t="s">
        <v>243</v>
      </c>
      <c r="E221" s="181" t="s">
        <v>1</v>
      </c>
      <c r="F221" s="182" t="s">
        <v>3239</v>
      </c>
      <c r="H221" s="183">
        <v>22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243</v>
      </c>
      <c r="AU221" s="181" t="s">
        <v>87</v>
      </c>
      <c r="AV221" s="14" t="s">
        <v>87</v>
      </c>
      <c r="AW221" s="14" t="s">
        <v>29</v>
      </c>
      <c r="AX221" s="14" t="s">
        <v>75</v>
      </c>
      <c r="AY221" s="181" t="s">
        <v>234</v>
      </c>
    </row>
    <row r="222" spans="1:65" s="14" customFormat="1">
      <c r="B222" s="180"/>
      <c r="D222" s="173" t="s">
        <v>243</v>
      </c>
      <c r="E222" s="181" t="s">
        <v>1</v>
      </c>
      <c r="F222" s="182" t="s">
        <v>3240</v>
      </c>
      <c r="H222" s="183">
        <v>20</v>
      </c>
      <c r="I222" s="184"/>
      <c r="L222" s="180"/>
      <c r="M222" s="185"/>
      <c r="N222" s="186"/>
      <c r="O222" s="186"/>
      <c r="P222" s="186"/>
      <c r="Q222" s="186"/>
      <c r="R222" s="186"/>
      <c r="S222" s="186"/>
      <c r="T222" s="187"/>
      <c r="AT222" s="181" t="s">
        <v>243</v>
      </c>
      <c r="AU222" s="181" t="s">
        <v>87</v>
      </c>
      <c r="AV222" s="14" t="s">
        <v>87</v>
      </c>
      <c r="AW222" s="14" t="s">
        <v>29</v>
      </c>
      <c r="AX222" s="14" t="s">
        <v>75</v>
      </c>
      <c r="AY222" s="181" t="s">
        <v>234</v>
      </c>
    </row>
    <row r="223" spans="1:65" s="14" customFormat="1">
      <c r="B223" s="180"/>
      <c r="D223" s="173" t="s">
        <v>243</v>
      </c>
      <c r="E223" s="181" t="s">
        <v>1</v>
      </c>
      <c r="F223" s="182" t="s">
        <v>3241</v>
      </c>
      <c r="H223" s="183">
        <v>3</v>
      </c>
      <c r="I223" s="184"/>
      <c r="L223" s="180"/>
      <c r="M223" s="185"/>
      <c r="N223" s="186"/>
      <c r="O223" s="186"/>
      <c r="P223" s="186"/>
      <c r="Q223" s="186"/>
      <c r="R223" s="186"/>
      <c r="S223" s="186"/>
      <c r="T223" s="187"/>
      <c r="AT223" s="181" t="s">
        <v>243</v>
      </c>
      <c r="AU223" s="181" t="s">
        <v>87</v>
      </c>
      <c r="AV223" s="14" t="s">
        <v>87</v>
      </c>
      <c r="AW223" s="14" t="s">
        <v>29</v>
      </c>
      <c r="AX223" s="14" t="s">
        <v>75</v>
      </c>
      <c r="AY223" s="181" t="s">
        <v>234</v>
      </c>
    </row>
    <row r="224" spans="1:65" s="14" customFormat="1">
      <c r="B224" s="180"/>
      <c r="D224" s="173" t="s">
        <v>243</v>
      </c>
      <c r="E224" s="181" t="s">
        <v>1</v>
      </c>
      <c r="F224" s="182" t="s">
        <v>3242</v>
      </c>
      <c r="H224" s="183">
        <v>45</v>
      </c>
      <c r="I224" s="184"/>
      <c r="L224" s="180"/>
      <c r="M224" s="185"/>
      <c r="N224" s="186"/>
      <c r="O224" s="186"/>
      <c r="P224" s="186"/>
      <c r="Q224" s="186"/>
      <c r="R224" s="186"/>
      <c r="S224" s="186"/>
      <c r="T224" s="187"/>
      <c r="AT224" s="181" t="s">
        <v>243</v>
      </c>
      <c r="AU224" s="181" t="s">
        <v>87</v>
      </c>
      <c r="AV224" s="14" t="s">
        <v>87</v>
      </c>
      <c r="AW224" s="14" t="s">
        <v>29</v>
      </c>
      <c r="AX224" s="14" t="s">
        <v>75</v>
      </c>
      <c r="AY224" s="181" t="s">
        <v>234</v>
      </c>
    </row>
    <row r="225" spans="1:65" s="14" customFormat="1">
      <c r="B225" s="180"/>
      <c r="D225" s="173" t="s">
        <v>243</v>
      </c>
      <c r="E225" s="181" t="s">
        <v>1</v>
      </c>
      <c r="F225" s="182" t="s">
        <v>3243</v>
      </c>
      <c r="H225" s="183">
        <v>30</v>
      </c>
      <c r="I225" s="184"/>
      <c r="L225" s="180"/>
      <c r="M225" s="185"/>
      <c r="N225" s="186"/>
      <c r="O225" s="186"/>
      <c r="P225" s="186"/>
      <c r="Q225" s="186"/>
      <c r="R225" s="186"/>
      <c r="S225" s="186"/>
      <c r="T225" s="187"/>
      <c r="AT225" s="181" t="s">
        <v>243</v>
      </c>
      <c r="AU225" s="181" t="s">
        <v>87</v>
      </c>
      <c r="AV225" s="14" t="s">
        <v>87</v>
      </c>
      <c r="AW225" s="14" t="s">
        <v>29</v>
      </c>
      <c r="AX225" s="14" t="s">
        <v>75</v>
      </c>
      <c r="AY225" s="181" t="s">
        <v>234</v>
      </c>
    </row>
    <row r="226" spans="1:65" s="15" customFormat="1">
      <c r="B226" s="188"/>
      <c r="D226" s="173" t="s">
        <v>243</v>
      </c>
      <c r="E226" s="189" t="s">
        <v>1</v>
      </c>
      <c r="F226" s="190" t="s">
        <v>248</v>
      </c>
      <c r="H226" s="191">
        <v>120</v>
      </c>
      <c r="I226" s="192"/>
      <c r="L226" s="188"/>
      <c r="M226" s="193"/>
      <c r="N226" s="194"/>
      <c r="O226" s="194"/>
      <c r="P226" s="194"/>
      <c r="Q226" s="194"/>
      <c r="R226" s="194"/>
      <c r="S226" s="194"/>
      <c r="T226" s="195"/>
      <c r="AT226" s="189" t="s">
        <v>243</v>
      </c>
      <c r="AU226" s="189" t="s">
        <v>87</v>
      </c>
      <c r="AV226" s="15" t="s">
        <v>241</v>
      </c>
      <c r="AW226" s="15" t="s">
        <v>29</v>
      </c>
      <c r="AX226" s="15" t="s">
        <v>82</v>
      </c>
      <c r="AY226" s="189" t="s">
        <v>234</v>
      </c>
    </row>
    <row r="227" spans="1:65" s="2" customFormat="1" ht="37.950000000000003" customHeight="1">
      <c r="A227" s="33"/>
      <c r="B227" s="157"/>
      <c r="C227" s="158" t="s">
        <v>7</v>
      </c>
      <c r="D227" s="158" t="s">
        <v>237</v>
      </c>
      <c r="E227" s="159" t="s">
        <v>1383</v>
      </c>
      <c r="F227" s="160" t="s">
        <v>1384</v>
      </c>
      <c r="G227" s="161" t="s">
        <v>240</v>
      </c>
      <c r="H227" s="162">
        <v>36</v>
      </c>
      <c r="I227" s="163"/>
      <c r="J227" s="164">
        <f>ROUND(I227*H227,2)</f>
        <v>0</v>
      </c>
      <c r="K227" s="165"/>
      <c r="L227" s="34"/>
      <c r="M227" s="166" t="s">
        <v>1</v>
      </c>
      <c r="N227" s="167" t="s">
        <v>41</v>
      </c>
      <c r="O227" s="62"/>
      <c r="P227" s="168">
        <f>O227*H227</f>
        <v>0</v>
      </c>
      <c r="Q227" s="168">
        <v>0</v>
      </c>
      <c r="R227" s="168">
        <f>Q227*H227</f>
        <v>0</v>
      </c>
      <c r="S227" s="168">
        <v>0.04</v>
      </c>
      <c r="T227" s="169">
        <f>S227*H227</f>
        <v>1.44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70" t="s">
        <v>241</v>
      </c>
      <c r="AT227" s="170" t="s">
        <v>237</v>
      </c>
      <c r="AU227" s="170" t="s">
        <v>87</v>
      </c>
      <c r="AY227" s="18" t="s">
        <v>234</v>
      </c>
      <c r="BE227" s="171">
        <f>IF(N227="základná",J227,0)</f>
        <v>0</v>
      </c>
      <c r="BF227" s="171">
        <f>IF(N227="znížená",J227,0)</f>
        <v>0</v>
      </c>
      <c r="BG227" s="171">
        <f>IF(N227="zákl. prenesená",J227,0)</f>
        <v>0</v>
      </c>
      <c r="BH227" s="171">
        <f>IF(N227="zníž. prenesená",J227,0)</f>
        <v>0</v>
      </c>
      <c r="BI227" s="171">
        <f>IF(N227="nulová",J227,0)</f>
        <v>0</v>
      </c>
      <c r="BJ227" s="18" t="s">
        <v>87</v>
      </c>
      <c r="BK227" s="171">
        <f>ROUND(I227*H227,2)</f>
        <v>0</v>
      </c>
      <c r="BL227" s="18" t="s">
        <v>241</v>
      </c>
      <c r="BM227" s="170" t="s">
        <v>3244</v>
      </c>
    </row>
    <row r="228" spans="1:65" s="14" customFormat="1">
      <c r="B228" s="180"/>
      <c r="D228" s="173" t="s">
        <v>243</v>
      </c>
      <c r="E228" s="181" t="s">
        <v>1</v>
      </c>
      <c r="F228" s="182" t="s">
        <v>3245</v>
      </c>
      <c r="H228" s="183">
        <v>7.5</v>
      </c>
      <c r="I228" s="184"/>
      <c r="L228" s="180"/>
      <c r="M228" s="185"/>
      <c r="N228" s="186"/>
      <c r="O228" s="186"/>
      <c r="P228" s="186"/>
      <c r="Q228" s="186"/>
      <c r="R228" s="186"/>
      <c r="S228" s="186"/>
      <c r="T228" s="187"/>
      <c r="AT228" s="181" t="s">
        <v>243</v>
      </c>
      <c r="AU228" s="181" t="s">
        <v>87</v>
      </c>
      <c r="AV228" s="14" t="s">
        <v>87</v>
      </c>
      <c r="AW228" s="14" t="s">
        <v>29</v>
      </c>
      <c r="AX228" s="14" t="s">
        <v>75</v>
      </c>
      <c r="AY228" s="181" t="s">
        <v>234</v>
      </c>
    </row>
    <row r="229" spans="1:65" s="14" customFormat="1" ht="20.399999999999999">
      <c r="B229" s="180"/>
      <c r="D229" s="173" t="s">
        <v>243</v>
      </c>
      <c r="E229" s="181" t="s">
        <v>1</v>
      </c>
      <c r="F229" s="182" t="s">
        <v>3246</v>
      </c>
      <c r="H229" s="183">
        <v>25.5</v>
      </c>
      <c r="I229" s="184"/>
      <c r="L229" s="180"/>
      <c r="M229" s="185"/>
      <c r="N229" s="186"/>
      <c r="O229" s="186"/>
      <c r="P229" s="186"/>
      <c r="Q229" s="186"/>
      <c r="R229" s="186"/>
      <c r="S229" s="186"/>
      <c r="T229" s="187"/>
      <c r="AT229" s="181" t="s">
        <v>243</v>
      </c>
      <c r="AU229" s="181" t="s">
        <v>87</v>
      </c>
      <c r="AV229" s="14" t="s">
        <v>87</v>
      </c>
      <c r="AW229" s="14" t="s">
        <v>29</v>
      </c>
      <c r="AX229" s="14" t="s">
        <v>75</v>
      </c>
      <c r="AY229" s="181" t="s">
        <v>234</v>
      </c>
    </row>
    <row r="230" spans="1:65" s="14" customFormat="1">
      <c r="B230" s="180"/>
      <c r="D230" s="173" t="s">
        <v>243</v>
      </c>
      <c r="E230" s="181" t="s">
        <v>1</v>
      </c>
      <c r="F230" s="182" t="s">
        <v>3247</v>
      </c>
      <c r="H230" s="183">
        <v>3</v>
      </c>
      <c r="I230" s="184"/>
      <c r="L230" s="180"/>
      <c r="M230" s="185"/>
      <c r="N230" s="186"/>
      <c r="O230" s="186"/>
      <c r="P230" s="186"/>
      <c r="Q230" s="186"/>
      <c r="R230" s="186"/>
      <c r="S230" s="186"/>
      <c r="T230" s="187"/>
      <c r="AT230" s="181" t="s">
        <v>243</v>
      </c>
      <c r="AU230" s="181" t="s">
        <v>87</v>
      </c>
      <c r="AV230" s="14" t="s">
        <v>87</v>
      </c>
      <c r="AW230" s="14" t="s">
        <v>29</v>
      </c>
      <c r="AX230" s="14" t="s">
        <v>75</v>
      </c>
      <c r="AY230" s="181" t="s">
        <v>234</v>
      </c>
    </row>
    <row r="231" spans="1:65" s="15" customFormat="1">
      <c r="B231" s="188"/>
      <c r="D231" s="173" t="s">
        <v>243</v>
      </c>
      <c r="E231" s="189" t="s">
        <v>1</v>
      </c>
      <c r="F231" s="190" t="s">
        <v>248</v>
      </c>
      <c r="H231" s="191">
        <v>36</v>
      </c>
      <c r="I231" s="192"/>
      <c r="L231" s="188"/>
      <c r="M231" s="193"/>
      <c r="N231" s="194"/>
      <c r="O231" s="194"/>
      <c r="P231" s="194"/>
      <c r="Q231" s="194"/>
      <c r="R231" s="194"/>
      <c r="S231" s="194"/>
      <c r="T231" s="195"/>
      <c r="AT231" s="189" t="s">
        <v>243</v>
      </c>
      <c r="AU231" s="189" t="s">
        <v>87</v>
      </c>
      <c r="AV231" s="15" t="s">
        <v>241</v>
      </c>
      <c r="AW231" s="15" t="s">
        <v>29</v>
      </c>
      <c r="AX231" s="15" t="s">
        <v>82</v>
      </c>
      <c r="AY231" s="189" t="s">
        <v>234</v>
      </c>
    </row>
    <row r="232" spans="1:65" s="2" customFormat="1" ht="24.15" customHeight="1">
      <c r="A232" s="33"/>
      <c r="B232" s="157"/>
      <c r="C232" s="158" t="s">
        <v>362</v>
      </c>
      <c r="D232" s="158" t="s">
        <v>237</v>
      </c>
      <c r="E232" s="159" t="s">
        <v>265</v>
      </c>
      <c r="F232" s="160" t="s">
        <v>266</v>
      </c>
      <c r="G232" s="161" t="s">
        <v>267</v>
      </c>
      <c r="H232" s="162">
        <v>10.134</v>
      </c>
      <c r="I232" s="163"/>
      <c r="J232" s="164">
        <f>ROUND(I232*H232,2)</f>
        <v>0</v>
      </c>
      <c r="K232" s="165"/>
      <c r="L232" s="34"/>
      <c r="M232" s="166" t="s">
        <v>1</v>
      </c>
      <c r="N232" s="167" t="s">
        <v>41</v>
      </c>
      <c r="O232" s="62"/>
      <c r="P232" s="168">
        <f>O232*H232</f>
        <v>0</v>
      </c>
      <c r="Q232" s="168">
        <v>0</v>
      </c>
      <c r="R232" s="168">
        <f>Q232*H232</f>
        <v>0</v>
      </c>
      <c r="S232" s="168">
        <v>0</v>
      </c>
      <c r="T232" s="169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70" t="s">
        <v>241</v>
      </c>
      <c r="AT232" s="170" t="s">
        <v>237</v>
      </c>
      <c r="AU232" s="170" t="s">
        <v>87</v>
      </c>
      <c r="AY232" s="18" t="s">
        <v>234</v>
      </c>
      <c r="BE232" s="171">
        <f>IF(N232="základná",J232,0)</f>
        <v>0</v>
      </c>
      <c r="BF232" s="171">
        <f>IF(N232="znížená",J232,0)</f>
        <v>0</v>
      </c>
      <c r="BG232" s="171">
        <f>IF(N232="zákl. prenesená",J232,0)</f>
        <v>0</v>
      </c>
      <c r="BH232" s="171">
        <f>IF(N232="zníž. prenesená",J232,0)</f>
        <v>0</v>
      </c>
      <c r="BI232" s="171">
        <f>IF(N232="nulová",J232,0)</f>
        <v>0</v>
      </c>
      <c r="BJ232" s="18" t="s">
        <v>87</v>
      </c>
      <c r="BK232" s="171">
        <f>ROUND(I232*H232,2)</f>
        <v>0</v>
      </c>
      <c r="BL232" s="18" t="s">
        <v>241</v>
      </c>
      <c r="BM232" s="170" t="s">
        <v>3248</v>
      </c>
    </row>
    <row r="233" spans="1:65" s="2" customFormat="1" ht="24.15" customHeight="1">
      <c r="A233" s="33"/>
      <c r="B233" s="157"/>
      <c r="C233" s="158" t="s">
        <v>367</v>
      </c>
      <c r="D233" s="158" t="s">
        <v>237</v>
      </c>
      <c r="E233" s="159" t="s">
        <v>1390</v>
      </c>
      <c r="F233" s="160" t="s">
        <v>1391</v>
      </c>
      <c r="G233" s="161" t="s">
        <v>267</v>
      </c>
      <c r="H233" s="162">
        <v>10.134</v>
      </c>
      <c r="I233" s="163"/>
      <c r="J233" s="164">
        <f>ROUND(I233*H233,2)</f>
        <v>0</v>
      </c>
      <c r="K233" s="165"/>
      <c r="L233" s="34"/>
      <c r="M233" s="166" t="s">
        <v>1</v>
      </c>
      <c r="N233" s="167" t="s">
        <v>41</v>
      </c>
      <c r="O233" s="62"/>
      <c r="P233" s="168">
        <f>O233*H233</f>
        <v>0</v>
      </c>
      <c r="Q233" s="168">
        <v>0</v>
      </c>
      <c r="R233" s="168">
        <f>Q233*H233</f>
        <v>0</v>
      </c>
      <c r="S233" s="168">
        <v>0</v>
      </c>
      <c r="T233" s="169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70" t="s">
        <v>241</v>
      </c>
      <c r="AT233" s="170" t="s">
        <v>237</v>
      </c>
      <c r="AU233" s="170" t="s">
        <v>87</v>
      </c>
      <c r="AY233" s="18" t="s">
        <v>234</v>
      </c>
      <c r="BE233" s="171">
        <f>IF(N233="základná",J233,0)</f>
        <v>0</v>
      </c>
      <c r="BF233" s="171">
        <f>IF(N233="znížená",J233,0)</f>
        <v>0</v>
      </c>
      <c r="BG233" s="171">
        <f>IF(N233="zákl. prenesená",J233,0)</f>
        <v>0</v>
      </c>
      <c r="BH233" s="171">
        <f>IF(N233="zníž. prenesená",J233,0)</f>
        <v>0</v>
      </c>
      <c r="BI233" s="171">
        <f>IF(N233="nulová",J233,0)</f>
        <v>0</v>
      </c>
      <c r="BJ233" s="18" t="s">
        <v>87</v>
      </c>
      <c r="BK233" s="171">
        <f>ROUND(I233*H233,2)</f>
        <v>0</v>
      </c>
      <c r="BL233" s="18" t="s">
        <v>241</v>
      </c>
      <c r="BM233" s="170" t="s">
        <v>3249</v>
      </c>
    </row>
    <row r="234" spans="1:65" s="2" customFormat="1" ht="21.75" customHeight="1">
      <c r="A234" s="33"/>
      <c r="B234" s="157"/>
      <c r="C234" s="158" t="s">
        <v>372</v>
      </c>
      <c r="D234" s="158" t="s">
        <v>237</v>
      </c>
      <c r="E234" s="159" t="s">
        <v>270</v>
      </c>
      <c r="F234" s="160" t="s">
        <v>271</v>
      </c>
      <c r="G234" s="161" t="s">
        <v>267</v>
      </c>
      <c r="H234" s="162">
        <v>10.134</v>
      </c>
      <c r="I234" s="163"/>
      <c r="J234" s="164">
        <f>ROUND(I234*H234,2)</f>
        <v>0</v>
      </c>
      <c r="K234" s="165"/>
      <c r="L234" s="34"/>
      <c r="M234" s="166" t="s">
        <v>1</v>
      </c>
      <c r="N234" s="167" t="s">
        <v>41</v>
      </c>
      <c r="O234" s="62"/>
      <c r="P234" s="168">
        <f>O234*H234</f>
        <v>0</v>
      </c>
      <c r="Q234" s="168">
        <v>0</v>
      </c>
      <c r="R234" s="168">
        <f>Q234*H234</f>
        <v>0</v>
      </c>
      <c r="S234" s="168">
        <v>0</v>
      </c>
      <c r="T234" s="169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70" t="s">
        <v>241</v>
      </c>
      <c r="AT234" s="170" t="s">
        <v>237</v>
      </c>
      <c r="AU234" s="170" t="s">
        <v>87</v>
      </c>
      <c r="AY234" s="18" t="s">
        <v>234</v>
      </c>
      <c r="BE234" s="171">
        <f>IF(N234="základná",J234,0)</f>
        <v>0</v>
      </c>
      <c r="BF234" s="171">
        <f>IF(N234="znížená",J234,0)</f>
        <v>0</v>
      </c>
      <c r="BG234" s="171">
        <f>IF(N234="zákl. prenesená",J234,0)</f>
        <v>0</v>
      </c>
      <c r="BH234" s="171">
        <f>IF(N234="zníž. prenesená",J234,0)</f>
        <v>0</v>
      </c>
      <c r="BI234" s="171">
        <f>IF(N234="nulová",J234,0)</f>
        <v>0</v>
      </c>
      <c r="BJ234" s="18" t="s">
        <v>87</v>
      </c>
      <c r="BK234" s="171">
        <f>ROUND(I234*H234,2)</f>
        <v>0</v>
      </c>
      <c r="BL234" s="18" t="s">
        <v>241</v>
      </c>
      <c r="BM234" s="170" t="s">
        <v>3250</v>
      </c>
    </row>
    <row r="235" spans="1:65" s="2" customFormat="1" ht="24.15" customHeight="1">
      <c r="A235" s="33"/>
      <c r="B235" s="157"/>
      <c r="C235" s="158" t="s">
        <v>379</v>
      </c>
      <c r="D235" s="158" t="s">
        <v>237</v>
      </c>
      <c r="E235" s="159" t="s">
        <v>274</v>
      </c>
      <c r="F235" s="160" t="s">
        <v>275</v>
      </c>
      <c r="G235" s="161" t="s">
        <v>267</v>
      </c>
      <c r="H235" s="162">
        <v>91.206000000000003</v>
      </c>
      <c r="I235" s="163"/>
      <c r="J235" s="164">
        <f>ROUND(I235*H235,2)</f>
        <v>0</v>
      </c>
      <c r="K235" s="165"/>
      <c r="L235" s="34"/>
      <c r="M235" s="166" t="s">
        <v>1</v>
      </c>
      <c r="N235" s="167" t="s">
        <v>41</v>
      </c>
      <c r="O235" s="62"/>
      <c r="P235" s="168">
        <f>O235*H235</f>
        <v>0</v>
      </c>
      <c r="Q235" s="168">
        <v>0</v>
      </c>
      <c r="R235" s="168">
        <f>Q235*H235</f>
        <v>0</v>
      </c>
      <c r="S235" s="168">
        <v>0</v>
      </c>
      <c r="T235" s="169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70" t="s">
        <v>241</v>
      </c>
      <c r="AT235" s="170" t="s">
        <v>237</v>
      </c>
      <c r="AU235" s="170" t="s">
        <v>87</v>
      </c>
      <c r="AY235" s="18" t="s">
        <v>234</v>
      </c>
      <c r="BE235" s="171">
        <f>IF(N235="základná",J235,0)</f>
        <v>0</v>
      </c>
      <c r="BF235" s="171">
        <f>IF(N235="znížená",J235,0)</f>
        <v>0</v>
      </c>
      <c r="BG235" s="171">
        <f>IF(N235="zákl. prenesená",J235,0)</f>
        <v>0</v>
      </c>
      <c r="BH235" s="171">
        <f>IF(N235="zníž. prenesená",J235,0)</f>
        <v>0</v>
      </c>
      <c r="BI235" s="171">
        <f>IF(N235="nulová",J235,0)</f>
        <v>0</v>
      </c>
      <c r="BJ235" s="18" t="s">
        <v>87</v>
      </c>
      <c r="BK235" s="171">
        <f>ROUND(I235*H235,2)</f>
        <v>0</v>
      </c>
      <c r="BL235" s="18" t="s">
        <v>241</v>
      </c>
      <c r="BM235" s="170" t="s">
        <v>3251</v>
      </c>
    </row>
    <row r="236" spans="1:65" s="14" customFormat="1">
      <c r="B236" s="180"/>
      <c r="D236" s="173" t="s">
        <v>243</v>
      </c>
      <c r="F236" s="182" t="s">
        <v>3252</v>
      </c>
      <c r="H236" s="183">
        <v>91.206000000000003</v>
      </c>
      <c r="I236" s="184"/>
      <c r="L236" s="180"/>
      <c r="M236" s="185"/>
      <c r="N236" s="186"/>
      <c r="O236" s="186"/>
      <c r="P236" s="186"/>
      <c r="Q236" s="186"/>
      <c r="R236" s="186"/>
      <c r="S236" s="186"/>
      <c r="T236" s="187"/>
      <c r="AT236" s="181" t="s">
        <v>243</v>
      </c>
      <c r="AU236" s="181" t="s">
        <v>87</v>
      </c>
      <c r="AV236" s="14" t="s">
        <v>87</v>
      </c>
      <c r="AW236" s="14" t="s">
        <v>3</v>
      </c>
      <c r="AX236" s="14" t="s">
        <v>82</v>
      </c>
      <c r="AY236" s="181" t="s">
        <v>234</v>
      </c>
    </row>
    <row r="237" spans="1:65" s="2" customFormat="1" ht="24.15" customHeight="1">
      <c r="A237" s="33"/>
      <c r="B237" s="157"/>
      <c r="C237" s="158" t="s">
        <v>387</v>
      </c>
      <c r="D237" s="158" t="s">
        <v>237</v>
      </c>
      <c r="E237" s="159" t="s">
        <v>279</v>
      </c>
      <c r="F237" s="160" t="s">
        <v>280</v>
      </c>
      <c r="G237" s="161" t="s">
        <v>267</v>
      </c>
      <c r="H237" s="162">
        <v>10.134</v>
      </c>
      <c r="I237" s="163"/>
      <c r="J237" s="164">
        <f>ROUND(I237*H237,2)</f>
        <v>0</v>
      </c>
      <c r="K237" s="165"/>
      <c r="L237" s="34"/>
      <c r="M237" s="166" t="s">
        <v>1</v>
      </c>
      <c r="N237" s="167" t="s">
        <v>41</v>
      </c>
      <c r="O237" s="62"/>
      <c r="P237" s="168">
        <f>O237*H237</f>
        <v>0</v>
      </c>
      <c r="Q237" s="168">
        <v>0</v>
      </c>
      <c r="R237" s="168">
        <f>Q237*H237</f>
        <v>0</v>
      </c>
      <c r="S237" s="168">
        <v>0</v>
      </c>
      <c r="T237" s="169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70" t="s">
        <v>241</v>
      </c>
      <c r="AT237" s="170" t="s">
        <v>237</v>
      </c>
      <c r="AU237" s="170" t="s">
        <v>87</v>
      </c>
      <c r="AY237" s="18" t="s">
        <v>234</v>
      </c>
      <c r="BE237" s="171">
        <f>IF(N237="základná",J237,0)</f>
        <v>0</v>
      </c>
      <c r="BF237" s="171">
        <f>IF(N237="znížená",J237,0)</f>
        <v>0</v>
      </c>
      <c r="BG237" s="171">
        <f>IF(N237="zákl. prenesená",J237,0)</f>
        <v>0</v>
      </c>
      <c r="BH237" s="171">
        <f>IF(N237="zníž. prenesená",J237,0)</f>
        <v>0</v>
      </c>
      <c r="BI237" s="171">
        <f>IF(N237="nulová",J237,0)</f>
        <v>0</v>
      </c>
      <c r="BJ237" s="18" t="s">
        <v>87</v>
      </c>
      <c r="BK237" s="171">
        <f>ROUND(I237*H237,2)</f>
        <v>0</v>
      </c>
      <c r="BL237" s="18" t="s">
        <v>241</v>
      </c>
      <c r="BM237" s="170" t="s">
        <v>3253</v>
      </c>
    </row>
    <row r="238" spans="1:65" s="2" customFormat="1" ht="24.15" customHeight="1">
      <c r="A238" s="33"/>
      <c r="B238" s="157"/>
      <c r="C238" s="158" t="s">
        <v>608</v>
      </c>
      <c r="D238" s="158" t="s">
        <v>237</v>
      </c>
      <c r="E238" s="159" t="s">
        <v>286</v>
      </c>
      <c r="F238" s="160" t="s">
        <v>287</v>
      </c>
      <c r="G238" s="161" t="s">
        <v>267</v>
      </c>
      <c r="H238" s="162">
        <v>10.134</v>
      </c>
      <c r="I238" s="163"/>
      <c r="J238" s="164">
        <f>ROUND(I238*H238,2)</f>
        <v>0</v>
      </c>
      <c r="K238" s="165"/>
      <c r="L238" s="34"/>
      <c r="M238" s="166" t="s">
        <v>1</v>
      </c>
      <c r="N238" s="167" t="s">
        <v>41</v>
      </c>
      <c r="O238" s="62"/>
      <c r="P238" s="168">
        <f>O238*H238</f>
        <v>0</v>
      </c>
      <c r="Q238" s="168">
        <v>0</v>
      </c>
      <c r="R238" s="168">
        <f>Q238*H238</f>
        <v>0</v>
      </c>
      <c r="S238" s="168">
        <v>0</v>
      </c>
      <c r="T238" s="169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0" t="s">
        <v>241</v>
      </c>
      <c r="AT238" s="170" t="s">
        <v>237</v>
      </c>
      <c r="AU238" s="170" t="s">
        <v>87</v>
      </c>
      <c r="AY238" s="18" t="s">
        <v>234</v>
      </c>
      <c r="BE238" s="171">
        <f>IF(N238="základná",J238,0)</f>
        <v>0</v>
      </c>
      <c r="BF238" s="171">
        <f>IF(N238="znížená",J238,0)</f>
        <v>0</v>
      </c>
      <c r="BG238" s="171">
        <f>IF(N238="zákl. prenesená",J238,0)</f>
        <v>0</v>
      </c>
      <c r="BH238" s="171">
        <f>IF(N238="zníž. prenesená",J238,0)</f>
        <v>0</v>
      </c>
      <c r="BI238" s="171">
        <f>IF(N238="nulová",J238,0)</f>
        <v>0</v>
      </c>
      <c r="BJ238" s="18" t="s">
        <v>87</v>
      </c>
      <c r="BK238" s="171">
        <f>ROUND(I238*H238,2)</f>
        <v>0</v>
      </c>
      <c r="BL238" s="18" t="s">
        <v>241</v>
      </c>
      <c r="BM238" s="170" t="s">
        <v>3254</v>
      </c>
    </row>
    <row r="239" spans="1:65" s="12" customFormat="1" ht="22.95" customHeight="1">
      <c r="B239" s="144"/>
      <c r="D239" s="145" t="s">
        <v>74</v>
      </c>
      <c r="E239" s="155" t="s">
        <v>325</v>
      </c>
      <c r="F239" s="155" t="s">
        <v>326</v>
      </c>
      <c r="I239" s="147"/>
      <c r="J239" s="156">
        <f>BK239</f>
        <v>0</v>
      </c>
      <c r="L239" s="144"/>
      <c r="M239" s="149"/>
      <c r="N239" s="150"/>
      <c r="O239" s="150"/>
      <c r="P239" s="151">
        <f>P240</f>
        <v>0</v>
      </c>
      <c r="Q239" s="150"/>
      <c r="R239" s="151">
        <f>R240</f>
        <v>0</v>
      </c>
      <c r="S239" s="150"/>
      <c r="T239" s="152">
        <f>T240</f>
        <v>0</v>
      </c>
      <c r="AR239" s="145" t="s">
        <v>82</v>
      </c>
      <c r="AT239" s="153" t="s">
        <v>74</v>
      </c>
      <c r="AU239" s="153" t="s">
        <v>82</v>
      </c>
      <c r="AY239" s="145" t="s">
        <v>234</v>
      </c>
      <c r="BK239" s="154">
        <f>BK240</f>
        <v>0</v>
      </c>
    </row>
    <row r="240" spans="1:65" s="2" customFormat="1" ht="33" customHeight="1">
      <c r="A240" s="33"/>
      <c r="B240" s="157"/>
      <c r="C240" s="158" t="s">
        <v>613</v>
      </c>
      <c r="D240" s="158" t="s">
        <v>237</v>
      </c>
      <c r="E240" s="159" t="s">
        <v>1399</v>
      </c>
      <c r="F240" s="160" t="s">
        <v>1400</v>
      </c>
      <c r="G240" s="161" t="s">
        <v>267</v>
      </c>
      <c r="H240" s="162">
        <v>15.179</v>
      </c>
      <c r="I240" s="163"/>
      <c r="J240" s="164">
        <f>ROUND(I240*H240,2)</f>
        <v>0</v>
      </c>
      <c r="K240" s="165"/>
      <c r="L240" s="34"/>
      <c r="M240" s="166" t="s">
        <v>1</v>
      </c>
      <c r="N240" s="167" t="s">
        <v>41</v>
      </c>
      <c r="O240" s="62"/>
      <c r="P240" s="168">
        <f>O240*H240</f>
        <v>0</v>
      </c>
      <c r="Q240" s="168">
        <v>0</v>
      </c>
      <c r="R240" s="168">
        <f>Q240*H240</f>
        <v>0</v>
      </c>
      <c r="S240" s="168">
        <v>0</v>
      </c>
      <c r="T240" s="169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70" t="s">
        <v>241</v>
      </c>
      <c r="AT240" s="170" t="s">
        <v>237</v>
      </c>
      <c r="AU240" s="170" t="s">
        <v>87</v>
      </c>
      <c r="AY240" s="18" t="s">
        <v>234</v>
      </c>
      <c r="BE240" s="171">
        <f>IF(N240="základná",J240,0)</f>
        <v>0</v>
      </c>
      <c r="BF240" s="171">
        <f>IF(N240="znížená",J240,0)</f>
        <v>0</v>
      </c>
      <c r="BG240" s="171">
        <f>IF(N240="zákl. prenesená",J240,0)</f>
        <v>0</v>
      </c>
      <c r="BH240" s="171">
        <f>IF(N240="zníž. prenesená",J240,0)</f>
        <v>0</v>
      </c>
      <c r="BI240" s="171">
        <f>IF(N240="nulová",J240,0)</f>
        <v>0</v>
      </c>
      <c r="BJ240" s="18" t="s">
        <v>87</v>
      </c>
      <c r="BK240" s="171">
        <f>ROUND(I240*H240,2)</f>
        <v>0</v>
      </c>
      <c r="BL240" s="18" t="s">
        <v>241</v>
      </c>
      <c r="BM240" s="170" t="s">
        <v>3255</v>
      </c>
    </row>
    <row r="241" spans="1:65" s="12" customFormat="1" ht="25.95" customHeight="1">
      <c r="B241" s="144"/>
      <c r="D241" s="145" t="s">
        <v>74</v>
      </c>
      <c r="E241" s="146" t="s">
        <v>331</v>
      </c>
      <c r="F241" s="146" t="s">
        <v>1402</v>
      </c>
      <c r="I241" s="147"/>
      <c r="J241" s="148">
        <f>BK241</f>
        <v>0</v>
      </c>
      <c r="L241" s="144"/>
      <c r="M241" s="149"/>
      <c r="N241" s="150"/>
      <c r="O241" s="150"/>
      <c r="P241" s="151">
        <f>P242+P250+P308+P347+P403</f>
        <v>0</v>
      </c>
      <c r="Q241" s="150"/>
      <c r="R241" s="151">
        <f>R242+R250+R308+R347+R403</f>
        <v>0.74400099999999991</v>
      </c>
      <c r="S241" s="150"/>
      <c r="T241" s="152">
        <f>T242+T250+T308+T347+T403</f>
        <v>5.0000000000000001E-4</v>
      </c>
      <c r="AR241" s="145" t="s">
        <v>87</v>
      </c>
      <c r="AT241" s="153" t="s">
        <v>74</v>
      </c>
      <c r="AU241" s="153" t="s">
        <v>75</v>
      </c>
      <c r="AY241" s="145" t="s">
        <v>234</v>
      </c>
      <c r="BK241" s="154">
        <f>BK242+BK250+BK308+BK347+BK403</f>
        <v>0</v>
      </c>
    </row>
    <row r="242" spans="1:65" s="12" customFormat="1" ht="22.95" customHeight="1">
      <c r="B242" s="144"/>
      <c r="D242" s="145" t="s">
        <v>74</v>
      </c>
      <c r="E242" s="155" t="s">
        <v>879</v>
      </c>
      <c r="F242" s="155" t="s">
        <v>880</v>
      </c>
      <c r="I242" s="147"/>
      <c r="J242" s="156">
        <f>BK242</f>
        <v>0</v>
      </c>
      <c r="L242" s="144"/>
      <c r="M242" s="149"/>
      <c r="N242" s="150"/>
      <c r="O242" s="150"/>
      <c r="P242" s="151">
        <f>SUM(P243:P249)</f>
        <v>0</v>
      </c>
      <c r="Q242" s="150"/>
      <c r="R242" s="151">
        <f>SUM(R243:R249)</f>
        <v>5.0300000000000006E-3</v>
      </c>
      <c r="S242" s="150"/>
      <c r="T242" s="152">
        <f>SUM(T243:T249)</f>
        <v>0</v>
      </c>
      <c r="AR242" s="145" t="s">
        <v>87</v>
      </c>
      <c r="AT242" s="153" t="s">
        <v>74</v>
      </c>
      <c r="AU242" s="153" t="s">
        <v>82</v>
      </c>
      <c r="AY242" s="145" t="s">
        <v>234</v>
      </c>
      <c r="BK242" s="154">
        <f>SUM(BK243:BK249)</f>
        <v>0</v>
      </c>
    </row>
    <row r="243" spans="1:65" s="2" customFormat="1" ht="24.15" customHeight="1">
      <c r="A243" s="33"/>
      <c r="B243" s="157"/>
      <c r="C243" s="158" t="s">
        <v>617</v>
      </c>
      <c r="D243" s="158" t="s">
        <v>237</v>
      </c>
      <c r="E243" s="159" t="s">
        <v>1403</v>
      </c>
      <c r="F243" s="160" t="s">
        <v>1404</v>
      </c>
      <c r="G243" s="161" t="s">
        <v>240</v>
      </c>
      <c r="H243" s="162">
        <v>138</v>
      </c>
      <c r="I243" s="163"/>
      <c r="J243" s="164">
        <f>ROUND(I243*H243,2)</f>
        <v>0</v>
      </c>
      <c r="K243" s="165"/>
      <c r="L243" s="34"/>
      <c r="M243" s="166" t="s">
        <v>1</v>
      </c>
      <c r="N243" s="167" t="s">
        <v>41</v>
      </c>
      <c r="O243" s="62"/>
      <c r="P243" s="168">
        <f>O243*H243</f>
        <v>0</v>
      </c>
      <c r="Q243" s="168">
        <v>2.0000000000000002E-5</v>
      </c>
      <c r="R243" s="168">
        <f>Q243*H243</f>
        <v>2.7600000000000003E-3</v>
      </c>
      <c r="S243" s="168">
        <v>0</v>
      </c>
      <c r="T243" s="169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70" t="s">
        <v>327</v>
      </c>
      <c r="AT243" s="170" t="s">
        <v>237</v>
      </c>
      <c r="AU243" s="170" t="s">
        <v>87</v>
      </c>
      <c r="AY243" s="18" t="s">
        <v>234</v>
      </c>
      <c r="BE243" s="171">
        <f>IF(N243="základná",J243,0)</f>
        <v>0</v>
      </c>
      <c r="BF243" s="171">
        <f>IF(N243="znížená",J243,0)</f>
        <v>0</v>
      </c>
      <c r="BG243" s="171">
        <f>IF(N243="zákl. prenesená",J243,0)</f>
        <v>0</v>
      </c>
      <c r="BH243" s="171">
        <f>IF(N243="zníž. prenesená",J243,0)</f>
        <v>0</v>
      </c>
      <c r="BI243" s="171">
        <f>IF(N243="nulová",J243,0)</f>
        <v>0</v>
      </c>
      <c r="BJ243" s="18" t="s">
        <v>87</v>
      </c>
      <c r="BK243" s="171">
        <f>ROUND(I243*H243,2)</f>
        <v>0</v>
      </c>
      <c r="BL243" s="18" t="s">
        <v>327</v>
      </c>
      <c r="BM243" s="170" t="s">
        <v>3256</v>
      </c>
    </row>
    <row r="244" spans="1:65" s="14" customFormat="1">
      <c r="B244" s="180"/>
      <c r="D244" s="173" t="s">
        <v>243</v>
      </c>
      <c r="E244" s="181" t="s">
        <v>1</v>
      </c>
      <c r="F244" s="182" t="s">
        <v>3257</v>
      </c>
      <c r="H244" s="183">
        <v>138</v>
      </c>
      <c r="I244" s="184"/>
      <c r="L244" s="180"/>
      <c r="M244" s="185"/>
      <c r="N244" s="186"/>
      <c r="O244" s="186"/>
      <c r="P244" s="186"/>
      <c r="Q244" s="186"/>
      <c r="R244" s="186"/>
      <c r="S244" s="186"/>
      <c r="T244" s="187"/>
      <c r="AT244" s="181" t="s">
        <v>243</v>
      </c>
      <c r="AU244" s="181" t="s">
        <v>87</v>
      </c>
      <c r="AV244" s="14" t="s">
        <v>87</v>
      </c>
      <c r="AW244" s="14" t="s">
        <v>29</v>
      </c>
      <c r="AX244" s="14" t="s">
        <v>82</v>
      </c>
      <c r="AY244" s="181" t="s">
        <v>234</v>
      </c>
    </row>
    <row r="245" spans="1:65" s="2" customFormat="1" ht="33" customHeight="1">
      <c r="A245" s="33"/>
      <c r="B245" s="157"/>
      <c r="C245" s="199" t="s">
        <v>624</v>
      </c>
      <c r="D245" s="199" t="s">
        <v>478</v>
      </c>
      <c r="E245" s="200" t="s">
        <v>1411</v>
      </c>
      <c r="F245" s="201" t="s">
        <v>1412</v>
      </c>
      <c r="G245" s="202" t="s">
        <v>240</v>
      </c>
      <c r="H245" s="203">
        <v>49</v>
      </c>
      <c r="I245" s="204"/>
      <c r="J245" s="205">
        <f>ROUND(I245*H245,2)</f>
        <v>0</v>
      </c>
      <c r="K245" s="206"/>
      <c r="L245" s="207"/>
      <c r="M245" s="208" t="s">
        <v>1</v>
      </c>
      <c r="N245" s="209" t="s">
        <v>41</v>
      </c>
      <c r="O245" s="62"/>
      <c r="P245" s="168">
        <f>O245*H245</f>
        <v>0</v>
      </c>
      <c r="Q245" s="168">
        <v>1.0000000000000001E-5</v>
      </c>
      <c r="R245" s="168">
        <f>Q245*H245</f>
        <v>4.9000000000000009E-4</v>
      </c>
      <c r="S245" s="168">
        <v>0</v>
      </c>
      <c r="T245" s="169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70" t="s">
        <v>643</v>
      </c>
      <c r="AT245" s="170" t="s">
        <v>478</v>
      </c>
      <c r="AU245" s="170" t="s">
        <v>87</v>
      </c>
      <c r="AY245" s="18" t="s">
        <v>234</v>
      </c>
      <c r="BE245" s="171">
        <f>IF(N245="základná",J245,0)</f>
        <v>0</v>
      </c>
      <c r="BF245" s="171">
        <f>IF(N245="znížená",J245,0)</f>
        <v>0</v>
      </c>
      <c r="BG245" s="171">
        <f>IF(N245="zákl. prenesená",J245,0)</f>
        <v>0</v>
      </c>
      <c r="BH245" s="171">
        <f>IF(N245="zníž. prenesená",J245,0)</f>
        <v>0</v>
      </c>
      <c r="BI245" s="171">
        <f>IF(N245="nulová",J245,0)</f>
        <v>0</v>
      </c>
      <c r="BJ245" s="18" t="s">
        <v>87</v>
      </c>
      <c r="BK245" s="171">
        <f>ROUND(I245*H245,2)</f>
        <v>0</v>
      </c>
      <c r="BL245" s="18" t="s">
        <v>327</v>
      </c>
      <c r="BM245" s="170" t="s">
        <v>3258</v>
      </c>
    </row>
    <row r="246" spans="1:65" s="14" customFormat="1">
      <c r="B246" s="180"/>
      <c r="D246" s="173" t="s">
        <v>243</v>
      </c>
      <c r="E246" s="181" t="s">
        <v>1</v>
      </c>
      <c r="F246" s="182" t="s">
        <v>3259</v>
      </c>
      <c r="H246" s="183">
        <v>49</v>
      </c>
      <c r="I246" s="184"/>
      <c r="L246" s="180"/>
      <c r="M246" s="185"/>
      <c r="N246" s="186"/>
      <c r="O246" s="186"/>
      <c r="P246" s="186"/>
      <c r="Q246" s="186"/>
      <c r="R246" s="186"/>
      <c r="S246" s="186"/>
      <c r="T246" s="187"/>
      <c r="AT246" s="181" t="s">
        <v>243</v>
      </c>
      <c r="AU246" s="181" t="s">
        <v>87</v>
      </c>
      <c r="AV246" s="14" t="s">
        <v>87</v>
      </c>
      <c r="AW246" s="14" t="s">
        <v>29</v>
      </c>
      <c r="AX246" s="14" t="s">
        <v>82</v>
      </c>
      <c r="AY246" s="181" t="s">
        <v>234</v>
      </c>
    </row>
    <row r="247" spans="1:65" s="2" customFormat="1" ht="33" customHeight="1">
      <c r="A247" s="33"/>
      <c r="B247" s="157"/>
      <c r="C247" s="199" t="s">
        <v>630</v>
      </c>
      <c r="D247" s="199" t="s">
        <v>478</v>
      </c>
      <c r="E247" s="200" t="s">
        <v>1416</v>
      </c>
      <c r="F247" s="201" t="s">
        <v>1417</v>
      </c>
      <c r="G247" s="202" t="s">
        <v>240</v>
      </c>
      <c r="H247" s="203">
        <v>89</v>
      </c>
      <c r="I247" s="204"/>
      <c r="J247" s="205">
        <f>ROUND(I247*H247,2)</f>
        <v>0</v>
      </c>
      <c r="K247" s="206"/>
      <c r="L247" s="207"/>
      <c r="M247" s="208" t="s">
        <v>1</v>
      </c>
      <c r="N247" s="209" t="s">
        <v>41</v>
      </c>
      <c r="O247" s="62"/>
      <c r="P247" s="168">
        <f>O247*H247</f>
        <v>0</v>
      </c>
      <c r="Q247" s="168">
        <v>2.0000000000000002E-5</v>
      </c>
      <c r="R247" s="168">
        <f>Q247*H247</f>
        <v>1.7800000000000001E-3</v>
      </c>
      <c r="S247" s="168">
        <v>0</v>
      </c>
      <c r="T247" s="169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70" t="s">
        <v>643</v>
      </c>
      <c r="AT247" s="170" t="s">
        <v>478</v>
      </c>
      <c r="AU247" s="170" t="s">
        <v>87</v>
      </c>
      <c r="AY247" s="18" t="s">
        <v>234</v>
      </c>
      <c r="BE247" s="171">
        <f>IF(N247="základná",J247,0)</f>
        <v>0</v>
      </c>
      <c r="BF247" s="171">
        <f>IF(N247="znížená",J247,0)</f>
        <v>0</v>
      </c>
      <c r="BG247" s="171">
        <f>IF(N247="zákl. prenesená",J247,0)</f>
        <v>0</v>
      </c>
      <c r="BH247" s="171">
        <f>IF(N247="zníž. prenesená",J247,0)</f>
        <v>0</v>
      </c>
      <c r="BI247" s="171">
        <f>IF(N247="nulová",J247,0)</f>
        <v>0</v>
      </c>
      <c r="BJ247" s="18" t="s">
        <v>87</v>
      </c>
      <c r="BK247" s="171">
        <f>ROUND(I247*H247,2)</f>
        <v>0</v>
      </c>
      <c r="BL247" s="18" t="s">
        <v>327</v>
      </c>
      <c r="BM247" s="170" t="s">
        <v>3260</v>
      </c>
    </row>
    <row r="248" spans="1:65" s="14" customFormat="1">
      <c r="B248" s="180"/>
      <c r="D248" s="173" t="s">
        <v>243</v>
      </c>
      <c r="E248" s="181" t="s">
        <v>1</v>
      </c>
      <c r="F248" s="182" t="s">
        <v>3261</v>
      </c>
      <c r="H248" s="183">
        <v>89</v>
      </c>
      <c r="I248" s="184"/>
      <c r="L248" s="180"/>
      <c r="M248" s="185"/>
      <c r="N248" s="186"/>
      <c r="O248" s="186"/>
      <c r="P248" s="186"/>
      <c r="Q248" s="186"/>
      <c r="R248" s="186"/>
      <c r="S248" s="186"/>
      <c r="T248" s="187"/>
      <c r="AT248" s="181" t="s">
        <v>243</v>
      </c>
      <c r="AU248" s="181" t="s">
        <v>87</v>
      </c>
      <c r="AV248" s="14" t="s">
        <v>87</v>
      </c>
      <c r="AW248" s="14" t="s">
        <v>29</v>
      </c>
      <c r="AX248" s="14" t="s">
        <v>82</v>
      </c>
      <c r="AY248" s="181" t="s">
        <v>234</v>
      </c>
    </row>
    <row r="249" spans="1:65" s="2" customFormat="1" ht="24.15" customHeight="1">
      <c r="A249" s="33"/>
      <c r="B249" s="157"/>
      <c r="C249" s="158" t="s">
        <v>639</v>
      </c>
      <c r="D249" s="158" t="s">
        <v>237</v>
      </c>
      <c r="E249" s="159" t="s">
        <v>1433</v>
      </c>
      <c r="F249" s="160" t="s">
        <v>1434</v>
      </c>
      <c r="G249" s="161" t="s">
        <v>267</v>
      </c>
      <c r="H249" s="162">
        <v>5.0000000000000001E-3</v>
      </c>
      <c r="I249" s="163"/>
      <c r="J249" s="164">
        <f>ROUND(I249*H249,2)</f>
        <v>0</v>
      </c>
      <c r="K249" s="165"/>
      <c r="L249" s="34"/>
      <c r="M249" s="166" t="s">
        <v>1</v>
      </c>
      <c r="N249" s="167" t="s">
        <v>41</v>
      </c>
      <c r="O249" s="62"/>
      <c r="P249" s="168">
        <f>O249*H249</f>
        <v>0</v>
      </c>
      <c r="Q249" s="168">
        <v>0</v>
      </c>
      <c r="R249" s="168">
        <f>Q249*H249</f>
        <v>0</v>
      </c>
      <c r="S249" s="168">
        <v>0</v>
      </c>
      <c r="T249" s="169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70" t="s">
        <v>327</v>
      </c>
      <c r="AT249" s="170" t="s">
        <v>237</v>
      </c>
      <c r="AU249" s="170" t="s">
        <v>87</v>
      </c>
      <c r="AY249" s="18" t="s">
        <v>234</v>
      </c>
      <c r="BE249" s="171">
        <f>IF(N249="základná",J249,0)</f>
        <v>0</v>
      </c>
      <c r="BF249" s="171">
        <f>IF(N249="znížená",J249,0)</f>
        <v>0</v>
      </c>
      <c r="BG249" s="171">
        <f>IF(N249="zákl. prenesená",J249,0)</f>
        <v>0</v>
      </c>
      <c r="BH249" s="171">
        <f>IF(N249="zníž. prenesená",J249,0)</f>
        <v>0</v>
      </c>
      <c r="BI249" s="171">
        <f>IF(N249="nulová",J249,0)</f>
        <v>0</v>
      </c>
      <c r="BJ249" s="18" t="s">
        <v>87</v>
      </c>
      <c r="BK249" s="171">
        <f>ROUND(I249*H249,2)</f>
        <v>0</v>
      </c>
      <c r="BL249" s="18" t="s">
        <v>327</v>
      </c>
      <c r="BM249" s="170" t="s">
        <v>3262</v>
      </c>
    </row>
    <row r="250" spans="1:65" s="12" customFormat="1" ht="22.95" customHeight="1">
      <c r="B250" s="144"/>
      <c r="D250" s="145" t="s">
        <v>74</v>
      </c>
      <c r="E250" s="155" t="s">
        <v>1436</v>
      </c>
      <c r="F250" s="155" t="s">
        <v>1437</v>
      </c>
      <c r="I250" s="147"/>
      <c r="J250" s="156">
        <f>BK250</f>
        <v>0</v>
      </c>
      <c r="L250" s="144"/>
      <c r="M250" s="149"/>
      <c r="N250" s="150"/>
      <c r="O250" s="150"/>
      <c r="P250" s="151">
        <f>SUM(P251:P307)</f>
        <v>0</v>
      </c>
      <c r="Q250" s="150"/>
      <c r="R250" s="151">
        <f>SUM(R251:R307)</f>
        <v>0.14303100000000002</v>
      </c>
      <c r="S250" s="150"/>
      <c r="T250" s="152">
        <f>SUM(T251:T307)</f>
        <v>0</v>
      </c>
      <c r="AR250" s="145" t="s">
        <v>87</v>
      </c>
      <c r="AT250" s="153" t="s">
        <v>74</v>
      </c>
      <c r="AU250" s="153" t="s">
        <v>82</v>
      </c>
      <c r="AY250" s="145" t="s">
        <v>234</v>
      </c>
      <c r="BK250" s="154">
        <f>SUM(BK251:BK307)</f>
        <v>0</v>
      </c>
    </row>
    <row r="251" spans="1:65" s="2" customFormat="1" ht="24.15" customHeight="1">
      <c r="A251" s="33"/>
      <c r="B251" s="157"/>
      <c r="C251" s="158" t="s">
        <v>643</v>
      </c>
      <c r="D251" s="158" t="s">
        <v>237</v>
      </c>
      <c r="E251" s="159" t="s">
        <v>3263</v>
      </c>
      <c r="F251" s="160" t="s">
        <v>3264</v>
      </c>
      <c r="G251" s="161" t="s">
        <v>305</v>
      </c>
      <c r="H251" s="162">
        <v>8</v>
      </c>
      <c r="I251" s="163"/>
      <c r="J251" s="164">
        <f>ROUND(I251*H251,2)</f>
        <v>0</v>
      </c>
      <c r="K251" s="165"/>
      <c r="L251" s="34"/>
      <c r="M251" s="166" t="s">
        <v>1</v>
      </c>
      <c r="N251" s="167" t="s">
        <v>41</v>
      </c>
      <c r="O251" s="62"/>
      <c r="P251" s="168">
        <f>O251*H251</f>
        <v>0</v>
      </c>
      <c r="Q251" s="168">
        <v>2.3000000000000001E-4</v>
      </c>
      <c r="R251" s="168">
        <f>Q251*H251</f>
        <v>1.8400000000000001E-3</v>
      </c>
      <c r="S251" s="168">
        <v>0</v>
      </c>
      <c r="T251" s="169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70" t="s">
        <v>327</v>
      </c>
      <c r="AT251" s="170" t="s">
        <v>237</v>
      </c>
      <c r="AU251" s="170" t="s">
        <v>87</v>
      </c>
      <c r="AY251" s="18" t="s">
        <v>234</v>
      </c>
      <c r="BE251" s="171">
        <f>IF(N251="základná",J251,0)</f>
        <v>0</v>
      </c>
      <c r="BF251" s="171">
        <f>IF(N251="znížená",J251,0)</f>
        <v>0</v>
      </c>
      <c r="BG251" s="171">
        <f>IF(N251="zákl. prenesená",J251,0)</f>
        <v>0</v>
      </c>
      <c r="BH251" s="171">
        <f>IF(N251="zníž. prenesená",J251,0)</f>
        <v>0</v>
      </c>
      <c r="BI251" s="171">
        <f>IF(N251="nulová",J251,0)</f>
        <v>0</v>
      </c>
      <c r="BJ251" s="18" t="s">
        <v>87</v>
      </c>
      <c r="BK251" s="171">
        <f>ROUND(I251*H251,2)</f>
        <v>0</v>
      </c>
      <c r="BL251" s="18" t="s">
        <v>327</v>
      </c>
      <c r="BM251" s="170" t="s">
        <v>3265</v>
      </c>
    </row>
    <row r="252" spans="1:65" s="2" customFormat="1" ht="33" customHeight="1">
      <c r="A252" s="33"/>
      <c r="B252" s="157"/>
      <c r="C252" s="158" t="s">
        <v>656</v>
      </c>
      <c r="D252" s="158" t="s">
        <v>237</v>
      </c>
      <c r="E252" s="159" t="s">
        <v>1438</v>
      </c>
      <c r="F252" s="160" t="s">
        <v>1439</v>
      </c>
      <c r="G252" s="161" t="s">
        <v>305</v>
      </c>
      <c r="H252" s="162">
        <v>5</v>
      </c>
      <c r="I252" s="163"/>
      <c r="J252" s="164">
        <f>ROUND(I252*H252,2)</f>
        <v>0</v>
      </c>
      <c r="K252" s="165"/>
      <c r="L252" s="34"/>
      <c r="M252" s="166" t="s">
        <v>1</v>
      </c>
      <c r="N252" s="167" t="s">
        <v>41</v>
      </c>
      <c r="O252" s="62"/>
      <c r="P252" s="168">
        <f>O252*H252</f>
        <v>0</v>
      </c>
      <c r="Q252" s="168">
        <v>8.9999999999999998E-4</v>
      </c>
      <c r="R252" s="168">
        <f>Q252*H252</f>
        <v>4.4999999999999997E-3</v>
      </c>
      <c r="S252" s="168">
        <v>0</v>
      </c>
      <c r="T252" s="169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70" t="s">
        <v>327</v>
      </c>
      <c r="AT252" s="170" t="s">
        <v>237</v>
      </c>
      <c r="AU252" s="170" t="s">
        <v>87</v>
      </c>
      <c r="AY252" s="18" t="s">
        <v>234</v>
      </c>
      <c r="BE252" s="171">
        <f>IF(N252="základná",J252,0)</f>
        <v>0</v>
      </c>
      <c r="BF252" s="171">
        <f>IF(N252="znížená",J252,0)</f>
        <v>0</v>
      </c>
      <c r="BG252" s="171">
        <f>IF(N252="zákl. prenesená",J252,0)</f>
        <v>0</v>
      </c>
      <c r="BH252" s="171">
        <f>IF(N252="zníž. prenesená",J252,0)</f>
        <v>0</v>
      </c>
      <c r="BI252" s="171">
        <f>IF(N252="nulová",J252,0)</f>
        <v>0</v>
      </c>
      <c r="BJ252" s="18" t="s">
        <v>87</v>
      </c>
      <c r="BK252" s="171">
        <f>ROUND(I252*H252,2)</f>
        <v>0</v>
      </c>
      <c r="BL252" s="18" t="s">
        <v>327</v>
      </c>
      <c r="BM252" s="170" t="s">
        <v>3266</v>
      </c>
    </row>
    <row r="253" spans="1:65" s="14" customFormat="1">
      <c r="B253" s="180"/>
      <c r="D253" s="173" t="s">
        <v>243</v>
      </c>
      <c r="E253" s="181" t="s">
        <v>1</v>
      </c>
      <c r="F253" s="182" t="s">
        <v>1441</v>
      </c>
      <c r="H253" s="183">
        <v>5</v>
      </c>
      <c r="I253" s="184"/>
      <c r="L253" s="180"/>
      <c r="M253" s="185"/>
      <c r="N253" s="186"/>
      <c r="O253" s="186"/>
      <c r="P253" s="186"/>
      <c r="Q253" s="186"/>
      <c r="R253" s="186"/>
      <c r="S253" s="186"/>
      <c r="T253" s="187"/>
      <c r="AT253" s="181" t="s">
        <v>243</v>
      </c>
      <c r="AU253" s="181" t="s">
        <v>87</v>
      </c>
      <c r="AV253" s="14" t="s">
        <v>87</v>
      </c>
      <c r="AW253" s="14" t="s">
        <v>29</v>
      </c>
      <c r="AX253" s="14" t="s">
        <v>82</v>
      </c>
      <c r="AY253" s="181" t="s">
        <v>234</v>
      </c>
    </row>
    <row r="254" spans="1:65" s="2" customFormat="1" ht="24.15" customHeight="1">
      <c r="A254" s="33"/>
      <c r="B254" s="157"/>
      <c r="C254" s="158" t="s">
        <v>669</v>
      </c>
      <c r="D254" s="158" t="s">
        <v>237</v>
      </c>
      <c r="E254" s="159" t="s">
        <v>3267</v>
      </c>
      <c r="F254" s="160" t="s">
        <v>3268</v>
      </c>
      <c r="G254" s="161" t="s">
        <v>240</v>
      </c>
      <c r="H254" s="162">
        <v>3</v>
      </c>
      <c r="I254" s="163"/>
      <c r="J254" s="164">
        <f>ROUND(I254*H254,2)</f>
        <v>0</v>
      </c>
      <c r="K254" s="165"/>
      <c r="L254" s="34"/>
      <c r="M254" s="166" t="s">
        <v>1</v>
      </c>
      <c r="N254" s="167" t="s">
        <v>41</v>
      </c>
      <c r="O254" s="62"/>
      <c r="P254" s="168">
        <f>O254*H254</f>
        <v>0</v>
      </c>
      <c r="Q254" s="168">
        <v>1.17E-3</v>
      </c>
      <c r="R254" s="168">
        <f>Q254*H254</f>
        <v>3.5100000000000001E-3</v>
      </c>
      <c r="S254" s="168">
        <v>0</v>
      </c>
      <c r="T254" s="169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70" t="s">
        <v>327</v>
      </c>
      <c r="AT254" s="170" t="s">
        <v>237</v>
      </c>
      <c r="AU254" s="170" t="s">
        <v>87</v>
      </c>
      <c r="AY254" s="18" t="s">
        <v>234</v>
      </c>
      <c r="BE254" s="171">
        <f>IF(N254="základná",J254,0)</f>
        <v>0</v>
      </c>
      <c r="BF254" s="171">
        <f>IF(N254="znížená",J254,0)</f>
        <v>0</v>
      </c>
      <c r="BG254" s="171">
        <f>IF(N254="zákl. prenesená",J254,0)</f>
        <v>0</v>
      </c>
      <c r="BH254" s="171">
        <f>IF(N254="zníž. prenesená",J254,0)</f>
        <v>0</v>
      </c>
      <c r="BI254" s="171">
        <f>IF(N254="nulová",J254,0)</f>
        <v>0</v>
      </c>
      <c r="BJ254" s="18" t="s">
        <v>87</v>
      </c>
      <c r="BK254" s="171">
        <f>ROUND(I254*H254,2)</f>
        <v>0</v>
      </c>
      <c r="BL254" s="18" t="s">
        <v>327</v>
      </c>
      <c r="BM254" s="170" t="s">
        <v>3269</v>
      </c>
    </row>
    <row r="255" spans="1:65" s="14" customFormat="1">
      <c r="B255" s="180"/>
      <c r="D255" s="173" t="s">
        <v>243</v>
      </c>
      <c r="E255" s="181" t="s">
        <v>1</v>
      </c>
      <c r="F255" s="182" t="s">
        <v>3270</v>
      </c>
      <c r="H255" s="183">
        <v>3</v>
      </c>
      <c r="I255" s="184"/>
      <c r="L255" s="180"/>
      <c r="M255" s="185"/>
      <c r="N255" s="186"/>
      <c r="O255" s="186"/>
      <c r="P255" s="186"/>
      <c r="Q255" s="186"/>
      <c r="R255" s="186"/>
      <c r="S255" s="186"/>
      <c r="T255" s="187"/>
      <c r="AT255" s="181" t="s">
        <v>243</v>
      </c>
      <c r="AU255" s="181" t="s">
        <v>87</v>
      </c>
      <c r="AV255" s="14" t="s">
        <v>87</v>
      </c>
      <c r="AW255" s="14" t="s">
        <v>29</v>
      </c>
      <c r="AX255" s="14" t="s">
        <v>82</v>
      </c>
      <c r="AY255" s="181" t="s">
        <v>234</v>
      </c>
    </row>
    <row r="256" spans="1:65" s="2" customFormat="1" ht="21.75" customHeight="1">
      <c r="A256" s="33"/>
      <c r="B256" s="157"/>
      <c r="C256" s="158" t="s">
        <v>682</v>
      </c>
      <c r="D256" s="158" t="s">
        <v>237</v>
      </c>
      <c r="E256" s="159" t="s">
        <v>1442</v>
      </c>
      <c r="F256" s="160" t="s">
        <v>1443</v>
      </c>
      <c r="G256" s="161" t="s">
        <v>240</v>
      </c>
      <c r="H256" s="162">
        <v>24.3</v>
      </c>
      <c r="I256" s="163"/>
      <c r="J256" s="164">
        <f>ROUND(I256*H256,2)</f>
        <v>0</v>
      </c>
      <c r="K256" s="165"/>
      <c r="L256" s="34"/>
      <c r="M256" s="166" t="s">
        <v>1</v>
      </c>
      <c r="N256" s="167" t="s">
        <v>41</v>
      </c>
      <c r="O256" s="62"/>
      <c r="P256" s="168">
        <f>O256*H256</f>
        <v>0</v>
      </c>
      <c r="Q256" s="168">
        <v>1.9E-3</v>
      </c>
      <c r="R256" s="168">
        <f>Q256*H256</f>
        <v>4.6170000000000003E-2</v>
      </c>
      <c r="S256" s="168">
        <v>0</v>
      </c>
      <c r="T256" s="169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70" t="s">
        <v>327</v>
      </c>
      <c r="AT256" s="170" t="s">
        <v>237</v>
      </c>
      <c r="AU256" s="170" t="s">
        <v>87</v>
      </c>
      <c r="AY256" s="18" t="s">
        <v>234</v>
      </c>
      <c r="BE256" s="171">
        <f>IF(N256="základná",J256,0)</f>
        <v>0</v>
      </c>
      <c r="BF256" s="171">
        <f>IF(N256="znížená",J256,0)</f>
        <v>0</v>
      </c>
      <c r="BG256" s="171">
        <f>IF(N256="zákl. prenesená",J256,0)</f>
        <v>0</v>
      </c>
      <c r="BH256" s="171">
        <f>IF(N256="zníž. prenesená",J256,0)</f>
        <v>0</v>
      </c>
      <c r="BI256" s="171">
        <f>IF(N256="nulová",J256,0)</f>
        <v>0</v>
      </c>
      <c r="BJ256" s="18" t="s">
        <v>87</v>
      </c>
      <c r="BK256" s="171">
        <f>ROUND(I256*H256,2)</f>
        <v>0</v>
      </c>
      <c r="BL256" s="18" t="s">
        <v>327</v>
      </c>
      <c r="BM256" s="170" t="s">
        <v>3271</v>
      </c>
    </row>
    <row r="257" spans="1:65" s="13" customFormat="1">
      <c r="B257" s="172"/>
      <c r="D257" s="173" t="s">
        <v>243</v>
      </c>
      <c r="E257" s="174" t="s">
        <v>1</v>
      </c>
      <c r="F257" s="175" t="s">
        <v>3272</v>
      </c>
      <c r="H257" s="174" t="s">
        <v>1</v>
      </c>
      <c r="I257" s="176"/>
      <c r="L257" s="172"/>
      <c r="M257" s="177"/>
      <c r="N257" s="178"/>
      <c r="O257" s="178"/>
      <c r="P257" s="178"/>
      <c r="Q257" s="178"/>
      <c r="R257" s="178"/>
      <c r="S257" s="178"/>
      <c r="T257" s="179"/>
      <c r="AT257" s="174" t="s">
        <v>243</v>
      </c>
      <c r="AU257" s="174" t="s">
        <v>87</v>
      </c>
      <c r="AV257" s="13" t="s">
        <v>82</v>
      </c>
      <c r="AW257" s="13" t="s">
        <v>29</v>
      </c>
      <c r="AX257" s="13" t="s">
        <v>75</v>
      </c>
      <c r="AY257" s="174" t="s">
        <v>234</v>
      </c>
    </row>
    <row r="258" spans="1:65" s="14" customFormat="1">
      <c r="B258" s="180"/>
      <c r="D258" s="173" t="s">
        <v>243</v>
      </c>
      <c r="E258" s="181" t="s">
        <v>1</v>
      </c>
      <c r="F258" s="182" t="s">
        <v>3273</v>
      </c>
      <c r="H258" s="183">
        <v>3</v>
      </c>
      <c r="I258" s="184"/>
      <c r="L258" s="180"/>
      <c r="M258" s="185"/>
      <c r="N258" s="186"/>
      <c r="O258" s="186"/>
      <c r="P258" s="186"/>
      <c r="Q258" s="186"/>
      <c r="R258" s="186"/>
      <c r="S258" s="186"/>
      <c r="T258" s="187"/>
      <c r="AT258" s="181" t="s">
        <v>243</v>
      </c>
      <c r="AU258" s="181" t="s">
        <v>87</v>
      </c>
      <c r="AV258" s="14" t="s">
        <v>87</v>
      </c>
      <c r="AW258" s="14" t="s">
        <v>29</v>
      </c>
      <c r="AX258" s="14" t="s">
        <v>75</v>
      </c>
      <c r="AY258" s="181" t="s">
        <v>234</v>
      </c>
    </row>
    <row r="259" spans="1:65" s="14" customFormat="1">
      <c r="B259" s="180"/>
      <c r="D259" s="173" t="s">
        <v>243</v>
      </c>
      <c r="E259" s="181" t="s">
        <v>1</v>
      </c>
      <c r="F259" s="182" t="s">
        <v>3274</v>
      </c>
      <c r="H259" s="183">
        <v>11.4</v>
      </c>
      <c r="I259" s="184"/>
      <c r="L259" s="180"/>
      <c r="M259" s="185"/>
      <c r="N259" s="186"/>
      <c r="O259" s="186"/>
      <c r="P259" s="186"/>
      <c r="Q259" s="186"/>
      <c r="R259" s="186"/>
      <c r="S259" s="186"/>
      <c r="T259" s="187"/>
      <c r="AT259" s="181" t="s">
        <v>243</v>
      </c>
      <c r="AU259" s="181" t="s">
        <v>87</v>
      </c>
      <c r="AV259" s="14" t="s">
        <v>87</v>
      </c>
      <c r="AW259" s="14" t="s">
        <v>29</v>
      </c>
      <c r="AX259" s="14" t="s">
        <v>75</v>
      </c>
      <c r="AY259" s="181" t="s">
        <v>234</v>
      </c>
    </row>
    <row r="260" spans="1:65" s="14" customFormat="1">
      <c r="B260" s="180"/>
      <c r="D260" s="173" t="s">
        <v>243</v>
      </c>
      <c r="E260" s="181" t="s">
        <v>1</v>
      </c>
      <c r="F260" s="182" t="s">
        <v>3275</v>
      </c>
      <c r="H260" s="183">
        <v>0.5</v>
      </c>
      <c r="I260" s="184"/>
      <c r="L260" s="180"/>
      <c r="M260" s="185"/>
      <c r="N260" s="186"/>
      <c r="O260" s="186"/>
      <c r="P260" s="186"/>
      <c r="Q260" s="186"/>
      <c r="R260" s="186"/>
      <c r="S260" s="186"/>
      <c r="T260" s="187"/>
      <c r="AT260" s="181" t="s">
        <v>243</v>
      </c>
      <c r="AU260" s="181" t="s">
        <v>87</v>
      </c>
      <c r="AV260" s="14" t="s">
        <v>87</v>
      </c>
      <c r="AW260" s="14" t="s">
        <v>29</v>
      </c>
      <c r="AX260" s="14" t="s">
        <v>75</v>
      </c>
      <c r="AY260" s="181" t="s">
        <v>234</v>
      </c>
    </row>
    <row r="261" spans="1:65" s="14" customFormat="1">
      <c r="B261" s="180"/>
      <c r="D261" s="173" t="s">
        <v>243</v>
      </c>
      <c r="E261" s="181" t="s">
        <v>1</v>
      </c>
      <c r="F261" s="182" t="s">
        <v>3276</v>
      </c>
      <c r="H261" s="183">
        <v>9.4</v>
      </c>
      <c r="I261" s="184"/>
      <c r="L261" s="180"/>
      <c r="M261" s="185"/>
      <c r="N261" s="186"/>
      <c r="O261" s="186"/>
      <c r="P261" s="186"/>
      <c r="Q261" s="186"/>
      <c r="R261" s="186"/>
      <c r="S261" s="186"/>
      <c r="T261" s="187"/>
      <c r="AT261" s="181" t="s">
        <v>243</v>
      </c>
      <c r="AU261" s="181" t="s">
        <v>87</v>
      </c>
      <c r="AV261" s="14" t="s">
        <v>87</v>
      </c>
      <c r="AW261" s="14" t="s">
        <v>29</v>
      </c>
      <c r="AX261" s="14" t="s">
        <v>75</v>
      </c>
      <c r="AY261" s="181" t="s">
        <v>234</v>
      </c>
    </row>
    <row r="262" spans="1:65" s="15" customFormat="1">
      <c r="B262" s="188"/>
      <c r="D262" s="173" t="s">
        <v>243</v>
      </c>
      <c r="E262" s="189" t="s">
        <v>1</v>
      </c>
      <c r="F262" s="190" t="s">
        <v>248</v>
      </c>
      <c r="H262" s="191">
        <v>24.3</v>
      </c>
      <c r="I262" s="192"/>
      <c r="L262" s="188"/>
      <c r="M262" s="193"/>
      <c r="N262" s="194"/>
      <c r="O262" s="194"/>
      <c r="P262" s="194"/>
      <c r="Q262" s="194"/>
      <c r="R262" s="194"/>
      <c r="S262" s="194"/>
      <c r="T262" s="195"/>
      <c r="AT262" s="189" t="s">
        <v>243</v>
      </c>
      <c r="AU262" s="189" t="s">
        <v>87</v>
      </c>
      <c r="AV262" s="15" t="s">
        <v>241</v>
      </c>
      <c r="AW262" s="15" t="s">
        <v>29</v>
      </c>
      <c r="AX262" s="15" t="s">
        <v>82</v>
      </c>
      <c r="AY262" s="189" t="s">
        <v>234</v>
      </c>
    </row>
    <row r="263" spans="1:65" s="2" customFormat="1" ht="24.15" customHeight="1">
      <c r="A263" s="33"/>
      <c r="B263" s="157"/>
      <c r="C263" s="158" t="s">
        <v>686</v>
      </c>
      <c r="D263" s="158" t="s">
        <v>237</v>
      </c>
      <c r="E263" s="159" t="s">
        <v>1458</v>
      </c>
      <c r="F263" s="160" t="s">
        <v>1459</v>
      </c>
      <c r="G263" s="161" t="s">
        <v>240</v>
      </c>
      <c r="H263" s="162">
        <v>7.5</v>
      </c>
      <c r="I263" s="163"/>
      <c r="J263" s="164">
        <f>ROUND(I263*H263,2)</f>
        <v>0</v>
      </c>
      <c r="K263" s="165"/>
      <c r="L263" s="34"/>
      <c r="M263" s="166" t="s">
        <v>1</v>
      </c>
      <c r="N263" s="167" t="s">
        <v>41</v>
      </c>
      <c r="O263" s="62"/>
      <c r="P263" s="168">
        <f>O263*H263</f>
        <v>0</v>
      </c>
      <c r="Q263" s="168">
        <v>1.0300000000000001E-3</v>
      </c>
      <c r="R263" s="168">
        <f>Q263*H263</f>
        <v>7.725000000000001E-3</v>
      </c>
      <c r="S263" s="168">
        <v>0</v>
      </c>
      <c r="T263" s="169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70" t="s">
        <v>327</v>
      </c>
      <c r="AT263" s="170" t="s">
        <v>237</v>
      </c>
      <c r="AU263" s="170" t="s">
        <v>87</v>
      </c>
      <c r="AY263" s="18" t="s">
        <v>234</v>
      </c>
      <c r="BE263" s="171">
        <f>IF(N263="základná",J263,0)</f>
        <v>0</v>
      </c>
      <c r="BF263" s="171">
        <f>IF(N263="znížená",J263,0)</f>
        <v>0</v>
      </c>
      <c r="BG263" s="171">
        <f>IF(N263="zákl. prenesená",J263,0)</f>
        <v>0</v>
      </c>
      <c r="BH263" s="171">
        <f>IF(N263="zníž. prenesená",J263,0)</f>
        <v>0</v>
      </c>
      <c r="BI263" s="171">
        <f>IF(N263="nulová",J263,0)</f>
        <v>0</v>
      </c>
      <c r="BJ263" s="18" t="s">
        <v>87</v>
      </c>
      <c r="BK263" s="171">
        <f>ROUND(I263*H263,2)</f>
        <v>0</v>
      </c>
      <c r="BL263" s="18" t="s">
        <v>327</v>
      </c>
      <c r="BM263" s="170" t="s">
        <v>3277</v>
      </c>
    </row>
    <row r="264" spans="1:65" s="14" customFormat="1">
      <c r="B264" s="180"/>
      <c r="D264" s="173" t="s">
        <v>243</v>
      </c>
      <c r="E264" s="181" t="s">
        <v>1</v>
      </c>
      <c r="F264" s="182" t="s">
        <v>3278</v>
      </c>
      <c r="H264" s="183">
        <v>7.5</v>
      </c>
      <c r="I264" s="184"/>
      <c r="L264" s="180"/>
      <c r="M264" s="185"/>
      <c r="N264" s="186"/>
      <c r="O264" s="186"/>
      <c r="P264" s="186"/>
      <c r="Q264" s="186"/>
      <c r="R264" s="186"/>
      <c r="S264" s="186"/>
      <c r="T264" s="187"/>
      <c r="AT264" s="181" t="s">
        <v>243</v>
      </c>
      <c r="AU264" s="181" t="s">
        <v>87</v>
      </c>
      <c r="AV264" s="14" t="s">
        <v>87</v>
      </c>
      <c r="AW264" s="14" t="s">
        <v>29</v>
      </c>
      <c r="AX264" s="14" t="s">
        <v>82</v>
      </c>
      <c r="AY264" s="181" t="s">
        <v>234</v>
      </c>
    </row>
    <row r="265" spans="1:65" s="2" customFormat="1" ht="24.15" customHeight="1">
      <c r="A265" s="33"/>
      <c r="B265" s="157"/>
      <c r="C265" s="158" t="s">
        <v>690</v>
      </c>
      <c r="D265" s="158" t="s">
        <v>237</v>
      </c>
      <c r="E265" s="159" t="s">
        <v>1461</v>
      </c>
      <c r="F265" s="160" t="s">
        <v>1462</v>
      </c>
      <c r="G265" s="161" t="s">
        <v>240</v>
      </c>
      <c r="H265" s="162">
        <v>28.5</v>
      </c>
      <c r="I265" s="163"/>
      <c r="J265" s="164">
        <f>ROUND(I265*H265,2)</f>
        <v>0</v>
      </c>
      <c r="K265" s="165"/>
      <c r="L265" s="34"/>
      <c r="M265" s="166" t="s">
        <v>1</v>
      </c>
      <c r="N265" s="167" t="s">
        <v>41</v>
      </c>
      <c r="O265" s="62"/>
      <c r="P265" s="168">
        <f>O265*H265</f>
        <v>0</v>
      </c>
      <c r="Q265" s="168">
        <v>1.64E-3</v>
      </c>
      <c r="R265" s="168">
        <f>Q265*H265</f>
        <v>4.6739999999999997E-2</v>
      </c>
      <c r="S265" s="168">
        <v>0</v>
      </c>
      <c r="T265" s="169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70" t="s">
        <v>327</v>
      </c>
      <c r="AT265" s="170" t="s">
        <v>237</v>
      </c>
      <c r="AU265" s="170" t="s">
        <v>87</v>
      </c>
      <c r="AY265" s="18" t="s">
        <v>234</v>
      </c>
      <c r="BE265" s="171">
        <f>IF(N265="základná",J265,0)</f>
        <v>0</v>
      </c>
      <c r="BF265" s="171">
        <f>IF(N265="znížená",J265,0)</f>
        <v>0</v>
      </c>
      <c r="BG265" s="171">
        <f>IF(N265="zákl. prenesená",J265,0)</f>
        <v>0</v>
      </c>
      <c r="BH265" s="171">
        <f>IF(N265="zníž. prenesená",J265,0)</f>
        <v>0</v>
      </c>
      <c r="BI265" s="171">
        <f>IF(N265="nulová",J265,0)</f>
        <v>0</v>
      </c>
      <c r="BJ265" s="18" t="s">
        <v>87</v>
      </c>
      <c r="BK265" s="171">
        <f>ROUND(I265*H265,2)</f>
        <v>0</v>
      </c>
      <c r="BL265" s="18" t="s">
        <v>327</v>
      </c>
      <c r="BM265" s="170" t="s">
        <v>3279</v>
      </c>
    </row>
    <row r="266" spans="1:65" s="14" customFormat="1" ht="20.399999999999999">
      <c r="B266" s="180"/>
      <c r="D266" s="173" t="s">
        <v>243</v>
      </c>
      <c r="E266" s="181" t="s">
        <v>1</v>
      </c>
      <c r="F266" s="182" t="s">
        <v>3280</v>
      </c>
      <c r="H266" s="183">
        <v>25.5</v>
      </c>
      <c r="I266" s="184"/>
      <c r="L266" s="180"/>
      <c r="M266" s="185"/>
      <c r="N266" s="186"/>
      <c r="O266" s="186"/>
      <c r="P266" s="186"/>
      <c r="Q266" s="186"/>
      <c r="R266" s="186"/>
      <c r="S266" s="186"/>
      <c r="T266" s="187"/>
      <c r="AT266" s="181" t="s">
        <v>243</v>
      </c>
      <c r="AU266" s="181" t="s">
        <v>87</v>
      </c>
      <c r="AV266" s="14" t="s">
        <v>87</v>
      </c>
      <c r="AW266" s="14" t="s">
        <v>29</v>
      </c>
      <c r="AX266" s="14" t="s">
        <v>75</v>
      </c>
      <c r="AY266" s="181" t="s">
        <v>234</v>
      </c>
    </row>
    <row r="267" spans="1:65" s="14" customFormat="1">
      <c r="B267" s="180"/>
      <c r="D267" s="173" t="s">
        <v>243</v>
      </c>
      <c r="E267" s="181" t="s">
        <v>1</v>
      </c>
      <c r="F267" s="182" t="s">
        <v>3281</v>
      </c>
      <c r="H267" s="183">
        <v>3</v>
      </c>
      <c r="I267" s="184"/>
      <c r="L267" s="180"/>
      <c r="M267" s="185"/>
      <c r="N267" s="186"/>
      <c r="O267" s="186"/>
      <c r="P267" s="186"/>
      <c r="Q267" s="186"/>
      <c r="R267" s="186"/>
      <c r="S267" s="186"/>
      <c r="T267" s="187"/>
      <c r="AT267" s="181" t="s">
        <v>243</v>
      </c>
      <c r="AU267" s="181" t="s">
        <v>87</v>
      </c>
      <c r="AV267" s="14" t="s">
        <v>87</v>
      </c>
      <c r="AW267" s="14" t="s">
        <v>29</v>
      </c>
      <c r="AX267" s="14" t="s">
        <v>75</v>
      </c>
      <c r="AY267" s="181" t="s">
        <v>234</v>
      </c>
    </row>
    <row r="268" spans="1:65" s="15" customFormat="1">
      <c r="B268" s="188"/>
      <c r="D268" s="173" t="s">
        <v>243</v>
      </c>
      <c r="E268" s="189" t="s">
        <v>1</v>
      </c>
      <c r="F268" s="190" t="s">
        <v>248</v>
      </c>
      <c r="H268" s="191">
        <v>28.5</v>
      </c>
      <c r="I268" s="192"/>
      <c r="L268" s="188"/>
      <c r="M268" s="193"/>
      <c r="N268" s="194"/>
      <c r="O268" s="194"/>
      <c r="P268" s="194"/>
      <c r="Q268" s="194"/>
      <c r="R268" s="194"/>
      <c r="S268" s="194"/>
      <c r="T268" s="195"/>
      <c r="AT268" s="189" t="s">
        <v>243</v>
      </c>
      <c r="AU268" s="189" t="s">
        <v>87</v>
      </c>
      <c r="AV268" s="15" t="s">
        <v>241</v>
      </c>
      <c r="AW268" s="15" t="s">
        <v>29</v>
      </c>
      <c r="AX268" s="15" t="s">
        <v>82</v>
      </c>
      <c r="AY268" s="189" t="s">
        <v>234</v>
      </c>
    </row>
    <row r="269" spans="1:65" s="2" customFormat="1" ht="16.5" customHeight="1">
      <c r="A269" s="33"/>
      <c r="B269" s="157"/>
      <c r="C269" s="158" t="s">
        <v>701</v>
      </c>
      <c r="D269" s="158" t="s">
        <v>237</v>
      </c>
      <c r="E269" s="159" t="s">
        <v>1464</v>
      </c>
      <c r="F269" s="160" t="s">
        <v>1465</v>
      </c>
      <c r="G269" s="161" t="s">
        <v>305</v>
      </c>
      <c r="H269" s="162">
        <v>3</v>
      </c>
      <c r="I269" s="163"/>
      <c r="J269" s="164">
        <f>ROUND(I269*H269,2)</f>
        <v>0</v>
      </c>
      <c r="K269" s="165"/>
      <c r="L269" s="34"/>
      <c r="M269" s="166" t="s">
        <v>1</v>
      </c>
      <c r="N269" s="167" t="s">
        <v>41</v>
      </c>
      <c r="O269" s="62"/>
      <c r="P269" s="168">
        <f>O269*H269</f>
        <v>0</v>
      </c>
      <c r="Q269" s="168">
        <v>1.9000000000000001E-4</v>
      </c>
      <c r="R269" s="168">
        <f>Q269*H269</f>
        <v>5.6999999999999998E-4</v>
      </c>
      <c r="S269" s="168">
        <v>0</v>
      </c>
      <c r="T269" s="169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70" t="s">
        <v>327</v>
      </c>
      <c r="AT269" s="170" t="s">
        <v>237</v>
      </c>
      <c r="AU269" s="170" t="s">
        <v>87</v>
      </c>
      <c r="AY269" s="18" t="s">
        <v>234</v>
      </c>
      <c r="BE269" s="171">
        <f>IF(N269="základná",J269,0)</f>
        <v>0</v>
      </c>
      <c r="BF269" s="171">
        <f>IF(N269="znížená",J269,0)</f>
        <v>0</v>
      </c>
      <c r="BG269" s="171">
        <f>IF(N269="zákl. prenesená",J269,0)</f>
        <v>0</v>
      </c>
      <c r="BH269" s="171">
        <f>IF(N269="zníž. prenesená",J269,0)</f>
        <v>0</v>
      </c>
      <c r="BI269" s="171">
        <f>IF(N269="nulová",J269,0)</f>
        <v>0</v>
      </c>
      <c r="BJ269" s="18" t="s">
        <v>87</v>
      </c>
      <c r="BK269" s="171">
        <f>ROUND(I269*H269,2)</f>
        <v>0</v>
      </c>
      <c r="BL269" s="18" t="s">
        <v>327</v>
      </c>
      <c r="BM269" s="170" t="s">
        <v>3282</v>
      </c>
    </row>
    <row r="270" spans="1:65" s="14" customFormat="1">
      <c r="B270" s="180"/>
      <c r="D270" s="173" t="s">
        <v>243</v>
      </c>
      <c r="E270" s="181" t="s">
        <v>1</v>
      </c>
      <c r="F270" s="182" t="s">
        <v>92</v>
      </c>
      <c r="H270" s="183">
        <v>3</v>
      </c>
      <c r="I270" s="184"/>
      <c r="L270" s="180"/>
      <c r="M270" s="185"/>
      <c r="N270" s="186"/>
      <c r="O270" s="186"/>
      <c r="P270" s="186"/>
      <c r="Q270" s="186"/>
      <c r="R270" s="186"/>
      <c r="S270" s="186"/>
      <c r="T270" s="187"/>
      <c r="AT270" s="181" t="s">
        <v>243</v>
      </c>
      <c r="AU270" s="181" t="s">
        <v>87</v>
      </c>
      <c r="AV270" s="14" t="s">
        <v>87</v>
      </c>
      <c r="AW270" s="14" t="s">
        <v>29</v>
      </c>
      <c r="AX270" s="14" t="s">
        <v>82</v>
      </c>
      <c r="AY270" s="181" t="s">
        <v>234</v>
      </c>
    </row>
    <row r="271" spans="1:65" s="2" customFormat="1" ht="24.15" customHeight="1">
      <c r="A271" s="33"/>
      <c r="B271" s="157"/>
      <c r="C271" s="199" t="s">
        <v>723</v>
      </c>
      <c r="D271" s="199" t="s">
        <v>478</v>
      </c>
      <c r="E271" s="200" t="s">
        <v>1467</v>
      </c>
      <c r="F271" s="201" t="s">
        <v>1468</v>
      </c>
      <c r="G271" s="202" t="s">
        <v>305</v>
      </c>
      <c r="H271" s="203">
        <v>3</v>
      </c>
      <c r="I271" s="204"/>
      <c r="J271" s="205">
        <f t="shared" ref="J271:J276" si="0">ROUND(I271*H271,2)</f>
        <v>0</v>
      </c>
      <c r="K271" s="206"/>
      <c r="L271" s="207"/>
      <c r="M271" s="208" t="s">
        <v>1</v>
      </c>
      <c r="N271" s="209" t="s">
        <v>41</v>
      </c>
      <c r="O271" s="62"/>
      <c r="P271" s="168">
        <f t="shared" ref="P271:P276" si="1">O271*H271</f>
        <v>0</v>
      </c>
      <c r="Q271" s="168">
        <v>4.4999999999999999E-4</v>
      </c>
      <c r="R271" s="168">
        <f t="shared" ref="R271:R276" si="2">Q271*H271</f>
        <v>1.3500000000000001E-3</v>
      </c>
      <c r="S271" s="168">
        <v>0</v>
      </c>
      <c r="T271" s="169">
        <f t="shared" ref="T271:T276" si="3"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70" t="s">
        <v>643</v>
      </c>
      <c r="AT271" s="170" t="s">
        <v>478</v>
      </c>
      <c r="AU271" s="170" t="s">
        <v>87</v>
      </c>
      <c r="AY271" s="18" t="s">
        <v>234</v>
      </c>
      <c r="BE271" s="171">
        <f t="shared" ref="BE271:BE276" si="4">IF(N271="základná",J271,0)</f>
        <v>0</v>
      </c>
      <c r="BF271" s="171">
        <f t="shared" ref="BF271:BF276" si="5">IF(N271="znížená",J271,0)</f>
        <v>0</v>
      </c>
      <c r="BG271" s="171">
        <f t="shared" ref="BG271:BG276" si="6">IF(N271="zákl. prenesená",J271,0)</f>
        <v>0</v>
      </c>
      <c r="BH271" s="171">
        <f t="shared" ref="BH271:BH276" si="7">IF(N271="zníž. prenesená",J271,0)</f>
        <v>0</v>
      </c>
      <c r="BI271" s="171">
        <f t="shared" ref="BI271:BI276" si="8">IF(N271="nulová",J271,0)</f>
        <v>0</v>
      </c>
      <c r="BJ271" s="18" t="s">
        <v>87</v>
      </c>
      <c r="BK271" s="171">
        <f t="shared" ref="BK271:BK276" si="9">ROUND(I271*H271,2)</f>
        <v>0</v>
      </c>
      <c r="BL271" s="18" t="s">
        <v>327</v>
      </c>
      <c r="BM271" s="170" t="s">
        <v>3283</v>
      </c>
    </row>
    <row r="272" spans="1:65" s="2" customFormat="1" ht="16.5" customHeight="1">
      <c r="A272" s="33"/>
      <c r="B272" s="157"/>
      <c r="C272" s="158" t="s">
        <v>733</v>
      </c>
      <c r="D272" s="158" t="s">
        <v>237</v>
      </c>
      <c r="E272" s="159" t="s">
        <v>1470</v>
      </c>
      <c r="F272" s="160" t="s">
        <v>1471</v>
      </c>
      <c r="G272" s="161" t="s">
        <v>305</v>
      </c>
      <c r="H272" s="162">
        <v>3</v>
      </c>
      <c r="I272" s="163"/>
      <c r="J272" s="164">
        <f t="shared" si="0"/>
        <v>0</v>
      </c>
      <c r="K272" s="165"/>
      <c r="L272" s="34"/>
      <c r="M272" s="166" t="s">
        <v>1</v>
      </c>
      <c r="N272" s="167" t="s">
        <v>41</v>
      </c>
      <c r="O272" s="62"/>
      <c r="P272" s="168">
        <f t="shared" si="1"/>
        <v>0</v>
      </c>
      <c r="Q272" s="168">
        <v>0</v>
      </c>
      <c r="R272" s="168">
        <f t="shared" si="2"/>
        <v>0</v>
      </c>
      <c r="S272" s="168">
        <v>0</v>
      </c>
      <c r="T272" s="169">
        <f t="shared" si="3"/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70" t="s">
        <v>327</v>
      </c>
      <c r="AT272" s="170" t="s">
        <v>237</v>
      </c>
      <c r="AU272" s="170" t="s">
        <v>87</v>
      </c>
      <c r="AY272" s="18" t="s">
        <v>234</v>
      </c>
      <c r="BE272" s="171">
        <f t="shared" si="4"/>
        <v>0</v>
      </c>
      <c r="BF272" s="171">
        <f t="shared" si="5"/>
        <v>0</v>
      </c>
      <c r="BG272" s="171">
        <f t="shared" si="6"/>
        <v>0</v>
      </c>
      <c r="BH272" s="171">
        <f t="shared" si="7"/>
        <v>0</v>
      </c>
      <c r="BI272" s="171">
        <f t="shared" si="8"/>
        <v>0</v>
      </c>
      <c r="BJ272" s="18" t="s">
        <v>87</v>
      </c>
      <c r="BK272" s="171">
        <f t="shared" si="9"/>
        <v>0</v>
      </c>
      <c r="BL272" s="18" t="s">
        <v>327</v>
      </c>
      <c r="BM272" s="170" t="s">
        <v>3284</v>
      </c>
    </row>
    <row r="273" spans="1:65" s="2" customFormat="1" ht="24.15" customHeight="1">
      <c r="A273" s="33"/>
      <c r="B273" s="157"/>
      <c r="C273" s="199" t="s">
        <v>738</v>
      </c>
      <c r="D273" s="199" t="s">
        <v>478</v>
      </c>
      <c r="E273" s="200" t="s">
        <v>1473</v>
      </c>
      <c r="F273" s="201" t="s">
        <v>1474</v>
      </c>
      <c r="G273" s="202" t="s">
        <v>305</v>
      </c>
      <c r="H273" s="203">
        <v>3</v>
      </c>
      <c r="I273" s="204"/>
      <c r="J273" s="205">
        <f t="shared" si="0"/>
        <v>0</v>
      </c>
      <c r="K273" s="206"/>
      <c r="L273" s="207"/>
      <c r="M273" s="208" t="s">
        <v>1</v>
      </c>
      <c r="N273" s="209" t="s">
        <v>41</v>
      </c>
      <c r="O273" s="62"/>
      <c r="P273" s="168">
        <f t="shared" si="1"/>
        <v>0</v>
      </c>
      <c r="Q273" s="168">
        <v>6.0999999999999997E-4</v>
      </c>
      <c r="R273" s="168">
        <f t="shared" si="2"/>
        <v>1.83E-3</v>
      </c>
      <c r="S273" s="168">
        <v>0</v>
      </c>
      <c r="T273" s="169">
        <f t="shared" si="3"/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70" t="s">
        <v>643</v>
      </c>
      <c r="AT273" s="170" t="s">
        <v>478</v>
      </c>
      <c r="AU273" s="170" t="s">
        <v>87</v>
      </c>
      <c r="AY273" s="18" t="s">
        <v>234</v>
      </c>
      <c r="BE273" s="171">
        <f t="shared" si="4"/>
        <v>0</v>
      </c>
      <c r="BF273" s="171">
        <f t="shared" si="5"/>
        <v>0</v>
      </c>
      <c r="BG273" s="171">
        <f t="shared" si="6"/>
        <v>0</v>
      </c>
      <c r="BH273" s="171">
        <f t="shared" si="7"/>
        <v>0</v>
      </c>
      <c r="BI273" s="171">
        <f t="shared" si="8"/>
        <v>0</v>
      </c>
      <c r="BJ273" s="18" t="s">
        <v>87</v>
      </c>
      <c r="BK273" s="171">
        <f t="shared" si="9"/>
        <v>0</v>
      </c>
      <c r="BL273" s="18" t="s">
        <v>327</v>
      </c>
      <c r="BM273" s="170" t="s">
        <v>3285</v>
      </c>
    </row>
    <row r="274" spans="1:65" s="2" customFormat="1" ht="21.75" customHeight="1">
      <c r="A274" s="33"/>
      <c r="B274" s="157"/>
      <c r="C274" s="199" t="s">
        <v>743</v>
      </c>
      <c r="D274" s="199" t="s">
        <v>478</v>
      </c>
      <c r="E274" s="200" t="s">
        <v>1476</v>
      </c>
      <c r="F274" s="201" t="s">
        <v>1477</v>
      </c>
      <c r="G274" s="202" t="s">
        <v>305</v>
      </c>
      <c r="H274" s="203">
        <v>3</v>
      </c>
      <c r="I274" s="204"/>
      <c r="J274" s="205">
        <f t="shared" si="0"/>
        <v>0</v>
      </c>
      <c r="K274" s="206"/>
      <c r="L274" s="207"/>
      <c r="M274" s="208" t="s">
        <v>1</v>
      </c>
      <c r="N274" s="209" t="s">
        <v>41</v>
      </c>
      <c r="O274" s="62"/>
      <c r="P274" s="168">
        <f t="shared" si="1"/>
        <v>0</v>
      </c>
      <c r="Q274" s="168">
        <v>2E-3</v>
      </c>
      <c r="R274" s="168">
        <f t="shared" si="2"/>
        <v>6.0000000000000001E-3</v>
      </c>
      <c r="S274" s="168">
        <v>0</v>
      </c>
      <c r="T274" s="169">
        <f t="shared" si="3"/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70" t="s">
        <v>643</v>
      </c>
      <c r="AT274" s="170" t="s">
        <v>478</v>
      </c>
      <c r="AU274" s="170" t="s">
        <v>87</v>
      </c>
      <c r="AY274" s="18" t="s">
        <v>234</v>
      </c>
      <c r="BE274" s="171">
        <f t="shared" si="4"/>
        <v>0</v>
      </c>
      <c r="BF274" s="171">
        <f t="shared" si="5"/>
        <v>0</v>
      </c>
      <c r="BG274" s="171">
        <f t="shared" si="6"/>
        <v>0</v>
      </c>
      <c r="BH274" s="171">
        <f t="shared" si="7"/>
        <v>0</v>
      </c>
      <c r="BI274" s="171">
        <f t="shared" si="8"/>
        <v>0</v>
      </c>
      <c r="BJ274" s="18" t="s">
        <v>87</v>
      </c>
      <c r="BK274" s="171">
        <f t="shared" si="9"/>
        <v>0</v>
      </c>
      <c r="BL274" s="18" t="s">
        <v>327</v>
      </c>
      <c r="BM274" s="170" t="s">
        <v>3286</v>
      </c>
    </row>
    <row r="275" spans="1:65" s="2" customFormat="1" ht="21.75" customHeight="1">
      <c r="A275" s="33"/>
      <c r="B275" s="157"/>
      <c r="C275" s="199" t="s">
        <v>750</v>
      </c>
      <c r="D275" s="199" t="s">
        <v>478</v>
      </c>
      <c r="E275" s="200" t="s">
        <v>1479</v>
      </c>
      <c r="F275" s="201" t="s">
        <v>1480</v>
      </c>
      <c r="G275" s="202" t="s">
        <v>305</v>
      </c>
      <c r="H275" s="203">
        <v>3</v>
      </c>
      <c r="I275" s="204"/>
      <c r="J275" s="205">
        <f t="shared" si="0"/>
        <v>0</v>
      </c>
      <c r="K275" s="206"/>
      <c r="L275" s="207"/>
      <c r="M275" s="208" t="s">
        <v>1</v>
      </c>
      <c r="N275" s="209" t="s">
        <v>41</v>
      </c>
      <c r="O275" s="62"/>
      <c r="P275" s="168">
        <f t="shared" si="1"/>
        <v>0</v>
      </c>
      <c r="Q275" s="168">
        <v>5.0000000000000001E-4</v>
      </c>
      <c r="R275" s="168">
        <f t="shared" si="2"/>
        <v>1.5E-3</v>
      </c>
      <c r="S275" s="168">
        <v>0</v>
      </c>
      <c r="T275" s="169">
        <f t="shared" si="3"/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70" t="s">
        <v>643</v>
      </c>
      <c r="AT275" s="170" t="s">
        <v>478</v>
      </c>
      <c r="AU275" s="170" t="s">
        <v>87</v>
      </c>
      <c r="AY275" s="18" t="s">
        <v>234</v>
      </c>
      <c r="BE275" s="171">
        <f t="shared" si="4"/>
        <v>0</v>
      </c>
      <c r="BF275" s="171">
        <f t="shared" si="5"/>
        <v>0</v>
      </c>
      <c r="BG275" s="171">
        <f t="shared" si="6"/>
        <v>0</v>
      </c>
      <c r="BH275" s="171">
        <f t="shared" si="7"/>
        <v>0</v>
      </c>
      <c r="BI275" s="171">
        <f t="shared" si="8"/>
        <v>0</v>
      </c>
      <c r="BJ275" s="18" t="s">
        <v>87</v>
      </c>
      <c r="BK275" s="171">
        <f t="shared" si="9"/>
        <v>0</v>
      </c>
      <c r="BL275" s="18" t="s">
        <v>327</v>
      </c>
      <c r="BM275" s="170" t="s">
        <v>3287</v>
      </c>
    </row>
    <row r="276" spans="1:65" s="2" customFormat="1" ht="21.75" customHeight="1">
      <c r="A276" s="33"/>
      <c r="B276" s="157"/>
      <c r="C276" s="158" t="s">
        <v>756</v>
      </c>
      <c r="D276" s="158" t="s">
        <v>237</v>
      </c>
      <c r="E276" s="159" t="s">
        <v>1482</v>
      </c>
      <c r="F276" s="160" t="s">
        <v>1483</v>
      </c>
      <c r="G276" s="161" t="s">
        <v>240</v>
      </c>
      <c r="H276" s="162">
        <v>4.2</v>
      </c>
      <c r="I276" s="163"/>
      <c r="J276" s="164">
        <f t="shared" si="0"/>
        <v>0</v>
      </c>
      <c r="K276" s="165"/>
      <c r="L276" s="34"/>
      <c r="M276" s="166" t="s">
        <v>1</v>
      </c>
      <c r="N276" s="167" t="s">
        <v>41</v>
      </c>
      <c r="O276" s="62"/>
      <c r="P276" s="168">
        <f t="shared" si="1"/>
        <v>0</v>
      </c>
      <c r="Q276" s="168">
        <v>4.8000000000000001E-4</v>
      </c>
      <c r="R276" s="168">
        <f t="shared" si="2"/>
        <v>2.016E-3</v>
      </c>
      <c r="S276" s="168">
        <v>0</v>
      </c>
      <c r="T276" s="169">
        <f t="shared" si="3"/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70" t="s">
        <v>327</v>
      </c>
      <c r="AT276" s="170" t="s">
        <v>237</v>
      </c>
      <c r="AU276" s="170" t="s">
        <v>87</v>
      </c>
      <c r="AY276" s="18" t="s">
        <v>234</v>
      </c>
      <c r="BE276" s="171">
        <f t="shared" si="4"/>
        <v>0</v>
      </c>
      <c r="BF276" s="171">
        <f t="shared" si="5"/>
        <v>0</v>
      </c>
      <c r="BG276" s="171">
        <f t="shared" si="6"/>
        <v>0</v>
      </c>
      <c r="BH276" s="171">
        <f t="shared" si="7"/>
        <v>0</v>
      </c>
      <c r="BI276" s="171">
        <f t="shared" si="8"/>
        <v>0</v>
      </c>
      <c r="BJ276" s="18" t="s">
        <v>87</v>
      </c>
      <c r="BK276" s="171">
        <f t="shared" si="9"/>
        <v>0</v>
      </c>
      <c r="BL276" s="18" t="s">
        <v>327</v>
      </c>
      <c r="BM276" s="170" t="s">
        <v>3288</v>
      </c>
    </row>
    <row r="277" spans="1:65" s="14" customFormat="1">
      <c r="B277" s="180"/>
      <c r="D277" s="173" t="s">
        <v>243</v>
      </c>
      <c r="E277" s="181" t="s">
        <v>1</v>
      </c>
      <c r="F277" s="182" t="s">
        <v>3233</v>
      </c>
      <c r="H277" s="183">
        <v>4.2</v>
      </c>
      <c r="I277" s="184"/>
      <c r="L277" s="180"/>
      <c r="M277" s="185"/>
      <c r="N277" s="186"/>
      <c r="O277" s="186"/>
      <c r="P277" s="186"/>
      <c r="Q277" s="186"/>
      <c r="R277" s="186"/>
      <c r="S277" s="186"/>
      <c r="T277" s="187"/>
      <c r="AT277" s="181" t="s">
        <v>243</v>
      </c>
      <c r="AU277" s="181" t="s">
        <v>87</v>
      </c>
      <c r="AV277" s="14" t="s">
        <v>87</v>
      </c>
      <c r="AW277" s="14" t="s">
        <v>29</v>
      </c>
      <c r="AX277" s="14" t="s">
        <v>75</v>
      </c>
      <c r="AY277" s="181" t="s">
        <v>234</v>
      </c>
    </row>
    <row r="278" spans="1:65" s="15" customFormat="1">
      <c r="B278" s="188"/>
      <c r="D278" s="173" t="s">
        <v>243</v>
      </c>
      <c r="E278" s="189" t="s">
        <v>1</v>
      </c>
      <c r="F278" s="190" t="s">
        <v>248</v>
      </c>
      <c r="H278" s="191">
        <v>4.2</v>
      </c>
      <c r="I278" s="192"/>
      <c r="L278" s="188"/>
      <c r="M278" s="193"/>
      <c r="N278" s="194"/>
      <c r="O278" s="194"/>
      <c r="P278" s="194"/>
      <c r="Q278" s="194"/>
      <c r="R278" s="194"/>
      <c r="S278" s="194"/>
      <c r="T278" s="195"/>
      <c r="AT278" s="189" t="s">
        <v>243</v>
      </c>
      <c r="AU278" s="189" t="s">
        <v>87</v>
      </c>
      <c r="AV278" s="15" t="s">
        <v>241</v>
      </c>
      <c r="AW278" s="15" t="s">
        <v>29</v>
      </c>
      <c r="AX278" s="15" t="s">
        <v>82</v>
      </c>
      <c r="AY278" s="189" t="s">
        <v>234</v>
      </c>
    </row>
    <row r="279" spans="1:65" s="2" customFormat="1" ht="21.75" customHeight="1">
      <c r="A279" s="33"/>
      <c r="B279" s="157"/>
      <c r="C279" s="158" t="s">
        <v>764</v>
      </c>
      <c r="D279" s="158" t="s">
        <v>237</v>
      </c>
      <c r="E279" s="159" t="s">
        <v>1485</v>
      </c>
      <c r="F279" s="160" t="s">
        <v>1486</v>
      </c>
      <c r="G279" s="161" t="s">
        <v>240</v>
      </c>
      <c r="H279" s="162">
        <v>14</v>
      </c>
      <c r="I279" s="163"/>
      <c r="J279" s="164">
        <f>ROUND(I279*H279,2)</f>
        <v>0</v>
      </c>
      <c r="K279" s="165"/>
      <c r="L279" s="34"/>
      <c r="M279" s="166" t="s">
        <v>1</v>
      </c>
      <c r="N279" s="167" t="s">
        <v>41</v>
      </c>
      <c r="O279" s="62"/>
      <c r="P279" s="168">
        <f>O279*H279</f>
        <v>0</v>
      </c>
      <c r="Q279" s="168">
        <v>6.4000000000000005E-4</v>
      </c>
      <c r="R279" s="168">
        <f>Q279*H279</f>
        <v>8.9600000000000009E-3</v>
      </c>
      <c r="S279" s="168">
        <v>0</v>
      </c>
      <c r="T279" s="169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70" t="s">
        <v>327</v>
      </c>
      <c r="AT279" s="170" t="s">
        <v>237</v>
      </c>
      <c r="AU279" s="170" t="s">
        <v>87</v>
      </c>
      <c r="AY279" s="18" t="s">
        <v>234</v>
      </c>
      <c r="BE279" s="171">
        <f>IF(N279="základná",J279,0)</f>
        <v>0</v>
      </c>
      <c r="BF279" s="171">
        <f>IF(N279="znížená",J279,0)</f>
        <v>0</v>
      </c>
      <c r="BG279" s="171">
        <f>IF(N279="zákl. prenesená",J279,0)</f>
        <v>0</v>
      </c>
      <c r="BH279" s="171">
        <f>IF(N279="zníž. prenesená",J279,0)</f>
        <v>0</v>
      </c>
      <c r="BI279" s="171">
        <f>IF(N279="nulová",J279,0)</f>
        <v>0</v>
      </c>
      <c r="BJ279" s="18" t="s">
        <v>87</v>
      </c>
      <c r="BK279" s="171">
        <f>ROUND(I279*H279,2)</f>
        <v>0</v>
      </c>
      <c r="BL279" s="18" t="s">
        <v>327</v>
      </c>
      <c r="BM279" s="170" t="s">
        <v>3289</v>
      </c>
    </row>
    <row r="280" spans="1:65" s="14" customFormat="1">
      <c r="B280" s="180"/>
      <c r="D280" s="173" t="s">
        <v>243</v>
      </c>
      <c r="E280" s="181" t="s">
        <v>1</v>
      </c>
      <c r="F280" s="182" t="s">
        <v>3234</v>
      </c>
      <c r="H280" s="183">
        <v>3.4</v>
      </c>
      <c r="I280" s="184"/>
      <c r="L280" s="180"/>
      <c r="M280" s="185"/>
      <c r="N280" s="186"/>
      <c r="O280" s="186"/>
      <c r="P280" s="186"/>
      <c r="Q280" s="186"/>
      <c r="R280" s="186"/>
      <c r="S280" s="186"/>
      <c r="T280" s="187"/>
      <c r="AT280" s="181" t="s">
        <v>243</v>
      </c>
      <c r="AU280" s="181" t="s">
        <v>87</v>
      </c>
      <c r="AV280" s="14" t="s">
        <v>87</v>
      </c>
      <c r="AW280" s="14" t="s">
        <v>29</v>
      </c>
      <c r="AX280" s="14" t="s">
        <v>75</v>
      </c>
      <c r="AY280" s="181" t="s">
        <v>234</v>
      </c>
    </row>
    <row r="281" spans="1:65" s="14" customFormat="1">
      <c r="B281" s="180"/>
      <c r="D281" s="173" t="s">
        <v>243</v>
      </c>
      <c r="E281" s="181" t="s">
        <v>1</v>
      </c>
      <c r="F281" s="182" t="s">
        <v>3235</v>
      </c>
      <c r="H281" s="183">
        <v>8</v>
      </c>
      <c r="I281" s="184"/>
      <c r="L281" s="180"/>
      <c r="M281" s="185"/>
      <c r="N281" s="186"/>
      <c r="O281" s="186"/>
      <c r="P281" s="186"/>
      <c r="Q281" s="186"/>
      <c r="R281" s="186"/>
      <c r="S281" s="186"/>
      <c r="T281" s="187"/>
      <c r="AT281" s="181" t="s">
        <v>243</v>
      </c>
      <c r="AU281" s="181" t="s">
        <v>87</v>
      </c>
      <c r="AV281" s="14" t="s">
        <v>87</v>
      </c>
      <c r="AW281" s="14" t="s">
        <v>29</v>
      </c>
      <c r="AX281" s="14" t="s">
        <v>75</v>
      </c>
      <c r="AY281" s="181" t="s">
        <v>234</v>
      </c>
    </row>
    <row r="282" spans="1:65" s="14" customFormat="1">
      <c r="B282" s="180"/>
      <c r="D282" s="173" t="s">
        <v>243</v>
      </c>
      <c r="E282" s="181" t="s">
        <v>1</v>
      </c>
      <c r="F282" s="182" t="s">
        <v>3290</v>
      </c>
      <c r="H282" s="183">
        <v>1.6</v>
      </c>
      <c r="I282" s="184"/>
      <c r="L282" s="180"/>
      <c r="M282" s="185"/>
      <c r="N282" s="186"/>
      <c r="O282" s="186"/>
      <c r="P282" s="186"/>
      <c r="Q282" s="186"/>
      <c r="R282" s="186"/>
      <c r="S282" s="186"/>
      <c r="T282" s="187"/>
      <c r="AT282" s="181" t="s">
        <v>243</v>
      </c>
      <c r="AU282" s="181" t="s">
        <v>87</v>
      </c>
      <c r="AV282" s="14" t="s">
        <v>87</v>
      </c>
      <c r="AW282" s="14" t="s">
        <v>29</v>
      </c>
      <c r="AX282" s="14" t="s">
        <v>75</v>
      </c>
      <c r="AY282" s="181" t="s">
        <v>234</v>
      </c>
    </row>
    <row r="283" spans="1:65" s="14" customFormat="1">
      <c r="B283" s="180"/>
      <c r="D283" s="173" t="s">
        <v>243</v>
      </c>
      <c r="E283" s="181" t="s">
        <v>1</v>
      </c>
      <c r="F283" s="182" t="s">
        <v>3236</v>
      </c>
      <c r="H283" s="183">
        <v>1</v>
      </c>
      <c r="I283" s="184"/>
      <c r="L283" s="180"/>
      <c r="M283" s="185"/>
      <c r="N283" s="186"/>
      <c r="O283" s="186"/>
      <c r="P283" s="186"/>
      <c r="Q283" s="186"/>
      <c r="R283" s="186"/>
      <c r="S283" s="186"/>
      <c r="T283" s="187"/>
      <c r="AT283" s="181" t="s">
        <v>243</v>
      </c>
      <c r="AU283" s="181" t="s">
        <v>87</v>
      </c>
      <c r="AV283" s="14" t="s">
        <v>87</v>
      </c>
      <c r="AW283" s="14" t="s">
        <v>29</v>
      </c>
      <c r="AX283" s="14" t="s">
        <v>75</v>
      </c>
      <c r="AY283" s="181" t="s">
        <v>234</v>
      </c>
    </row>
    <row r="284" spans="1:65" s="15" customFormat="1">
      <c r="B284" s="188"/>
      <c r="D284" s="173" t="s">
        <v>243</v>
      </c>
      <c r="E284" s="189" t="s">
        <v>1</v>
      </c>
      <c r="F284" s="190" t="s">
        <v>248</v>
      </c>
      <c r="H284" s="191">
        <v>14</v>
      </c>
      <c r="I284" s="192"/>
      <c r="L284" s="188"/>
      <c r="M284" s="193"/>
      <c r="N284" s="194"/>
      <c r="O284" s="194"/>
      <c r="P284" s="194"/>
      <c r="Q284" s="194"/>
      <c r="R284" s="194"/>
      <c r="S284" s="194"/>
      <c r="T284" s="195"/>
      <c r="AT284" s="189" t="s">
        <v>243</v>
      </c>
      <c r="AU284" s="189" t="s">
        <v>87</v>
      </c>
      <c r="AV284" s="15" t="s">
        <v>241</v>
      </c>
      <c r="AW284" s="15" t="s">
        <v>29</v>
      </c>
      <c r="AX284" s="15" t="s">
        <v>82</v>
      </c>
      <c r="AY284" s="189" t="s">
        <v>234</v>
      </c>
    </row>
    <row r="285" spans="1:65" s="2" customFormat="1" ht="21.75" customHeight="1">
      <c r="A285" s="33"/>
      <c r="B285" s="157"/>
      <c r="C285" s="158" t="s">
        <v>766</v>
      </c>
      <c r="D285" s="158" t="s">
        <v>237</v>
      </c>
      <c r="E285" s="159" t="s">
        <v>1492</v>
      </c>
      <c r="F285" s="160" t="s">
        <v>1493</v>
      </c>
      <c r="G285" s="161" t="s">
        <v>240</v>
      </c>
      <c r="H285" s="162">
        <v>5</v>
      </c>
      <c r="I285" s="163"/>
      <c r="J285" s="164">
        <f>ROUND(I285*H285,2)</f>
        <v>0</v>
      </c>
      <c r="K285" s="165"/>
      <c r="L285" s="34"/>
      <c r="M285" s="166" t="s">
        <v>1</v>
      </c>
      <c r="N285" s="167" t="s">
        <v>41</v>
      </c>
      <c r="O285" s="62"/>
      <c r="P285" s="168">
        <f>O285*H285</f>
        <v>0</v>
      </c>
      <c r="Q285" s="168">
        <v>1.5900000000000001E-3</v>
      </c>
      <c r="R285" s="168">
        <f>Q285*H285</f>
        <v>7.9500000000000005E-3</v>
      </c>
      <c r="S285" s="168">
        <v>0</v>
      </c>
      <c r="T285" s="169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70" t="s">
        <v>327</v>
      </c>
      <c r="AT285" s="170" t="s">
        <v>237</v>
      </c>
      <c r="AU285" s="170" t="s">
        <v>87</v>
      </c>
      <c r="AY285" s="18" t="s">
        <v>234</v>
      </c>
      <c r="BE285" s="171">
        <f>IF(N285="základná",J285,0)</f>
        <v>0</v>
      </c>
      <c r="BF285" s="171">
        <f>IF(N285="znížená",J285,0)</f>
        <v>0</v>
      </c>
      <c r="BG285" s="171">
        <f>IF(N285="zákl. prenesená",J285,0)</f>
        <v>0</v>
      </c>
      <c r="BH285" s="171">
        <f>IF(N285="zníž. prenesená",J285,0)</f>
        <v>0</v>
      </c>
      <c r="BI285" s="171">
        <f>IF(N285="nulová",J285,0)</f>
        <v>0</v>
      </c>
      <c r="BJ285" s="18" t="s">
        <v>87</v>
      </c>
      <c r="BK285" s="171">
        <f>ROUND(I285*H285,2)</f>
        <v>0</v>
      </c>
      <c r="BL285" s="18" t="s">
        <v>327</v>
      </c>
      <c r="BM285" s="170" t="s">
        <v>3291</v>
      </c>
    </row>
    <row r="286" spans="1:65" s="14" customFormat="1">
      <c r="B286" s="180"/>
      <c r="D286" s="173" t="s">
        <v>243</v>
      </c>
      <c r="E286" s="181" t="s">
        <v>1</v>
      </c>
      <c r="F286" s="182" t="s">
        <v>3292</v>
      </c>
      <c r="H286" s="183">
        <v>3</v>
      </c>
      <c r="I286" s="184"/>
      <c r="L286" s="180"/>
      <c r="M286" s="185"/>
      <c r="N286" s="186"/>
      <c r="O286" s="186"/>
      <c r="P286" s="186"/>
      <c r="Q286" s="186"/>
      <c r="R286" s="186"/>
      <c r="S286" s="186"/>
      <c r="T286" s="187"/>
      <c r="AT286" s="181" t="s">
        <v>243</v>
      </c>
      <c r="AU286" s="181" t="s">
        <v>87</v>
      </c>
      <c r="AV286" s="14" t="s">
        <v>87</v>
      </c>
      <c r="AW286" s="14" t="s">
        <v>29</v>
      </c>
      <c r="AX286" s="14" t="s">
        <v>75</v>
      </c>
      <c r="AY286" s="181" t="s">
        <v>234</v>
      </c>
    </row>
    <row r="287" spans="1:65" s="14" customFormat="1">
      <c r="B287" s="180"/>
      <c r="D287" s="173" t="s">
        <v>243</v>
      </c>
      <c r="E287" s="181" t="s">
        <v>1</v>
      </c>
      <c r="F287" s="182" t="s">
        <v>3293</v>
      </c>
      <c r="H287" s="183">
        <v>2</v>
      </c>
      <c r="I287" s="184"/>
      <c r="L287" s="180"/>
      <c r="M287" s="185"/>
      <c r="N287" s="186"/>
      <c r="O287" s="186"/>
      <c r="P287" s="186"/>
      <c r="Q287" s="186"/>
      <c r="R287" s="186"/>
      <c r="S287" s="186"/>
      <c r="T287" s="187"/>
      <c r="AT287" s="181" t="s">
        <v>243</v>
      </c>
      <c r="AU287" s="181" t="s">
        <v>87</v>
      </c>
      <c r="AV287" s="14" t="s">
        <v>87</v>
      </c>
      <c r="AW287" s="14" t="s">
        <v>29</v>
      </c>
      <c r="AX287" s="14" t="s">
        <v>75</v>
      </c>
      <c r="AY287" s="181" t="s">
        <v>234</v>
      </c>
    </row>
    <row r="288" spans="1:65" s="15" customFormat="1">
      <c r="B288" s="188"/>
      <c r="D288" s="173" t="s">
        <v>243</v>
      </c>
      <c r="E288" s="189" t="s">
        <v>1</v>
      </c>
      <c r="F288" s="190" t="s">
        <v>248</v>
      </c>
      <c r="H288" s="191">
        <v>5</v>
      </c>
      <c r="I288" s="192"/>
      <c r="L288" s="188"/>
      <c r="M288" s="193"/>
      <c r="N288" s="194"/>
      <c r="O288" s="194"/>
      <c r="P288" s="194"/>
      <c r="Q288" s="194"/>
      <c r="R288" s="194"/>
      <c r="S288" s="194"/>
      <c r="T288" s="195"/>
      <c r="AT288" s="189" t="s">
        <v>243</v>
      </c>
      <c r="AU288" s="189" t="s">
        <v>87</v>
      </c>
      <c r="AV288" s="15" t="s">
        <v>241</v>
      </c>
      <c r="AW288" s="15" t="s">
        <v>29</v>
      </c>
      <c r="AX288" s="15" t="s">
        <v>82</v>
      </c>
      <c r="AY288" s="189" t="s">
        <v>234</v>
      </c>
    </row>
    <row r="289" spans="1:65" s="2" customFormat="1" ht="24.15" customHeight="1">
      <c r="A289" s="33"/>
      <c r="B289" s="157"/>
      <c r="C289" s="158" t="s">
        <v>769</v>
      </c>
      <c r="D289" s="158" t="s">
        <v>237</v>
      </c>
      <c r="E289" s="159" t="s">
        <v>1496</v>
      </c>
      <c r="F289" s="160" t="s">
        <v>1497</v>
      </c>
      <c r="G289" s="161" t="s">
        <v>305</v>
      </c>
      <c r="H289" s="162">
        <v>3</v>
      </c>
      <c r="I289" s="163"/>
      <c r="J289" s="164">
        <f>ROUND(I289*H289,2)</f>
        <v>0</v>
      </c>
      <c r="K289" s="165"/>
      <c r="L289" s="34"/>
      <c r="M289" s="166" t="s">
        <v>1</v>
      </c>
      <c r="N289" s="167" t="s">
        <v>41</v>
      </c>
      <c r="O289" s="62"/>
      <c r="P289" s="168">
        <f>O289*H289</f>
        <v>0</v>
      </c>
      <c r="Q289" s="168">
        <v>0</v>
      </c>
      <c r="R289" s="168">
        <f>Q289*H289</f>
        <v>0</v>
      </c>
      <c r="S289" s="168">
        <v>0</v>
      </c>
      <c r="T289" s="169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70" t="s">
        <v>327</v>
      </c>
      <c r="AT289" s="170" t="s">
        <v>237</v>
      </c>
      <c r="AU289" s="170" t="s">
        <v>87</v>
      </c>
      <c r="AY289" s="18" t="s">
        <v>234</v>
      </c>
      <c r="BE289" s="171">
        <f>IF(N289="základná",J289,0)</f>
        <v>0</v>
      </c>
      <c r="BF289" s="171">
        <f>IF(N289="znížená",J289,0)</f>
        <v>0</v>
      </c>
      <c r="BG289" s="171">
        <f>IF(N289="zákl. prenesená",J289,0)</f>
        <v>0</v>
      </c>
      <c r="BH289" s="171">
        <f>IF(N289="zníž. prenesená",J289,0)</f>
        <v>0</v>
      </c>
      <c r="BI289" s="171">
        <f>IF(N289="nulová",J289,0)</f>
        <v>0</v>
      </c>
      <c r="BJ289" s="18" t="s">
        <v>87</v>
      </c>
      <c r="BK289" s="171">
        <f>ROUND(I289*H289,2)</f>
        <v>0</v>
      </c>
      <c r="BL289" s="18" t="s">
        <v>327</v>
      </c>
      <c r="BM289" s="170" t="s">
        <v>3294</v>
      </c>
    </row>
    <row r="290" spans="1:65" s="14" customFormat="1">
      <c r="B290" s="180"/>
      <c r="D290" s="173" t="s">
        <v>243</v>
      </c>
      <c r="E290" s="181" t="s">
        <v>1</v>
      </c>
      <c r="F290" s="182" t="s">
        <v>3295</v>
      </c>
      <c r="H290" s="183">
        <v>3</v>
      </c>
      <c r="I290" s="184"/>
      <c r="L290" s="180"/>
      <c r="M290" s="185"/>
      <c r="N290" s="186"/>
      <c r="O290" s="186"/>
      <c r="P290" s="186"/>
      <c r="Q290" s="186"/>
      <c r="R290" s="186"/>
      <c r="S290" s="186"/>
      <c r="T290" s="187"/>
      <c r="AT290" s="181" t="s">
        <v>243</v>
      </c>
      <c r="AU290" s="181" t="s">
        <v>87</v>
      </c>
      <c r="AV290" s="14" t="s">
        <v>87</v>
      </c>
      <c r="AW290" s="14" t="s">
        <v>29</v>
      </c>
      <c r="AX290" s="14" t="s">
        <v>82</v>
      </c>
      <c r="AY290" s="181" t="s">
        <v>234</v>
      </c>
    </row>
    <row r="291" spans="1:65" s="2" customFormat="1" ht="24.15" customHeight="1">
      <c r="A291" s="33"/>
      <c r="B291" s="157"/>
      <c r="C291" s="158" t="s">
        <v>771</v>
      </c>
      <c r="D291" s="158" t="s">
        <v>237</v>
      </c>
      <c r="E291" s="159" t="s">
        <v>1500</v>
      </c>
      <c r="F291" s="160" t="s">
        <v>1501</v>
      </c>
      <c r="G291" s="161" t="s">
        <v>305</v>
      </c>
      <c r="H291" s="162">
        <v>13</v>
      </c>
      <c r="I291" s="163"/>
      <c r="J291" s="164">
        <f>ROUND(I291*H291,2)</f>
        <v>0</v>
      </c>
      <c r="K291" s="165"/>
      <c r="L291" s="34"/>
      <c r="M291" s="166" t="s">
        <v>1</v>
      </c>
      <c r="N291" s="167" t="s">
        <v>41</v>
      </c>
      <c r="O291" s="62"/>
      <c r="P291" s="168">
        <f>O291*H291</f>
        <v>0</v>
      </c>
      <c r="Q291" s="168">
        <v>0</v>
      </c>
      <c r="R291" s="168">
        <f>Q291*H291</f>
        <v>0</v>
      </c>
      <c r="S291" s="168">
        <v>0</v>
      </c>
      <c r="T291" s="169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70" t="s">
        <v>327</v>
      </c>
      <c r="AT291" s="170" t="s">
        <v>237</v>
      </c>
      <c r="AU291" s="170" t="s">
        <v>87</v>
      </c>
      <c r="AY291" s="18" t="s">
        <v>234</v>
      </c>
      <c r="BE291" s="171">
        <f>IF(N291="základná",J291,0)</f>
        <v>0</v>
      </c>
      <c r="BF291" s="171">
        <f>IF(N291="znížená",J291,0)</f>
        <v>0</v>
      </c>
      <c r="BG291" s="171">
        <f>IF(N291="zákl. prenesená",J291,0)</f>
        <v>0</v>
      </c>
      <c r="BH291" s="171">
        <f>IF(N291="zníž. prenesená",J291,0)</f>
        <v>0</v>
      </c>
      <c r="BI291" s="171">
        <f>IF(N291="nulová",J291,0)</f>
        <v>0</v>
      </c>
      <c r="BJ291" s="18" t="s">
        <v>87</v>
      </c>
      <c r="BK291" s="171">
        <f>ROUND(I291*H291,2)</f>
        <v>0</v>
      </c>
      <c r="BL291" s="18" t="s">
        <v>327</v>
      </c>
      <c r="BM291" s="170" t="s">
        <v>3296</v>
      </c>
    </row>
    <row r="292" spans="1:65" s="14" customFormat="1">
      <c r="B292" s="180"/>
      <c r="D292" s="173" t="s">
        <v>243</v>
      </c>
      <c r="E292" s="181" t="s">
        <v>1</v>
      </c>
      <c r="F292" s="182" t="s">
        <v>3297</v>
      </c>
      <c r="H292" s="183">
        <v>5</v>
      </c>
      <c r="I292" s="184"/>
      <c r="L292" s="180"/>
      <c r="M292" s="185"/>
      <c r="N292" s="186"/>
      <c r="O292" s="186"/>
      <c r="P292" s="186"/>
      <c r="Q292" s="186"/>
      <c r="R292" s="186"/>
      <c r="S292" s="186"/>
      <c r="T292" s="187"/>
      <c r="AT292" s="181" t="s">
        <v>243</v>
      </c>
      <c r="AU292" s="181" t="s">
        <v>87</v>
      </c>
      <c r="AV292" s="14" t="s">
        <v>87</v>
      </c>
      <c r="AW292" s="14" t="s">
        <v>29</v>
      </c>
      <c r="AX292" s="14" t="s">
        <v>75</v>
      </c>
      <c r="AY292" s="181" t="s">
        <v>234</v>
      </c>
    </row>
    <row r="293" spans="1:65" s="14" customFormat="1">
      <c r="B293" s="180"/>
      <c r="D293" s="173" t="s">
        <v>243</v>
      </c>
      <c r="E293" s="181" t="s">
        <v>1</v>
      </c>
      <c r="F293" s="182" t="s">
        <v>3298</v>
      </c>
      <c r="H293" s="183">
        <v>8</v>
      </c>
      <c r="I293" s="184"/>
      <c r="L293" s="180"/>
      <c r="M293" s="185"/>
      <c r="N293" s="186"/>
      <c r="O293" s="186"/>
      <c r="P293" s="186"/>
      <c r="Q293" s="186"/>
      <c r="R293" s="186"/>
      <c r="S293" s="186"/>
      <c r="T293" s="187"/>
      <c r="AT293" s="181" t="s">
        <v>243</v>
      </c>
      <c r="AU293" s="181" t="s">
        <v>87</v>
      </c>
      <c r="AV293" s="14" t="s">
        <v>87</v>
      </c>
      <c r="AW293" s="14" t="s">
        <v>29</v>
      </c>
      <c r="AX293" s="14" t="s">
        <v>75</v>
      </c>
      <c r="AY293" s="181" t="s">
        <v>234</v>
      </c>
    </row>
    <row r="294" spans="1:65" s="15" customFormat="1">
      <c r="B294" s="188"/>
      <c r="D294" s="173" t="s">
        <v>243</v>
      </c>
      <c r="E294" s="189" t="s">
        <v>1</v>
      </c>
      <c r="F294" s="190" t="s">
        <v>248</v>
      </c>
      <c r="H294" s="191">
        <v>13</v>
      </c>
      <c r="I294" s="192"/>
      <c r="L294" s="188"/>
      <c r="M294" s="193"/>
      <c r="N294" s="194"/>
      <c r="O294" s="194"/>
      <c r="P294" s="194"/>
      <c r="Q294" s="194"/>
      <c r="R294" s="194"/>
      <c r="S294" s="194"/>
      <c r="T294" s="195"/>
      <c r="AT294" s="189" t="s">
        <v>243</v>
      </c>
      <c r="AU294" s="189" t="s">
        <v>87</v>
      </c>
      <c r="AV294" s="15" t="s">
        <v>241</v>
      </c>
      <c r="AW294" s="15" t="s">
        <v>29</v>
      </c>
      <c r="AX294" s="15" t="s">
        <v>82</v>
      </c>
      <c r="AY294" s="189" t="s">
        <v>234</v>
      </c>
    </row>
    <row r="295" spans="1:65" s="2" customFormat="1" ht="24.15" customHeight="1">
      <c r="A295" s="33"/>
      <c r="B295" s="157"/>
      <c r="C295" s="158" t="s">
        <v>776</v>
      </c>
      <c r="D295" s="158" t="s">
        <v>237</v>
      </c>
      <c r="E295" s="159" t="s">
        <v>1508</v>
      </c>
      <c r="F295" s="160" t="s">
        <v>1509</v>
      </c>
      <c r="G295" s="161" t="s">
        <v>305</v>
      </c>
      <c r="H295" s="162">
        <v>6</v>
      </c>
      <c r="I295" s="163"/>
      <c r="J295" s="164">
        <f>ROUND(I295*H295,2)</f>
        <v>0</v>
      </c>
      <c r="K295" s="165"/>
      <c r="L295" s="34"/>
      <c r="M295" s="166" t="s">
        <v>1</v>
      </c>
      <c r="N295" s="167" t="s">
        <v>41</v>
      </c>
      <c r="O295" s="62"/>
      <c r="P295" s="168">
        <f>O295*H295</f>
        <v>0</v>
      </c>
      <c r="Q295" s="168">
        <v>0</v>
      </c>
      <c r="R295" s="168">
        <f>Q295*H295</f>
        <v>0</v>
      </c>
      <c r="S295" s="168">
        <v>0</v>
      </c>
      <c r="T295" s="169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0" t="s">
        <v>327</v>
      </c>
      <c r="AT295" s="170" t="s">
        <v>237</v>
      </c>
      <c r="AU295" s="170" t="s">
        <v>87</v>
      </c>
      <c r="AY295" s="18" t="s">
        <v>234</v>
      </c>
      <c r="BE295" s="171">
        <f>IF(N295="základná",J295,0)</f>
        <v>0</v>
      </c>
      <c r="BF295" s="171">
        <f>IF(N295="znížená",J295,0)</f>
        <v>0</v>
      </c>
      <c r="BG295" s="171">
        <f>IF(N295="zákl. prenesená",J295,0)</f>
        <v>0</v>
      </c>
      <c r="BH295" s="171">
        <f>IF(N295="zníž. prenesená",J295,0)</f>
        <v>0</v>
      </c>
      <c r="BI295" s="171">
        <f>IF(N295="nulová",J295,0)</f>
        <v>0</v>
      </c>
      <c r="BJ295" s="18" t="s">
        <v>87</v>
      </c>
      <c r="BK295" s="171">
        <f>ROUND(I295*H295,2)</f>
        <v>0</v>
      </c>
      <c r="BL295" s="18" t="s">
        <v>327</v>
      </c>
      <c r="BM295" s="170" t="s">
        <v>3299</v>
      </c>
    </row>
    <row r="296" spans="1:65" s="14" customFormat="1">
      <c r="B296" s="180"/>
      <c r="D296" s="173" t="s">
        <v>243</v>
      </c>
      <c r="E296" s="181" t="s">
        <v>1</v>
      </c>
      <c r="F296" s="182" t="s">
        <v>3300</v>
      </c>
      <c r="H296" s="183">
        <v>4</v>
      </c>
      <c r="I296" s="184"/>
      <c r="L296" s="180"/>
      <c r="M296" s="185"/>
      <c r="N296" s="186"/>
      <c r="O296" s="186"/>
      <c r="P296" s="186"/>
      <c r="Q296" s="186"/>
      <c r="R296" s="186"/>
      <c r="S296" s="186"/>
      <c r="T296" s="187"/>
      <c r="AT296" s="181" t="s">
        <v>243</v>
      </c>
      <c r="AU296" s="181" t="s">
        <v>87</v>
      </c>
      <c r="AV296" s="14" t="s">
        <v>87</v>
      </c>
      <c r="AW296" s="14" t="s">
        <v>29</v>
      </c>
      <c r="AX296" s="14" t="s">
        <v>75</v>
      </c>
      <c r="AY296" s="181" t="s">
        <v>234</v>
      </c>
    </row>
    <row r="297" spans="1:65" s="14" customFormat="1">
      <c r="B297" s="180"/>
      <c r="D297" s="173" t="s">
        <v>243</v>
      </c>
      <c r="E297" s="181" t="s">
        <v>1</v>
      </c>
      <c r="F297" s="182" t="s">
        <v>3301</v>
      </c>
      <c r="H297" s="183">
        <v>2</v>
      </c>
      <c r="I297" s="184"/>
      <c r="L297" s="180"/>
      <c r="M297" s="185"/>
      <c r="N297" s="186"/>
      <c r="O297" s="186"/>
      <c r="P297" s="186"/>
      <c r="Q297" s="186"/>
      <c r="R297" s="186"/>
      <c r="S297" s="186"/>
      <c r="T297" s="187"/>
      <c r="AT297" s="181" t="s">
        <v>243</v>
      </c>
      <c r="AU297" s="181" t="s">
        <v>87</v>
      </c>
      <c r="AV297" s="14" t="s">
        <v>87</v>
      </c>
      <c r="AW297" s="14" t="s">
        <v>29</v>
      </c>
      <c r="AX297" s="14" t="s">
        <v>75</v>
      </c>
      <c r="AY297" s="181" t="s">
        <v>234</v>
      </c>
    </row>
    <row r="298" spans="1:65" s="15" customFormat="1">
      <c r="B298" s="188"/>
      <c r="D298" s="173" t="s">
        <v>243</v>
      </c>
      <c r="E298" s="189" t="s">
        <v>1</v>
      </c>
      <c r="F298" s="190" t="s">
        <v>248</v>
      </c>
      <c r="H298" s="191">
        <v>6</v>
      </c>
      <c r="I298" s="192"/>
      <c r="L298" s="188"/>
      <c r="M298" s="193"/>
      <c r="N298" s="194"/>
      <c r="O298" s="194"/>
      <c r="P298" s="194"/>
      <c r="Q298" s="194"/>
      <c r="R298" s="194"/>
      <c r="S298" s="194"/>
      <c r="T298" s="195"/>
      <c r="AT298" s="189" t="s">
        <v>243</v>
      </c>
      <c r="AU298" s="189" t="s">
        <v>87</v>
      </c>
      <c r="AV298" s="15" t="s">
        <v>241</v>
      </c>
      <c r="AW298" s="15" t="s">
        <v>29</v>
      </c>
      <c r="AX298" s="15" t="s">
        <v>82</v>
      </c>
      <c r="AY298" s="189" t="s">
        <v>234</v>
      </c>
    </row>
    <row r="299" spans="1:65" s="2" customFormat="1" ht="16.5" customHeight="1">
      <c r="A299" s="33"/>
      <c r="B299" s="157"/>
      <c r="C299" s="158" t="s">
        <v>780</v>
      </c>
      <c r="D299" s="158" t="s">
        <v>237</v>
      </c>
      <c r="E299" s="159" t="s">
        <v>3302</v>
      </c>
      <c r="F299" s="160" t="s">
        <v>3303</v>
      </c>
      <c r="G299" s="161" t="s">
        <v>305</v>
      </c>
      <c r="H299" s="162">
        <v>1</v>
      </c>
      <c r="I299" s="163"/>
      <c r="J299" s="164">
        <f>ROUND(I299*H299,2)</f>
        <v>0</v>
      </c>
      <c r="K299" s="165"/>
      <c r="L299" s="34"/>
      <c r="M299" s="166" t="s">
        <v>1</v>
      </c>
      <c r="N299" s="167" t="s">
        <v>41</v>
      </c>
      <c r="O299" s="62"/>
      <c r="P299" s="168">
        <f>O299*H299</f>
        <v>0</v>
      </c>
      <c r="Q299" s="168">
        <v>1E-4</v>
      </c>
      <c r="R299" s="168">
        <f>Q299*H299</f>
        <v>1E-4</v>
      </c>
      <c r="S299" s="168">
        <v>0</v>
      </c>
      <c r="T299" s="169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0" t="s">
        <v>327</v>
      </c>
      <c r="AT299" s="170" t="s">
        <v>237</v>
      </c>
      <c r="AU299" s="170" t="s">
        <v>87</v>
      </c>
      <c r="AY299" s="18" t="s">
        <v>234</v>
      </c>
      <c r="BE299" s="171">
        <f>IF(N299="základná",J299,0)</f>
        <v>0</v>
      </c>
      <c r="BF299" s="171">
        <f>IF(N299="znížená",J299,0)</f>
        <v>0</v>
      </c>
      <c r="BG299" s="171">
        <f>IF(N299="zákl. prenesená",J299,0)</f>
        <v>0</v>
      </c>
      <c r="BH299" s="171">
        <f>IF(N299="zníž. prenesená",J299,0)</f>
        <v>0</v>
      </c>
      <c r="BI299" s="171">
        <f>IF(N299="nulová",J299,0)</f>
        <v>0</v>
      </c>
      <c r="BJ299" s="18" t="s">
        <v>87</v>
      </c>
      <c r="BK299" s="171">
        <f>ROUND(I299*H299,2)</f>
        <v>0</v>
      </c>
      <c r="BL299" s="18" t="s">
        <v>327</v>
      </c>
      <c r="BM299" s="170" t="s">
        <v>3304</v>
      </c>
    </row>
    <row r="300" spans="1:65" s="2" customFormat="1" ht="24.15" customHeight="1">
      <c r="A300" s="33"/>
      <c r="B300" s="157"/>
      <c r="C300" s="199" t="s">
        <v>786</v>
      </c>
      <c r="D300" s="199" t="s">
        <v>478</v>
      </c>
      <c r="E300" s="200" t="s">
        <v>3305</v>
      </c>
      <c r="F300" s="201" t="s">
        <v>3306</v>
      </c>
      <c r="G300" s="202" t="s">
        <v>305</v>
      </c>
      <c r="H300" s="203">
        <v>1</v>
      </c>
      <c r="I300" s="204"/>
      <c r="J300" s="205">
        <f>ROUND(I300*H300,2)</f>
        <v>0</v>
      </c>
      <c r="K300" s="206"/>
      <c r="L300" s="207"/>
      <c r="M300" s="208" t="s">
        <v>1</v>
      </c>
      <c r="N300" s="209" t="s">
        <v>41</v>
      </c>
      <c r="O300" s="62"/>
      <c r="P300" s="168">
        <f>O300*H300</f>
        <v>0</v>
      </c>
      <c r="Q300" s="168">
        <v>9.1E-4</v>
      </c>
      <c r="R300" s="168">
        <f>Q300*H300</f>
        <v>9.1E-4</v>
      </c>
      <c r="S300" s="168">
        <v>0</v>
      </c>
      <c r="T300" s="169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70" t="s">
        <v>643</v>
      </c>
      <c r="AT300" s="170" t="s">
        <v>478</v>
      </c>
      <c r="AU300" s="170" t="s">
        <v>87</v>
      </c>
      <c r="AY300" s="18" t="s">
        <v>234</v>
      </c>
      <c r="BE300" s="171">
        <f>IF(N300="základná",J300,0)</f>
        <v>0</v>
      </c>
      <c r="BF300" s="171">
        <f>IF(N300="znížená",J300,0)</f>
        <v>0</v>
      </c>
      <c r="BG300" s="171">
        <f>IF(N300="zákl. prenesená",J300,0)</f>
        <v>0</v>
      </c>
      <c r="BH300" s="171">
        <f>IF(N300="zníž. prenesená",J300,0)</f>
        <v>0</v>
      </c>
      <c r="BI300" s="171">
        <f>IF(N300="nulová",J300,0)</f>
        <v>0</v>
      </c>
      <c r="BJ300" s="18" t="s">
        <v>87</v>
      </c>
      <c r="BK300" s="171">
        <f>ROUND(I300*H300,2)</f>
        <v>0</v>
      </c>
      <c r="BL300" s="18" t="s">
        <v>327</v>
      </c>
      <c r="BM300" s="170" t="s">
        <v>3307</v>
      </c>
    </row>
    <row r="301" spans="1:65" s="2" customFormat="1" ht="24.15" customHeight="1">
      <c r="A301" s="33"/>
      <c r="B301" s="157"/>
      <c r="C301" s="158" t="s">
        <v>790</v>
      </c>
      <c r="D301" s="158" t="s">
        <v>237</v>
      </c>
      <c r="E301" s="159" t="s">
        <v>1519</v>
      </c>
      <c r="F301" s="160" t="s">
        <v>1520</v>
      </c>
      <c r="G301" s="161" t="s">
        <v>305</v>
      </c>
      <c r="H301" s="162">
        <v>4</v>
      </c>
      <c r="I301" s="163"/>
      <c r="J301" s="164">
        <f>ROUND(I301*H301,2)</f>
        <v>0</v>
      </c>
      <c r="K301" s="165"/>
      <c r="L301" s="34"/>
      <c r="M301" s="166" t="s">
        <v>1</v>
      </c>
      <c r="N301" s="167" t="s">
        <v>41</v>
      </c>
      <c r="O301" s="62"/>
      <c r="P301" s="168">
        <f>O301*H301</f>
        <v>0</v>
      </c>
      <c r="Q301" s="168">
        <v>0</v>
      </c>
      <c r="R301" s="168">
        <f>Q301*H301</f>
        <v>0</v>
      </c>
      <c r="S301" s="168">
        <v>0</v>
      </c>
      <c r="T301" s="169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70" t="s">
        <v>327</v>
      </c>
      <c r="AT301" s="170" t="s">
        <v>237</v>
      </c>
      <c r="AU301" s="170" t="s">
        <v>87</v>
      </c>
      <c r="AY301" s="18" t="s">
        <v>234</v>
      </c>
      <c r="BE301" s="171">
        <f>IF(N301="základná",J301,0)</f>
        <v>0</v>
      </c>
      <c r="BF301" s="171">
        <f>IF(N301="znížená",J301,0)</f>
        <v>0</v>
      </c>
      <c r="BG301" s="171">
        <f>IF(N301="zákl. prenesená",J301,0)</f>
        <v>0</v>
      </c>
      <c r="BH301" s="171">
        <f>IF(N301="zníž. prenesená",J301,0)</f>
        <v>0</v>
      </c>
      <c r="BI301" s="171">
        <f>IF(N301="nulová",J301,0)</f>
        <v>0</v>
      </c>
      <c r="BJ301" s="18" t="s">
        <v>87</v>
      </c>
      <c r="BK301" s="171">
        <f>ROUND(I301*H301,2)</f>
        <v>0</v>
      </c>
      <c r="BL301" s="18" t="s">
        <v>327</v>
      </c>
      <c r="BM301" s="170" t="s">
        <v>3308</v>
      </c>
    </row>
    <row r="302" spans="1:65" s="2" customFormat="1" ht="24.15" customHeight="1">
      <c r="A302" s="33"/>
      <c r="B302" s="157"/>
      <c r="C302" s="199" t="s">
        <v>796</v>
      </c>
      <c r="D302" s="199" t="s">
        <v>478</v>
      </c>
      <c r="E302" s="200" t="s">
        <v>1522</v>
      </c>
      <c r="F302" s="201" t="s">
        <v>1523</v>
      </c>
      <c r="G302" s="202" t="s">
        <v>305</v>
      </c>
      <c r="H302" s="203">
        <v>4</v>
      </c>
      <c r="I302" s="204"/>
      <c r="J302" s="205">
        <f>ROUND(I302*H302,2)</f>
        <v>0</v>
      </c>
      <c r="K302" s="206"/>
      <c r="L302" s="207"/>
      <c r="M302" s="208" t="s">
        <v>1</v>
      </c>
      <c r="N302" s="209" t="s">
        <v>41</v>
      </c>
      <c r="O302" s="62"/>
      <c r="P302" s="168">
        <f>O302*H302</f>
        <v>0</v>
      </c>
      <c r="Q302" s="168">
        <v>3.4000000000000002E-4</v>
      </c>
      <c r="R302" s="168">
        <f>Q302*H302</f>
        <v>1.3600000000000001E-3</v>
      </c>
      <c r="S302" s="168">
        <v>0</v>
      </c>
      <c r="T302" s="169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70" t="s">
        <v>643</v>
      </c>
      <c r="AT302" s="170" t="s">
        <v>478</v>
      </c>
      <c r="AU302" s="170" t="s">
        <v>87</v>
      </c>
      <c r="AY302" s="18" t="s">
        <v>234</v>
      </c>
      <c r="BE302" s="171">
        <f>IF(N302="základná",J302,0)</f>
        <v>0</v>
      </c>
      <c r="BF302" s="171">
        <f>IF(N302="znížená",J302,0)</f>
        <v>0</v>
      </c>
      <c r="BG302" s="171">
        <f>IF(N302="zákl. prenesená",J302,0)</f>
        <v>0</v>
      </c>
      <c r="BH302" s="171">
        <f>IF(N302="zníž. prenesená",J302,0)</f>
        <v>0</v>
      </c>
      <c r="BI302" s="171">
        <f>IF(N302="nulová",J302,0)</f>
        <v>0</v>
      </c>
      <c r="BJ302" s="18" t="s">
        <v>87</v>
      </c>
      <c r="BK302" s="171">
        <f>ROUND(I302*H302,2)</f>
        <v>0</v>
      </c>
      <c r="BL302" s="18" t="s">
        <v>327</v>
      </c>
      <c r="BM302" s="170" t="s">
        <v>3309</v>
      </c>
    </row>
    <row r="303" spans="1:65" s="2" customFormat="1" ht="24.15" customHeight="1">
      <c r="A303" s="33"/>
      <c r="B303" s="157"/>
      <c r="C303" s="158" t="s">
        <v>801</v>
      </c>
      <c r="D303" s="158" t="s">
        <v>237</v>
      </c>
      <c r="E303" s="159" t="s">
        <v>1531</v>
      </c>
      <c r="F303" s="160" t="s">
        <v>1532</v>
      </c>
      <c r="G303" s="161" t="s">
        <v>240</v>
      </c>
      <c r="H303" s="162">
        <v>86.5</v>
      </c>
      <c r="I303" s="163"/>
      <c r="J303" s="164">
        <f>ROUND(I303*H303,2)</f>
        <v>0</v>
      </c>
      <c r="K303" s="165"/>
      <c r="L303" s="34"/>
      <c r="M303" s="166" t="s">
        <v>1</v>
      </c>
      <c r="N303" s="167" t="s">
        <v>41</v>
      </c>
      <c r="O303" s="62"/>
      <c r="P303" s="168">
        <f>O303*H303</f>
        <v>0</v>
      </c>
      <c r="Q303" s="168">
        <v>0</v>
      </c>
      <c r="R303" s="168">
        <f>Q303*H303</f>
        <v>0</v>
      </c>
      <c r="S303" s="168">
        <v>0</v>
      </c>
      <c r="T303" s="169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70" t="s">
        <v>327</v>
      </c>
      <c r="AT303" s="170" t="s">
        <v>237</v>
      </c>
      <c r="AU303" s="170" t="s">
        <v>87</v>
      </c>
      <c r="AY303" s="18" t="s">
        <v>234</v>
      </c>
      <c r="BE303" s="171">
        <f>IF(N303="základná",J303,0)</f>
        <v>0</v>
      </c>
      <c r="BF303" s="171">
        <f>IF(N303="znížená",J303,0)</f>
        <v>0</v>
      </c>
      <c r="BG303" s="171">
        <f>IF(N303="zákl. prenesená",J303,0)</f>
        <v>0</v>
      </c>
      <c r="BH303" s="171">
        <f>IF(N303="zníž. prenesená",J303,0)</f>
        <v>0</v>
      </c>
      <c r="BI303" s="171">
        <f>IF(N303="nulová",J303,0)</f>
        <v>0</v>
      </c>
      <c r="BJ303" s="18" t="s">
        <v>87</v>
      </c>
      <c r="BK303" s="171">
        <f>ROUND(I303*H303,2)</f>
        <v>0</v>
      </c>
      <c r="BL303" s="18" t="s">
        <v>327</v>
      </c>
      <c r="BM303" s="170" t="s">
        <v>3310</v>
      </c>
    </row>
    <row r="304" spans="1:65" s="14" customFormat="1">
      <c r="B304" s="180"/>
      <c r="D304" s="173" t="s">
        <v>243</v>
      </c>
      <c r="E304" s="181" t="s">
        <v>1</v>
      </c>
      <c r="F304" s="182" t="s">
        <v>3311</v>
      </c>
      <c r="H304" s="183">
        <v>63.3</v>
      </c>
      <c r="I304" s="184"/>
      <c r="L304" s="180"/>
      <c r="M304" s="185"/>
      <c r="N304" s="186"/>
      <c r="O304" s="186"/>
      <c r="P304" s="186"/>
      <c r="Q304" s="186"/>
      <c r="R304" s="186"/>
      <c r="S304" s="186"/>
      <c r="T304" s="187"/>
      <c r="AT304" s="181" t="s">
        <v>243</v>
      </c>
      <c r="AU304" s="181" t="s">
        <v>87</v>
      </c>
      <c r="AV304" s="14" t="s">
        <v>87</v>
      </c>
      <c r="AW304" s="14" t="s">
        <v>29</v>
      </c>
      <c r="AX304" s="14" t="s">
        <v>75</v>
      </c>
      <c r="AY304" s="181" t="s">
        <v>234</v>
      </c>
    </row>
    <row r="305" spans="1:65" s="14" customFormat="1">
      <c r="B305" s="180"/>
      <c r="D305" s="173" t="s">
        <v>243</v>
      </c>
      <c r="E305" s="181" t="s">
        <v>1</v>
      </c>
      <c r="F305" s="182" t="s">
        <v>3312</v>
      </c>
      <c r="H305" s="183">
        <v>23.2</v>
      </c>
      <c r="I305" s="184"/>
      <c r="L305" s="180"/>
      <c r="M305" s="185"/>
      <c r="N305" s="186"/>
      <c r="O305" s="186"/>
      <c r="P305" s="186"/>
      <c r="Q305" s="186"/>
      <c r="R305" s="186"/>
      <c r="S305" s="186"/>
      <c r="T305" s="187"/>
      <c r="AT305" s="181" t="s">
        <v>243</v>
      </c>
      <c r="AU305" s="181" t="s">
        <v>87</v>
      </c>
      <c r="AV305" s="14" t="s">
        <v>87</v>
      </c>
      <c r="AW305" s="14" t="s">
        <v>29</v>
      </c>
      <c r="AX305" s="14" t="s">
        <v>75</v>
      </c>
      <c r="AY305" s="181" t="s">
        <v>234</v>
      </c>
    </row>
    <row r="306" spans="1:65" s="15" customFormat="1">
      <c r="B306" s="188"/>
      <c r="D306" s="173" t="s">
        <v>243</v>
      </c>
      <c r="E306" s="189" t="s">
        <v>1</v>
      </c>
      <c r="F306" s="190" t="s">
        <v>248</v>
      </c>
      <c r="H306" s="191">
        <v>86.5</v>
      </c>
      <c r="I306" s="192"/>
      <c r="L306" s="188"/>
      <c r="M306" s="193"/>
      <c r="N306" s="194"/>
      <c r="O306" s="194"/>
      <c r="P306" s="194"/>
      <c r="Q306" s="194"/>
      <c r="R306" s="194"/>
      <c r="S306" s="194"/>
      <c r="T306" s="195"/>
      <c r="AT306" s="189" t="s">
        <v>243</v>
      </c>
      <c r="AU306" s="189" t="s">
        <v>87</v>
      </c>
      <c r="AV306" s="15" t="s">
        <v>241</v>
      </c>
      <c r="AW306" s="15" t="s">
        <v>29</v>
      </c>
      <c r="AX306" s="15" t="s">
        <v>82</v>
      </c>
      <c r="AY306" s="189" t="s">
        <v>234</v>
      </c>
    </row>
    <row r="307" spans="1:65" s="2" customFormat="1" ht="24.15" customHeight="1">
      <c r="A307" s="33"/>
      <c r="B307" s="157"/>
      <c r="C307" s="158" t="s">
        <v>805</v>
      </c>
      <c r="D307" s="158" t="s">
        <v>237</v>
      </c>
      <c r="E307" s="159" t="s">
        <v>1536</v>
      </c>
      <c r="F307" s="160" t="s">
        <v>1537</v>
      </c>
      <c r="G307" s="161" t="s">
        <v>267</v>
      </c>
      <c r="H307" s="162">
        <v>0.14299999999999999</v>
      </c>
      <c r="I307" s="163"/>
      <c r="J307" s="164">
        <f>ROUND(I307*H307,2)</f>
        <v>0</v>
      </c>
      <c r="K307" s="165"/>
      <c r="L307" s="34"/>
      <c r="M307" s="166" t="s">
        <v>1</v>
      </c>
      <c r="N307" s="167" t="s">
        <v>41</v>
      </c>
      <c r="O307" s="62"/>
      <c r="P307" s="168">
        <f>O307*H307</f>
        <v>0</v>
      </c>
      <c r="Q307" s="168">
        <v>0</v>
      </c>
      <c r="R307" s="168">
        <f>Q307*H307</f>
        <v>0</v>
      </c>
      <c r="S307" s="168">
        <v>0</v>
      </c>
      <c r="T307" s="169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70" t="s">
        <v>327</v>
      </c>
      <c r="AT307" s="170" t="s">
        <v>237</v>
      </c>
      <c r="AU307" s="170" t="s">
        <v>87</v>
      </c>
      <c r="AY307" s="18" t="s">
        <v>234</v>
      </c>
      <c r="BE307" s="171">
        <f>IF(N307="základná",J307,0)</f>
        <v>0</v>
      </c>
      <c r="BF307" s="171">
        <f>IF(N307="znížená",J307,0)</f>
        <v>0</v>
      </c>
      <c r="BG307" s="171">
        <f>IF(N307="zákl. prenesená",J307,0)</f>
        <v>0</v>
      </c>
      <c r="BH307" s="171">
        <f>IF(N307="zníž. prenesená",J307,0)</f>
        <v>0</v>
      </c>
      <c r="BI307" s="171">
        <f>IF(N307="nulová",J307,0)</f>
        <v>0</v>
      </c>
      <c r="BJ307" s="18" t="s">
        <v>87</v>
      </c>
      <c r="BK307" s="171">
        <f>ROUND(I307*H307,2)</f>
        <v>0</v>
      </c>
      <c r="BL307" s="18" t="s">
        <v>327</v>
      </c>
      <c r="BM307" s="170" t="s">
        <v>3313</v>
      </c>
    </row>
    <row r="308" spans="1:65" s="12" customFormat="1" ht="22.95" customHeight="1">
      <c r="B308" s="144"/>
      <c r="D308" s="145" t="s">
        <v>74</v>
      </c>
      <c r="E308" s="155" t="s">
        <v>1539</v>
      </c>
      <c r="F308" s="155" t="s">
        <v>1540</v>
      </c>
      <c r="I308" s="147"/>
      <c r="J308" s="156">
        <f>BK308</f>
        <v>0</v>
      </c>
      <c r="L308" s="144"/>
      <c r="M308" s="149"/>
      <c r="N308" s="150"/>
      <c r="O308" s="150"/>
      <c r="P308" s="151">
        <f>SUM(P309:P346)</f>
        <v>0</v>
      </c>
      <c r="Q308" s="150"/>
      <c r="R308" s="151">
        <f>SUM(R309:R346)</f>
        <v>0.19094</v>
      </c>
      <c r="S308" s="150"/>
      <c r="T308" s="152">
        <f>SUM(T309:T346)</f>
        <v>0</v>
      </c>
      <c r="AR308" s="145" t="s">
        <v>87</v>
      </c>
      <c r="AT308" s="153" t="s">
        <v>74</v>
      </c>
      <c r="AU308" s="153" t="s">
        <v>82</v>
      </c>
      <c r="AY308" s="145" t="s">
        <v>234</v>
      </c>
      <c r="BK308" s="154">
        <f>SUM(BK309:BK346)</f>
        <v>0</v>
      </c>
    </row>
    <row r="309" spans="1:65" s="2" customFormat="1" ht="16.5" customHeight="1">
      <c r="A309" s="33"/>
      <c r="B309" s="157"/>
      <c r="C309" s="158" t="s">
        <v>809</v>
      </c>
      <c r="D309" s="158" t="s">
        <v>237</v>
      </c>
      <c r="E309" s="159" t="s">
        <v>3314</v>
      </c>
      <c r="F309" s="160" t="s">
        <v>3315</v>
      </c>
      <c r="G309" s="161" t="s">
        <v>305</v>
      </c>
      <c r="H309" s="162">
        <v>1</v>
      </c>
      <c r="I309" s="163"/>
      <c r="J309" s="164">
        <f>ROUND(I309*H309,2)</f>
        <v>0</v>
      </c>
      <c r="K309" s="165"/>
      <c r="L309" s="34"/>
      <c r="M309" s="166" t="s">
        <v>1</v>
      </c>
      <c r="N309" s="167" t="s">
        <v>41</v>
      </c>
      <c r="O309" s="62"/>
      <c r="P309" s="168">
        <f>O309*H309</f>
        <v>0</v>
      </c>
      <c r="Q309" s="168">
        <v>0</v>
      </c>
      <c r="R309" s="168">
        <f>Q309*H309</f>
        <v>0</v>
      </c>
      <c r="S309" s="168">
        <v>0</v>
      </c>
      <c r="T309" s="169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70" t="s">
        <v>327</v>
      </c>
      <c r="AT309" s="170" t="s">
        <v>237</v>
      </c>
      <c r="AU309" s="170" t="s">
        <v>87</v>
      </c>
      <c r="AY309" s="18" t="s">
        <v>234</v>
      </c>
      <c r="BE309" s="171">
        <f>IF(N309="základná",J309,0)</f>
        <v>0</v>
      </c>
      <c r="BF309" s="171">
        <f>IF(N309="znížená",J309,0)</f>
        <v>0</v>
      </c>
      <c r="BG309" s="171">
        <f>IF(N309="zákl. prenesená",J309,0)</f>
        <v>0</v>
      </c>
      <c r="BH309" s="171">
        <f>IF(N309="zníž. prenesená",J309,0)</f>
        <v>0</v>
      </c>
      <c r="BI309" s="171">
        <f>IF(N309="nulová",J309,0)</f>
        <v>0</v>
      </c>
      <c r="BJ309" s="18" t="s">
        <v>87</v>
      </c>
      <c r="BK309" s="171">
        <f>ROUND(I309*H309,2)</f>
        <v>0</v>
      </c>
      <c r="BL309" s="18" t="s">
        <v>327</v>
      </c>
      <c r="BM309" s="170" t="s">
        <v>3316</v>
      </c>
    </row>
    <row r="310" spans="1:65" s="14" customFormat="1">
      <c r="B310" s="180"/>
      <c r="D310" s="173" t="s">
        <v>243</v>
      </c>
      <c r="E310" s="181" t="s">
        <v>1</v>
      </c>
      <c r="F310" s="182" t="s">
        <v>82</v>
      </c>
      <c r="H310" s="183">
        <v>1</v>
      </c>
      <c r="I310" s="184"/>
      <c r="L310" s="180"/>
      <c r="M310" s="185"/>
      <c r="N310" s="186"/>
      <c r="O310" s="186"/>
      <c r="P310" s="186"/>
      <c r="Q310" s="186"/>
      <c r="R310" s="186"/>
      <c r="S310" s="186"/>
      <c r="T310" s="187"/>
      <c r="AT310" s="181" t="s">
        <v>243</v>
      </c>
      <c r="AU310" s="181" t="s">
        <v>87</v>
      </c>
      <c r="AV310" s="14" t="s">
        <v>87</v>
      </c>
      <c r="AW310" s="14" t="s">
        <v>29</v>
      </c>
      <c r="AX310" s="14" t="s">
        <v>82</v>
      </c>
      <c r="AY310" s="181" t="s">
        <v>234</v>
      </c>
    </row>
    <row r="311" spans="1:65" s="2" customFormat="1" ht="16.5" customHeight="1">
      <c r="A311" s="33"/>
      <c r="B311" s="157"/>
      <c r="C311" s="199" t="s">
        <v>814</v>
      </c>
      <c r="D311" s="199" t="s">
        <v>478</v>
      </c>
      <c r="E311" s="200" t="s">
        <v>3317</v>
      </c>
      <c r="F311" s="201" t="s">
        <v>3318</v>
      </c>
      <c r="G311" s="202" t="s">
        <v>305</v>
      </c>
      <c r="H311" s="203">
        <v>1</v>
      </c>
      <c r="I311" s="204"/>
      <c r="J311" s="205">
        <f>ROUND(I311*H311,2)</f>
        <v>0</v>
      </c>
      <c r="K311" s="206"/>
      <c r="L311" s="207"/>
      <c r="M311" s="208" t="s">
        <v>1</v>
      </c>
      <c r="N311" s="209" t="s">
        <v>41</v>
      </c>
      <c r="O311" s="62"/>
      <c r="P311" s="168">
        <f>O311*H311</f>
        <v>0</v>
      </c>
      <c r="Q311" s="168">
        <v>1.8000000000000001E-4</v>
      </c>
      <c r="R311" s="168">
        <f>Q311*H311</f>
        <v>1.8000000000000001E-4</v>
      </c>
      <c r="S311" s="168">
        <v>0</v>
      </c>
      <c r="T311" s="169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70" t="s">
        <v>643</v>
      </c>
      <c r="AT311" s="170" t="s">
        <v>478</v>
      </c>
      <c r="AU311" s="170" t="s">
        <v>87</v>
      </c>
      <c r="AY311" s="18" t="s">
        <v>234</v>
      </c>
      <c r="BE311" s="171">
        <f>IF(N311="základná",J311,0)</f>
        <v>0</v>
      </c>
      <c r="BF311" s="171">
        <f>IF(N311="znížená",J311,0)</f>
        <v>0</v>
      </c>
      <c r="BG311" s="171">
        <f>IF(N311="zákl. prenesená",J311,0)</f>
        <v>0</v>
      </c>
      <c r="BH311" s="171">
        <f>IF(N311="zníž. prenesená",J311,0)</f>
        <v>0</v>
      </c>
      <c r="BI311" s="171">
        <f>IF(N311="nulová",J311,0)</f>
        <v>0</v>
      </c>
      <c r="BJ311" s="18" t="s">
        <v>87</v>
      </c>
      <c r="BK311" s="171">
        <f>ROUND(I311*H311,2)</f>
        <v>0</v>
      </c>
      <c r="BL311" s="18" t="s">
        <v>327</v>
      </c>
      <c r="BM311" s="170" t="s">
        <v>3319</v>
      </c>
    </row>
    <row r="312" spans="1:65" s="2" customFormat="1" ht="24.15" customHeight="1">
      <c r="A312" s="33"/>
      <c r="B312" s="157"/>
      <c r="C312" s="158" t="s">
        <v>817</v>
      </c>
      <c r="D312" s="158" t="s">
        <v>237</v>
      </c>
      <c r="E312" s="159" t="s">
        <v>1591</v>
      </c>
      <c r="F312" s="160" t="s">
        <v>1592</v>
      </c>
      <c r="G312" s="161" t="s">
        <v>240</v>
      </c>
      <c r="H312" s="162">
        <v>49</v>
      </c>
      <c r="I312" s="163"/>
      <c r="J312" s="164">
        <f>ROUND(I312*H312,2)</f>
        <v>0</v>
      </c>
      <c r="K312" s="165"/>
      <c r="L312" s="34"/>
      <c r="M312" s="166" t="s">
        <v>1</v>
      </c>
      <c r="N312" s="167" t="s">
        <v>41</v>
      </c>
      <c r="O312" s="62"/>
      <c r="P312" s="168">
        <f>O312*H312</f>
        <v>0</v>
      </c>
      <c r="Q312" s="168">
        <v>3.6000000000000002E-4</v>
      </c>
      <c r="R312" s="168">
        <f>Q312*H312</f>
        <v>1.7639999999999999E-2</v>
      </c>
      <c r="S312" s="168">
        <v>0</v>
      </c>
      <c r="T312" s="169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70" t="s">
        <v>327</v>
      </c>
      <c r="AT312" s="170" t="s">
        <v>237</v>
      </c>
      <c r="AU312" s="170" t="s">
        <v>87</v>
      </c>
      <c r="AY312" s="18" t="s">
        <v>234</v>
      </c>
      <c r="BE312" s="171">
        <f>IF(N312="základná",J312,0)</f>
        <v>0</v>
      </c>
      <c r="BF312" s="171">
        <f>IF(N312="znížená",J312,0)</f>
        <v>0</v>
      </c>
      <c r="BG312" s="171">
        <f>IF(N312="zákl. prenesená",J312,0)</f>
        <v>0</v>
      </c>
      <c r="BH312" s="171">
        <f>IF(N312="zníž. prenesená",J312,0)</f>
        <v>0</v>
      </c>
      <c r="BI312" s="171">
        <f>IF(N312="nulová",J312,0)</f>
        <v>0</v>
      </c>
      <c r="BJ312" s="18" t="s">
        <v>87</v>
      </c>
      <c r="BK312" s="171">
        <f>ROUND(I312*H312,2)</f>
        <v>0</v>
      </c>
      <c r="BL312" s="18" t="s">
        <v>327</v>
      </c>
      <c r="BM312" s="170" t="s">
        <v>3320</v>
      </c>
    </row>
    <row r="313" spans="1:65" s="14" customFormat="1">
      <c r="B313" s="180"/>
      <c r="D313" s="173" t="s">
        <v>243</v>
      </c>
      <c r="E313" s="181" t="s">
        <v>1</v>
      </c>
      <c r="F313" s="182" t="s">
        <v>3239</v>
      </c>
      <c r="H313" s="183">
        <v>22</v>
      </c>
      <c r="I313" s="184"/>
      <c r="L313" s="180"/>
      <c r="M313" s="185"/>
      <c r="N313" s="186"/>
      <c r="O313" s="186"/>
      <c r="P313" s="186"/>
      <c r="Q313" s="186"/>
      <c r="R313" s="186"/>
      <c r="S313" s="186"/>
      <c r="T313" s="187"/>
      <c r="AT313" s="181" t="s">
        <v>243</v>
      </c>
      <c r="AU313" s="181" t="s">
        <v>87</v>
      </c>
      <c r="AV313" s="14" t="s">
        <v>87</v>
      </c>
      <c r="AW313" s="14" t="s">
        <v>29</v>
      </c>
      <c r="AX313" s="14" t="s">
        <v>75</v>
      </c>
      <c r="AY313" s="181" t="s">
        <v>234</v>
      </c>
    </row>
    <row r="314" spans="1:65" s="14" customFormat="1">
      <c r="B314" s="180"/>
      <c r="D314" s="173" t="s">
        <v>243</v>
      </c>
      <c r="E314" s="181" t="s">
        <v>1</v>
      </c>
      <c r="F314" s="182" t="s">
        <v>3240</v>
      </c>
      <c r="H314" s="183">
        <v>20</v>
      </c>
      <c r="I314" s="184"/>
      <c r="L314" s="180"/>
      <c r="M314" s="185"/>
      <c r="N314" s="186"/>
      <c r="O314" s="186"/>
      <c r="P314" s="186"/>
      <c r="Q314" s="186"/>
      <c r="R314" s="186"/>
      <c r="S314" s="186"/>
      <c r="T314" s="187"/>
      <c r="AT314" s="181" t="s">
        <v>243</v>
      </c>
      <c r="AU314" s="181" t="s">
        <v>87</v>
      </c>
      <c r="AV314" s="14" t="s">
        <v>87</v>
      </c>
      <c r="AW314" s="14" t="s">
        <v>29</v>
      </c>
      <c r="AX314" s="14" t="s">
        <v>75</v>
      </c>
      <c r="AY314" s="181" t="s">
        <v>234</v>
      </c>
    </row>
    <row r="315" spans="1:65" s="14" customFormat="1">
      <c r="B315" s="180"/>
      <c r="D315" s="173" t="s">
        <v>243</v>
      </c>
      <c r="E315" s="181" t="s">
        <v>1</v>
      </c>
      <c r="F315" s="182" t="s">
        <v>3241</v>
      </c>
      <c r="H315" s="183">
        <v>3</v>
      </c>
      <c r="I315" s="184"/>
      <c r="L315" s="180"/>
      <c r="M315" s="185"/>
      <c r="N315" s="186"/>
      <c r="O315" s="186"/>
      <c r="P315" s="186"/>
      <c r="Q315" s="186"/>
      <c r="R315" s="186"/>
      <c r="S315" s="186"/>
      <c r="T315" s="187"/>
      <c r="AT315" s="181" t="s">
        <v>243</v>
      </c>
      <c r="AU315" s="181" t="s">
        <v>87</v>
      </c>
      <c r="AV315" s="14" t="s">
        <v>87</v>
      </c>
      <c r="AW315" s="14" t="s">
        <v>29</v>
      </c>
      <c r="AX315" s="14" t="s">
        <v>75</v>
      </c>
      <c r="AY315" s="181" t="s">
        <v>234</v>
      </c>
    </row>
    <row r="316" spans="1:65" s="14" customFormat="1">
      <c r="B316" s="180"/>
      <c r="D316" s="173" t="s">
        <v>243</v>
      </c>
      <c r="E316" s="181" t="s">
        <v>1</v>
      </c>
      <c r="F316" s="182" t="s">
        <v>3321</v>
      </c>
      <c r="H316" s="183">
        <v>4</v>
      </c>
      <c r="I316" s="184"/>
      <c r="L316" s="180"/>
      <c r="M316" s="185"/>
      <c r="N316" s="186"/>
      <c r="O316" s="186"/>
      <c r="P316" s="186"/>
      <c r="Q316" s="186"/>
      <c r="R316" s="186"/>
      <c r="S316" s="186"/>
      <c r="T316" s="187"/>
      <c r="AT316" s="181" t="s">
        <v>243</v>
      </c>
      <c r="AU316" s="181" t="s">
        <v>87</v>
      </c>
      <c r="AV316" s="14" t="s">
        <v>87</v>
      </c>
      <c r="AW316" s="14" t="s">
        <v>29</v>
      </c>
      <c r="AX316" s="14" t="s">
        <v>75</v>
      </c>
      <c r="AY316" s="181" t="s">
        <v>234</v>
      </c>
    </row>
    <row r="317" spans="1:65" s="15" customFormat="1">
      <c r="B317" s="188"/>
      <c r="D317" s="173" t="s">
        <v>243</v>
      </c>
      <c r="E317" s="189" t="s">
        <v>1</v>
      </c>
      <c r="F317" s="190" t="s">
        <v>248</v>
      </c>
      <c r="H317" s="191">
        <v>49</v>
      </c>
      <c r="I317" s="192"/>
      <c r="L317" s="188"/>
      <c r="M317" s="193"/>
      <c r="N317" s="194"/>
      <c r="O317" s="194"/>
      <c r="P317" s="194"/>
      <c r="Q317" s="194"/>
      <c r="R317" s="194"/>
      <c r="S317" s="194"/>
      <c r="T317" s="195"/>
      <c r="AT317" s="189" t="s">
        <v>243</v>
      </c>
      <c r="AU317" s="189" t="s">
        <v>87</v>
      </c>
      <c r="AV317" s="15" t="s">
        <v>241</v>
      </c>
      <c r="AW317" s="15" t="s">
        <v>29</v>
      </c>
      <c r="AX317" s="15" t="s">
        <v>82</v>
      </c>
      <c r="AY317" s="189" t="s">
        <v>234</v>
      </c>
    </row>
    <row r="318" spans="1:65" s="2" customFormat="1" ht="24.15" customHeight="1">
      <c r="A318" s="33"/>
      <c r="B318" s="157"/>
      <c r="C318" s="158" t="s">
        <v>821</v>
      </c>
      <c r="D318" s="158" t="s">
        <v>237</v>
      </c>
      <c r="E318" s="159" t="s">
        <v>1596</v>
      </c>
      <c r="F318" s="160" t="s">
        <v>1597</v>
      </c>
      <c r="G318" s="161" t="s">
        <v>240</v>
      </c>
      <c r="H318" s="162">
        <v>89</v>
      </c>
      <c r="I318" s="163"/>
      <c r="J318" s="164">
        <f>ROUND(I318*H318,2)</f>
        <v>0</v>
      </c>
      <c r="K318" s="165"/>
      <c r="L318" s="34"/>
      <c r="M318" s="166" t="s">
        <v>1</v>
      </c>
      <c r="N318" s="167" t="s">
        <v>41</v>
      </c>
      <c r="O318" s="62"/>
      <c r="P318" s="168">
        <f>O318*H318</f>
        <v>0</v>
      </c>
      <c r="Q318" s="168">
        <v>5.9999999999999995E-4</v>
      </c>
      <c r="R318" s="168">
        <f>Q318*H318</f>
        <v>5.3399999999999996E-2</v>
      </c>
      <c r="S318" s="168">
        <v>0</v>
      </c>
      <c r="T318" s="169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70" t="s">
        <v>327</v>
      </c>
      <c r="AT318" s="170" t="s">
        <v>237</v>
      </c>
      <c r="AU318" s="170" t="s">
        <v>87</v>
      </c>
      <c r="AY318" s="18" t="s">
        <v>234</v>
      </c>
      <c r="BE318" s="171">
        <f>IF(N318="základná",J318,0)</f>
        <v>0</v>
      </c>
      <c r="BF318" s="171">
        <f>IF(N318="znížená",J318,0)</f>
        <v>0</v>
      </c>
      <c r="BG318" s="171">
        <f>IF(N318="zákl. prenesená",J318,0)</f>
        <v>0</v>
      </c>
      <c r="BH318" s="171">
        <f>IF(N318="zníž. prenesená",J318,0)</f>
        <v>0</v>
      </c>
      <c r="BI318" s="171">
        <f>IF(N318="nulová",J318,0)</f>
        <v>0</v>
      </c>
      <c r="BJ318" s="18" t="s">
        <v>87</v>
      </c>
      <c r="BK318" s="171">
        <f>ROUND(I318*H318,2)</f>
        <v>0</v>
      </c>
      <c r="BL318" s="18" t="s">
        <v>327</v>
      </c>
      <c r="BM318" s="170" t="s">
        <v>3322</v>
      </c>
    </row>
    <row r="319" spans="1:65" s="14" customFormat="1">
      <c r="B319" s="180"/>
      <c r="D319" s="173" t="s">
        <v>243</v>
      </c>
      <c r="E319" s="181" t="s">
        <v>1</v>
      </c>
      <c r="F319" s="182" t="s">
        <v>3242</v>
      </c>
      <c r="H319" s="183">
        <v>45</v>
      </c>
      <c r="I319" s="184"/>
      <c r="L319" s="180"/>
      <c r="M319" s="185"/>
      <c r="N319" s="186"/>
      <c r="O319" s="186"/>
      <c r="P319" s="186"/>
      <c r="Q319" s="186"/>
      <c r="R319" s="186"/>
      <c r="S319" s="186"/>
      <c r="T319" s="187"/>
      <c r="AT319" s="181" t="s">
        <v>243</v>
      </c>
      <c r="AU319" s="181" t="s">
        <v>87</v>
      </c>
      <c r="AV319" s="14" t="s">
        <v>87</v>
      </c>
      <c r="AW319" s="14" t="s">
        <v>29</v>
      </c>
      <c r="AX319" s="14" t="s">
        <v>75</v>
      </c>
      <c r="AY319" s="181" t="s">
        <v>234</v>
      </c>
    </row>
    <row r="320" spans="1:65" s="14" customFormat="1">
      <c r="B320" s="180"/>
      <c r="D320" s="173" t="s">
        <v>243</v>
      </c>
      <c r="E320" s="181" t="s">
        <v>1</v>
      </c>
      <c r="F320" s="182" t="s">
        <v>3243</v>
      </c>
      <c r="H320" s="183">
        <v>30</v>
      </c>
      <c r="I320" s="184"/>
      <c r="L320" s="180"/>
      <c r="M320" s="185"/>
      <c r="N320" s="186"/>
      <c r="O320" s="186"/>
      <c r="P320" s="186"/>
      <c r="Q320" s="186"/>
      <c r="R320" s="186"/>
      <c r="S320" s="186"/>
      <c r="T320" s="187"/>
      <c r="AT320" s="181" t="s">
        <v>243</v>
      </c>
      <c r="AU320" s="181" t="s">
        <v>87</v>
      </c>
      <c r="AV320" s="14" t="s">
        <v>87</v>
      </c>
      <c r="AW320" s="14" t="s">
        <v>29</v>
      </c>
      <c r="AX320" s="14" t="s">
        <v>75</v>
      </c>
      <c r="AY320" s="181" t="s">
        <v>234</v>
      </c>
    </row>
    <row r="321" spans="1:65" s="14" customFormat="1">
      <c r="B321" s="180"/>
      <c r="D321" s="173" t="s">
        <v>243</v>
      </c>
      <c r="E321" s="181" t="s">
        <v>1</v>
      </c>
      <c r="F321" s="182" t="s">
        <v>3323</v>
      </c>
      <c r="H321" s="183">
        <v>7</v>
      </c>
      <c r="I321" s="184"/>
      <c r="L321" s="180"/>
      <c r="M321" s="185"/>
      <c r="N321" s="186"/>
      <c r="O321" s="186"/>
      <c r="P321" s="186"/>
      <c r="Q321" s="186"/>
      <c r="R321" s="186"/>
      <c r="S321" s="186"/>
      <c r="T321" s="187"/>
      <c r="AT321" s="181" t="s">
        <v>243</v>
      </c>
      <c r="AU321" s="181" t="s">
        <v>87</v>
      </c>
      <c r="AV321" s="14" t="s">
        <v>87</v>
      </c>
      <c r="AW321" s="14" t="s">
        <v>29</v>
      </c>
      <c r="AX321" s="14" t="s">
        <v>75</v>
      </c>
      <c r="AY321" s="181" t="s">
        <v>234</v>
      </c>
    </row>
    <row r="322" spans="1:65" s="14" customFormat="1">
      <c r="B322" s="180"/>
      <c r="D322" s="173" t="s">
        <v>243</v>
      </c>
      <c r="E322" s="181" t="s">
        <v>1</v>
      </c>
      <c r="F322" s="182" t="s">
        <v>3324</v>
      </c>
      <c r="H322" s="183">
        <v>7</v>
      </c>
      <c r="I322" s="184"/>
      <c r="L322" s="180"/>
      <c r="M322" s="185"/>
      <c r="N322" s="186"/>
      <c r="O322" s="186"/>
      <c r="P322" s="186"/>
      <c r="Q322" s="186"/>
      <c r="R322" s="186"/>
      <c r="S322" s="186"/>
      <c r="T322" s="187"/>
      <c r="AT322" s="181" t="s">
        <v>243</v>
      </c>
      <c r="AU322" s="181" t="s">
        <v>87</v>
      </c>
      <c r="AV322" s="14" t="s">
        <v>87</v>
      </c>
      <c r="AW322" s="14" t="s">
        <v>29</v>
      </c>
      <c r="AX322" s="14" t="s">
        <v>75</v>
      </c>
      <c r="AY322" s="181" t="s">
        <v>234</v>
      </c>
    </row>
    <row r="323" spans="1:65" s="15" customFormat="1">
      <c r="B323" s="188"/>
      <c r="D323" s="173" t="s">
        <v>243</v>
      </c>
      <c r="E323" s="189" t="s">
        <v>1</v>
      </c>
      <c r="F323" s="190" t="s">
        <v>248</v>
      </c>
      <c r="H323" s="191">
        <v>89</v>
      </c>
      <c r="I323" s="192"/>
      <c r="L323" s="188"/>
      <c r="M323" s="193"/>
      <c r="N323" s="194"/>
      <c r="O323" s="194"/>
      <c r="P323" s="194"/>
      <c r="Q323" s="194"/>
      <c r="R323" s="194"/>
      <c r="S323" s="194"/>
      <c r="T323" s="195"/>
      <c r="AT323" s="189" t="s">
        <v>243</v>
      </c>
      <c r="AU323" s="189" t="s">
        <v>87</v>
      </c>
      <c r="AV323" s="15" t="s">
        <v>241</v>
      </c>
      <c r="AW323" s="15" t="s">
        <v>29</v>
      </c>
      <c r="AX323" s="15" t="s">
        <v>82</v>
      </c>
      <c r="AY323" s="189" t="s">
        <v>234</v>
      </c>
    </row>
    <row r="324" spans="1:65" s="2" customFormat="1" ht="24.15" customHeight="1">
      <c r="A324" s="33"/>
      <c r="B324" s="157"/>
      <c r="C324" s="158" t="s">
        <v>825</v>
      </c>
      <c r="D324" s="158" t="s">
        <v>237</v>
      </c>
      <c r="E324" s="159" t="s">
        <v>1601</v>
      </c>
      <c r="F324" s="160" t="s">
        <v>1602</v>
      </c>
      <c r="G324" s="161" t="s">
        <v>305</v>
      </c>
      <c r="H324" s="162">
        <v>8</v>
      </c>
      <c r="I324" s="163"/>
      <c r="J324" s="164">
        <f>ROUND(I324*H324,2)</f>
        <v>0</v>
      </c>
      <c r="K324" s="165"/>
      <c r="L324" s="34"/>
      <c r="M324" s="166" t="s">
        <v>1</v>
      </c>
      <c r="N324" s="167" t="s">
        <v>41</v>
      </c>
      <c r="O324" s="62"/>
      <c r="P324" s="168">
        <f>O324*H324</f>
        <v>0</v>
      </c>
      <c r="Q324" s="168">
        <v>1.2999999999999999E-4</v>
      </c>
      <c r="R324" s="168">
        <f>Q324*H324</f>
        <v>1.0399999999999999E-3</v>
      </c>
      <c r="S324" s="168">
        <v>0</v>
      </c>
      <c r="T324" s="169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70" t="s">
        <v>327</v>
      </c>
      <c r="AT324" s="170" t="s">
        <v>237</v>
      </c>
      <c r="AU324" s="170" t="s">
        <v>87</v>
      </c>
      <c r="AY324" s="18" t="s">
        <v>234</v>
      </c>
      <c r="BE324" s="171">
        <f>IF(N324="základná",J324,0)</f>
        <v>0</v>
      </c>
      <c r="BF324" s="171">
        <f>IF(N324="znížená",J324,0)</f>
        <v>0</v>
      </c>
      <c r="BG324" s="171">
        <f>IF(N324="zákl. prenesená",J324,0)</f>
        <v>0</v>
      </c>
      <c r="BH324" s="171">
        <f>IF(N324="zníž. prenesená",J324,0)</f>
        <v>0</v>
      </c>
      <c r="BI324" s="171">
        <f>IF(N324="nulová",J324,0)</f>
        <v>0</v>
      </c>
      <c r="BJ324" s="18" t="s">
        <v>87</v>
      </c>
      <c r="BK324" s="171">
        <f>ROUND(I324*H324,2)</f>
        <v>0</v>
      </c>
      <c r="BL324" s="18" t="s">
        <v>327</v>
      </c>
      <c r="BM324" s="170" t="s">
        <v>3325</v>
      </c>
    </row>
    <row r="325" spans="1:65" s="14" customFormat="1">
      <c r="B325" s="180"/>
      <c r="D325" s="173" t="s">
        <v>243</v>
      </c>
      <c r="E325" s="181" t="s">
        <v>1</v>
      </c>
      <c r="F325" s="182" t="s">
        <v>3326</v>
      </c>
      <c r="H325" s="183">
        <v>8</v>
      </c>
      <c r="I325" s="184"/>
      <c r="L325" s="180"/>
      <c r="M325" s="185"/>
      <c r="N325" s="186"/>
      <c r="O325" s="186"/>
      <c r="P325" s="186"/>
      <c r="Q325" s="186"/>
      <c r="R325" s="186"/>
      <c r="S325" s="186"/>
      <c r="T325" s="187"/>
      <c r="AT325" s="181" t="s">
        <v>243</v>
      </c>
      <c r="AU325" s="181" t="s">
        <v>87</v>
      </c>
      <c r="AV325" s="14" t="s">
        <v>87</v>
      </c>
      <c r="AW325" s="14" t="s">
        <v>29</v>
      </c>
      <c r="AX325" s="14" t="s">
        <v>82</v>
      </c>
      <c r="AY325" s="181" t="s">
        <v>234</v>
      </c>
    </row>
    <row r="326" spans="1:65" s="2" customFormat="1" ht="16.5" customHeight="1">
      <c r="A326" s="33"/>
      <c r="B326" s="157"/>
      <c r="C326" s="199" t="s">
        <v>829</v>
      </c>
      <c r="D326" s="199" t="s">
        <v>478</v>
      </c>
      <c r="E326" s="200" t="s">
        <v>1605</v>
      </c>
      <c r="F326" s="201" t="s">
        <v>1606</v>
      </c>
      <c r="G326" s="202" t="s">
        <v>305</v>
      </c>
      <c r="H326" s="203">
        <v>8</v>
      </c>
      <c r="I326" s="204"/>
      <c r="J326" s="205">
        <f>ROUND(I326*H326,2)</f>
        <v>0</v>
      </c>
      <c r="K326" s="206"/>
      <c r="L326" s="207"/>
      <c r="M326" s="208" t="s">
        <v>1</v>
      </c>
      <c r="N326" s="209" t="s">
        <v>41</v>
      </c>
      <c r="O326" s="62"/>
      <c r="P326" s="168">
        <f>O326*H326</f>
        <v>0</v>
      </c>
      <c r="Q326" s="168">
        <v>1.8000000000000001E-4</v>
      </c>
      <c r="R326" s="168">
        <f>Q326*H326</f>
        <v>1.4400000000000001E-3</v>
      </c>
      <c r="S326" s="168">
        <v>0</v>
      </c>
      <c r="T326" s="169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70" t="s">
        <v>643</v>
      </c>
      <c r="AT326" s="170" t="s">
        <v>478</v>
      </c>
      <c r="AU326" s="170" t="s">
        <v>87</v>
      </c>
      <c r="AY326" s="18" t="s">
        <v>234</v>
      </c>
      <c r="BE326" s="171">
        <f>IF(N326="základná",J326,0)</f>
        <v>0</v>
      </c>
      <c r="BF326" s="171">
        <f>IF(N326="znížená",J326,0)</f>
        <v>0</v>
      </c>
      <c r="BG326" s="171">
        <f>IF(N326="zákl. prenesená",J326,0)</f>
        <v>0</v>
      </c>
      <c r="BH326" s="171">
        <f>IF(N326="zníž. prenesená",J326,0)</f>
        <v>0</v>
      </c>
      <c r="BI326" s="171">
        <f>IF(N326="nulová",J326,0)</f>
        <v>0</v>
      </c>
      <c r="BJ326" s="18" t="s">
        <v>87</v>
      </c>
      <c r="BK326" s="171">
        <f>ROUND(I326*H326,2)</f>
        <v>0</v>
      </c>
      <c r="BL326" s="18" t="s">
        <v>327</v>
      </c>
      <c r="BM326" s="170" t="s">
        <v>3327</v>
      </c>
    </row>
    <row r="327" spans="1:65" s="2" customFormat="1" ht="24.15" customHeight="1">
      <c r="A327" s="33"/>
      <c r="B327" s="157"/>
      <c r="C327" s="158" t="s">
        <v>833</v>
      </c>
      <c r="D327" s="158" t="s">
        <v>237</v>
      </c>
      <c r="E327" s="159" t="s">
        <v>1608</v>
      </c>
      <c r="F327" s="160" t="s">
        <v>1609</v>
      </c>
      <c r="G327" s="161" t="s">
        <v>1610</v>
      </c>
      <c r="H327" s="162">
        <v>11</v>
      </c>
      <c r="I327" s="163"/>
      <c r="J327" s="164">
        <f>ROUND(I327*H327,2)</f>
        <v>0</v>
      </c>
      <c r="K327" s="165"/>
      <c r="L327" s="34"/>
      <c r="M327" s="166" t="s">
        <v>1</v>
      </c>
      <c r="N327" s="167" t="s">
        <v>41</v>
      </c>
      <c r="O327" s="62"/>
      <c r="P327" s="168">
        <f>O327*H327</f>
        <v>0</v>
      </c>
      <c r="Q327" s="168">
        <v>2.5999999999999998E-4</v>
      </c>
      <c r="R327" s="168">
        <f>Q327*H327</f>
        <v>2.8599999999999997E-3</v>
      </c>
      <c r="S327" s="168">
        <v>0</v>
      </c>
      <c r="T327" s="169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70" t="s">
        <v>327</v>
      </c>
      <c r="AT327" s="170" t="s">
        <v>237</v>
      </c>
      <c r="AU327" s="170" t="s">
        <v>87</v>
      </c>
      <c r="AY327" s="18" t="s">
        <v>234</v>
      </c>
      <c r="BE327" s="171">
        <f>IF(N327="základná",J327,0)</f>
        <v>0</v>
      </c>
      <c r="BF327" s="171">
        <f>IF(N327="znížená",J327,0)</f>
        <v>0</v>
      </c>
      <c r="BG327" s="171">
        <f>IF(N327="zákl. prenesená",J327,0)</f>
        <v>0</v>
      </c>
      <c r="BH327" s="171">
        <f>IF(N327="zníž. prenesená",J327,0)</f>
        <v>0</v>
      </c>
      <c r="BI327" s="171">
        <f>IF(N327="nulová",J327,0)</f>
        <v>0</v>
      </c>
      <c r="BJ327" s="18" t="s">
        <v>87</v>
      </c>
      <c r="BK327" s="171">
        <f>ROUND(I327*H327,2)</f>
        <v>0</v>
      </c>
      <c r="BL327" s="18" t="s">
        <v>327</v>
      </c>
      <c r="BM327" s="170" t="s">
        <v>3328</v>
      </c>
    </row>
    <row r="328" spans="1:65" s="14" customFormat="1">
      <c r="B328" s="180"/>
      <c r="D328" s="173" t="s">
        <v>243</v>
      </c>
      <c r="E328" s="181" t="s">
        <v>1</v>
      </c>
      <c r="F328" s="182" t="s">
        <v>3329</v>
      </c>
      <c r="H328" s="183">
        <v>11</v>
      </c>
      <c r="I328" s="184"/>
      <c r="L328" s="180"/>
      <c r="M328" s="185"/>
      <c r="N328" s="186"/>
      <c r="O328" s="186"/>
      <c r="P328" s="186"/>
      <c r="Q328" s="186"/>
      <c r="R328" s="186"/>
      <c r="S328" s="186"/>
      <c r="T328" s="187"/>
      <c r="AT328" s="181" t="s">
        <v>243</v>
      </c>
      <c r="AU328" s="181" t="s">
        <v>87</v>
      </c>
      <c r="AV328" s="14" t="s">
        <v>87</v>
      </c>
      <c r="AW328" s="14" t="s">
        <v>29</v>
      </c>
      <c r="AX328" s="14" t="s">
        <v>82</v>
      </c>
      <c r="AY328" s="181" t="s">
        <v>234</v>
      </c>
    </row>
    <row r="329" spans="1:65" s="2" customFormat="1" ht="21.75" customHeight="1">
      <c r="A329" s="33"/>
      <c r="B329" s="157"/>
      <c r="C329" s="199" t="s">
        <v>839</v>
      </c>
      <c r="D329" s="199" t="s">
        <v>478</v>
      </c>
      <c r="E329" s="200" t="s">
        <v>1613</v>
      </c>
      <c r="F329" s="201" t="s">
        <v>1614</v>
      </c>
      <c r="G329" s="202" t="s">
        <v>305</v>
      </c>
      <c r="H329" s="203">
        <v>11</v>
      </c>
      <c r="I329" s="204"/>
      <c r="J329" s="205">
        <f t="shared" ref="J329:J338" si="10">ROUND(I329*H329,2)</f>
        <v>0</v>
      </c>
      <c r="K329" s="206"/>
      <c r="L329" s="207"/>
      <c r="M329" s="208" t="s">
        <v>1</v>
      </c>
      <c r="N329" s="209" t="s">
        <v>41</v>
      </c>
      <c r="O329" s="62"/>
      <c r="P329" s="168">
        <f t="shared" ref="P329:P338" si="11">O329*H329</f>
        <v>0</v>
      </c>
      <c r="Q329" s="168">
        <v>2.4000000000000001E-4</v>
      </c>
      <c r="R329" s="168">
        <f t="shared" ref="R329:R338" si="12">Q329*H329</f>
        <v>2.64E-3</v>
      </c>
      <c r="S329" s="168">
        <v>0</v>
      </c>
      <c r="T329" s="169">
        <f t="shared" ref="T329:T338" si="13"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70" t="s">
        <v>643</v>
      </c>
      <c r="AT329" s="170" t="s">
        <v>478</v>
      </c>
      <c r="AU329" s="170" t="s">
        <v>87</v>
      </c>
      <c r="AY329" s="18" t="s">
        <v>234</v>
      </c>
      <c r="BE329" s="171">
        <f t="shared" ref="BE329:BE338" si="14">IF(N329="základná",J329,0)</f>
        <v>0</v>
      </c>
      <c r="BF329" s="171">
        <f t="shared" ref="BF329:BF338" si="15">IF(N329="znížená",J329,0)</f>
        <v>0</v>
      </c>
      <c r="BG329" s="171">
        <f t="shared" ref="BG329:BG338" si="16">IF(N329="zákl. prenesená",J329,0)</f>
        <v>0</v>
      </c>
      <c r="BH329" s="171">
        <f t="shared" ref="BH329:BH338" si="17">IF(N329="zníž. prenesená",J329,0)</f>
        <v>0</v>
      </c>
      <c r="BI329" s="171">
        <f t="shared" ref="BI329:BI338" si="18">IF(N329="nulová",J329,0)</f>
        <v>0</v>
      </c>
      <c r="BJ329" s="18" t="s">
        <v>87</v>
      </c>
      <c r="BK329" s="171">
        <f t="shared" ref="BK329:BK338" si="19">ROUND(I329*H329,2)</f>
        <v>0</v>
      </c>
      <c r="BL329" s="18" t="s">
        <v>327</v>
      </c>
      <c r="BM329" s="170" t="s">
        <v>3330</v>
      </c>
    </row>
    <row r="330" spans="1:65" s="2" customFormat="1" ht="24.15" customHeight="1">
      <c r="A330" s="33"/>
      <c r="B330" s="157"/>
      <c r="C330" s="158" t="s">
        <v>843</v>
      </c>
      <c r="D330" s="158" t="s">
        <v>237</v>
      </c>
      <c r="E330" s="159" t="s">
        <v>1616</v>
      </c>
      <c r="F330" s="160" t="s">
        <v>1617</v>
      </c>
      <c r="G330" s="161" t="s">
        <v>305</v>
      </c>
      <c r="H330" s="162">
        <v>1</v>
      </c>
      <c r="I330" s="163"/>
      <c r="J330" s="164">
        <f t="shared" si="10"/>
        <v>0</v>
      </c>
      <c r="K330" s="165"/>
      <c r="L330" s="34"/>
      <c r="M330" s="166" t="s">
        <v>1</v>
      </c>
      <c r="N330" s="167" t="s">
        <v>41</v>
      </c>
      <c r="O330" s="62"/>
      <c r="P330" s="168">
        <f t="shared" si="11"/>
        <v>0</v>
      </c>
      <c r="Q330" s="168">
        <v>2.0000000000000002E-5</v>
      </c>
      <c r="R330" s="168">
        <f t="shared" si="12"/>
        <v>2.0000000000000002E-5</v>
      </c>
      <c r="S330" s="168">
        <v>0</v>
      </c>
      <c r="T330" s="169">
        <f t="shared" si="13"/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70" t="s">
        <v>327</v>
      </c>
      <c r="AT330" s="170" t="s">
        <v>237</v>
      </c>
      <c r="AU330" s="170" t="s">
        <v>87</v>
      </c>
      <c r="AY330" s="18" t="s">
        <v>234</v>
      </c>
      <c r="BE330" s="171">
        <f t="shared" si="14"/>
        <v>0</v>
      </c>
      <c r="BF330" s="171">
        <f t="shared" si="15"/>
        <v>0</v>
      </c>
      <c r="BG330" s="171">
        <f t="shared" si="16"/>
        <v>0</v>
      </c>
      <c r="BH330" s="171">
        <f t="shared" si="17"/>
        <v>0</v>
      </c>
      <c r="BI330" s="171">
        <f t="shared" si="18"/>
        <v>0</v>
      </c>
      <c r="BJ330" s="18" t="s">
        <v>87</v>
      </c>
      <c r="BK330" s="171">
        <f t="shared" si="19"/>
        <v>0</v>
      </c>
      <c r="BL330" s="18" t="s">
        <v>327</v>
      </c>
      <c r="BM330" s="170" t="s">
        <v>3331</v>
      </c>
    </row>
    <row r="331" spans="1:65" s="2" customFormat="1" ht="16.5" customHeight="1">
      <c r="A331" s="33"/>
      <c r="B331" s="157"/>
      <c r="C331" s="199" t="s">
        <v>847</v>
      </c>
      <c r="D331" s="199" t="s">
        <v>478</v>
      </c>
      <c r="E331" s="200" t="s">
        <v>1619</v>
      </c>
      <c r="F331" s="201" t="s">
        <v>1620</v>
      </c>
      <c r="G331" s="202" t="s">
        <v>305</v>
      </c>
      <c r="H331" s="203">
        <v>1</v>
      </c>
      <c r="I331" s="204"/>
      <c r="J331" s="205">
        <f t="shared" si="10"/>
        <v>0</v>
      </c>
      <c r="K331" s="206"/>
      <c r="L331" s="207"/>
      <c r="M331" s="208" t="s">
        <v>1</v>
      </c>
      <c r="N331" s="209" t="s">
        <v>41</v>
      </c>
      <c r="O331" s="62"/>
      <c r="P331" s="168">
        <f t="shared" si="11"/>
        <v>0</v>
      </c>
      <c r="Q331" s="168">
        <v>8.0000000000000007E-5</v>
      </c>
      <c r="R331" s="168">
        <f t="shared" si="12"/>
        <v>8.0000000000000007E-5</v>
      </c>
      <c r="S331" s="168">
        <v>0</v>
      </c>
      <c r="T331" s="169">
        <f t="shared" si="13"/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70" t="s">
        <v>643</v>
      </c>
      <c r="AT331" s="170" t="s">
        <v>478</v>
      </c>
      <c r="AU331" s="170" t="s">
        <v>87</v>
      </c>
      <c r="AY331" s="18" t="s">
        <v>234</v>
      </c>
      <c r="BE331" s="171">
        <f t="shared" si="14"/>
        <v>0</v>
      </c>
      <c r="BF331" s="171">
        <f t="shared" si="15"/>
        <v>0</v>
      </c>
      <c r="BG331" s="171">
        <f t="shared" si="16"/>
        <v>0</v>
      </c>
      <c r="BH331" s="171">
        <f t="shared" si="17"/>
        <v>0</v>
      </c>
      <c r="BI331" s="171">
        <f t="shared" si="18"/>
        <v>0</v>
      </c>
      <c r="BJ331" s="18" t="s">
        <v>87</v>
      </c>
      <c r="BK331" s="171">
        <f t="shared" si="19"/>
        <v>0</v>
      </c>
      <c r="BL331" s="18" t="s">
        <v>327</v>
      </c>
      <c r="BM331" s="170" t="s">
        <v>3332</v>
      </c>
    </row>
    <row r="332" spans="1:65" s="2" customFormat="1" ht="24.15" customHeight="1">
      <c r="A332" s="33"/>
      <c r="B332" s="157"/>
      <c r="C332" s="158" t="s">
        <v>853</v>
      </c>
      <c r="D332" s="158" t="s">
        <v>237</v>
      </c>
      <c r="E332" s="159" t="s">
        <v>1622</v>
      </c>
      <c r="F332" s="160" t="s">
        <v>1623</v>
      </c>
      <c r="G332" s="161" t="s">
        <v>305</v>
      </c>
      <c r="H332" s="162">
        <v>1</v>
      </c>
      <c r="I332" s="163"/>
      <c r="J332" s="164">
        <f t="shared" si="10"/>
        <v>0</v>
      </c>
      <c r="K332" s="165"/>
      <c r="L332" s="34"/>
      <c r="M332" s="166" t="s">
        <v>1</v>
      </c>
      <c r="N332" s="167" t="s">
        <v>41</v>
      </c>
      <c r="O332" s="62"/>
      <c r="P332" s="168">
        <f t="shared" si="11"/>
        <v>0</v>
      </c>
      <c r="Q332" s="168">
        <v>4.0000000000000003E-5</v>
      </c>
      <c r="R332" s="168">
        <f t="shared" si="12"/>
        <v>4.0000000000000003E-5</v>
      </c>
      <c r="S332" s="168">
        <v>0</v>
      </c>
      <c r="T332" s="169">
        <f t="shared" si="13"/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70" t="s">
        <v>327</v>
      </c>
      <c r="AT332" s="170" t="s">
        <v>237</v>
      </c>
      <c r="AU332" s="170" t="s">
        <v>87</v>
      </c>
      <c r="AY332" s="18" t="s">
        <v>234</v>
      </c>
      <c r="BE332" s="171">
        <f t="shared" si="14"/>
        <v>0</v>
      </c>
      <c r="BF332" s="171">
        <f t="shared" si="15"/>
        <v>0</v>
      </c>
      <c r="BG332" s="171">
        <f t="shared" si="16"/>
        <v>0</v>
      </c>
      <c r="BH332" s="171">
        <f t="shared" si="17"/>
        <v>0</v>
      </c>
      <c r="BI332" s="171">
        <f t="shared" si="18"/>
        <v>0</v>
      </c>
      <c r="BJ332" s="18" t="s">
        <v>87</v>
      </c>
      <c r="BK332" s="171">
        <f t="shared" si="19"/>
        <v>0</v>
      </c>
      <c r="BL332" s="18" t="s">
        <v>327</v>
      </c>
      <c r="BM332" s="170" t="s">
        <v>3333</v>
      </c>
    </row>
    <row r="333" spans="1:65" s="2" customFormat="1" ht="16.5" customHeight="1">
      <c r="A333" s="33"/>
      <c r="B333" s="157"/>
      <c r="C333" s="199" t="s">
        <v>857</v>
      </c>
      <c r="D333" s="199" t="s">
        <v>478</v>
      </c>
      <c r="E333" s="200" t="s">
        <v>1625</v>
      </c>
      <c r="F333" s="201" t="s">
        <v>1626</v>
      </c>
      <c r="G333" s="202" t="s">
        <v>305</v>
      </c>
      <c r="H333" s="203">
        <v>1</v>
      </c>
      <c r="I333" s="204"/>
      <c r="J333" s="205">
        <f t="shared" si="10"/>
        <v>0</v>
      </c>
      <c r="K333" s="206"/>
      <c r="L333" s="207"/>
      <c r="M333" s="208" t="s">
        <v>1</v>
      </c>
      <c r="N333" s="209" t="s">
        <v>41</v>
      </c>
      <c r="O333" s="62"/>
      <c r="P333" s="168">
        <f t="shared" si="11"/>
        <v>0</v>
      </c>
      <c r="Q333" s="168">
        <v>1E-4</v>
      </c>
      <c r="R333" s="168">
        <f t="shared" si="12"/>
        <v>1E-4</v>
      </c>
      <c r="S333" s="168">
        <v>0</v>
      </c>
      <c r="T333" s="169">
        <f t="shared" si="13"/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70" t="s">
        <v>643</v>
      </c>
      <c r="AT333" s="170" t="s">
        <v>478</v>
      </c>
      <c r="AU333" s="170" t="s">
        <v>87</v>
      </c>
      <c r="AY333" s="18" t="s">
        <v>234</v>
      </c>
      <c r="BE333" s="171">
        <f t="shared" si="14"/>
        <v>0</v>
      </c>
      <c r="BF333" s="171">
        <f t="shared" si="15"/>
        <v>0</v>
      </c>
      <c r="BG333" s="171">
        <f t="shared" si="16"/>
        <v>0</v>
      </c>
      <c r="BH333" s="171">
        <f t="shared" si="17"/>
        <v>0</v>
      </c>
      <c r="BI333" s="171">
        <f t="shared" si="18"/>
        <v>0</v>
      </c>
      <c r="BJ333" s="18" t="s">
        <v>87</v>
      </c>
      <c r="BK333" s="171">
        <f t="shared" si="19"/>
        <v>0</v>
      </c>
      <c r="BL333" s="18" t="s">
        <v>327</v>
      </c>
      <c r="BM333" s="170" t="s">
        <v>3334</v>
      </c>
    </row>
    <row r="334" spans="1:65" s="2" customFormat="1" ht="24.15" customHeight="1">
      <c r="A334" s="33"/>
      <c r="B334" s="157"/>
      <c r="C334" s="158" t="s">
        <v>861</v>
      </c>
      <c r="D334" s="158" t="s">
        <v>237</v>
      </c>
      <c r="E334" s="159" t="s">
        <v>1628</v>
      </c>
      <c r="F334" s="160" t="s">
        <v>1629</v>
      </c>
      <c r="G334" s="161" t="s">
        <v>305</v>
      </c>
      <c r="H334" s="162">
        <v>1</v>
      </c>
      <c r="I334" s="163"/>
      <c r="J334" s="164">
        <f t="shared" si="10"/>
        <v>0</v>
      </c>
      <c r="K334" s="165"/>
      <c r="L334" s="34"/>
      <c r="M334" s="166" t="s">
        <v>1</v>
      </c>
      <c r="N334" s="167" t="s">
        <v>41</v>
      </c>
      <c r="O334" s="62"/>
      <c r="P334" s="168">
        <f t="shared" si="11"/>
        <v>0</v>
      </c>
      <c r="Q334" s="168">
        <v>5.0000000000000002E-5</v>
      </c>
      <c r="R334" s="168">
        <f t="shared" si="12"/>
        <v>5.0000000000000002E-5</v>
      </c>
      <c r="S334" s="168">
        <v>0</v>
      </c>
      <c r="T334" s="169">
        <f t="shared" si="13"/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70" t="s">
        <v>327</v>
      </c>
      <c r="AT334" s="170" t="s">
        <v>237</v>
      </c>
      <c r="AU334" s="170" t="s">
        <v>87</v>
      </c>
      <c r="AY334" s="18" t="s">
        <v>234</v>
      </c>
      <c r="BE334" s="171">
        <f t="shared" si="14"/>
        <v>0</v>
      </c>
      <c r="BF334" s="171">
        <f t="shared" si="15"/>
        <v>0</v>
      </c>
      <c r="BG334" s="171">
        <f t="shared" si="16"/>
        <v>0</v>
      </c>
      <c r="BH334" s="171">
        <f t="shared" si="17"/>
        <v>0</v>
      </c>
      <c r="BI334" s="171">
        <f t="shared" si="18"/>
        <v>0</v>
      </c>
      <c r="BJ334" s="18" t="s">
        <v>87</v>
      </c>
      <c r="BK334" s="171">
        <f t="shared" si="19"/>
        <v>0</v>
      </c>
      <c r="BL334" s="18" t="s">
        <v>327</v>
      </c>
      <c r="BM334" s="170" t="s">
        <v>3335</v>
      </c>
    </row>
    <row r="335" spans="1:65" s="2" customFormat="1" ht="16.5" customHeight="1">
      <c r="A335" s="33"/>
      <c r="B335" s="157"/>
      <c r="C335" s="199" t="s">
        <v>867</v>
      </c>
      <c r="D335" s="199" t="s">
        <v>478</v>
      </c>
      <c r="E335" s="200" t="s">
        <v>1631</v>
      </c>
      <c r="F335" s="201" t="s">
        <v>1632</v>
      </c>
      <c r="G335" s="202" t="s">
        <v>305</v>
      </c>
      <c r="H335" s="203">
        <v>1</v>
      </c>
      <c r="I335" s="204"/>
      <c r="J335" s="205">
        <f t="shared" si="10"/>
        <v>0</v>
      </c>
      <c r="K335" s="206"/>
      <c r="L335" s="207"/>
      <c r="M335" s="208" t="s">
        <v>1</v>
      </c>
      <c r="N335" s="209" t="s">
        <v>41</v>
      </c>
      <c r="O335" s="62"/>
      <c r="P335" s="168">
        <f t="shared" si="11"/>
        <v>0</v>
      </c>
      <c r="Q335" s="168">
        <v>5.9000000000000003E-4</v>
      </c>
      <c r="R335" s="168">
        <f t="shared" si="12"/>
        <v>5.9000000000000003E-4</v>
      </c>
      <c r="S335" s="168">
        <v>0</v>
      </c>
      <c r="T335" s="169">
        <f t="shared" si="13"/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70" t="s">
        <v>643</v>
      </c>
      <c r="AT335" s="170" t="s">
        <v>478</v>
      </c>
      <c r="AU335" s="170" t="s">
        <v>87</v>
      </c>
      <c r="AY335" s="18" t="s">
        <v>234</v>
      </c>
      <c r="BE335" s="171">
        <f t="shared" si="14"/>
        <v>0</v>
      </c>
      <c r="BF335" s="171">
        <f t="shared" si="15"/>
        <v>0</v>
      </c>
      <c r="BG335" s="171">
        <f t="shared" si="16"/>
        <v>0</v>
      </c>
      <c r="BH335" s="171">
        <f t="shared" si="17"/>
        <v>0</v>
      </c>
      <c r="BI335" s="171">
        <f t="shared" si="18"/>
        <v>0</v>
      </c>
      <c r="BJ335" s="18" t="s">
        <v>87</v>
      </c>
      <c r="BK335" s="171">
        <f t="shared" si="19"/>
        <v>0</v>
      </c>
      <c r="BL335" s="18" t="s">
        <v>327</v>
      </c>
      <c r="BM335" s="170" t="s">
        <v>3336</v>
      </c>
    </row>
    <row r="336" spans="1:65" s="2" customFormat="1" ht="21.75" customHeight="1">
      <c r="A336" s="33"/>
      <c r="B336" s="157"/>
      <c r="C336" s="158" t="s">
        <v>871</v>
      </c>
      <c r="D336" s="158" t="s">
        <v>237</v>
      </c>
      <c r="E336" s="159" t="s">
        <v>1640</v>
      </c>
      <c r="F336" s="160" t="s">
        <v>1641</v>
      </c>
      <c r="G336" s="161" t="s">
        <v>305</v>
      </c>
      <c r="H336" s="162">
        <v>2</v>
      </c>
      <c r="I336" s="163"/>
      <c r="J336" s="164">
        <f t="shared" si="10"/>
        <v>0</v>
      </c>
      <c r="K336" s="165"/>
      <c r="L336" s="34"/>
      <c r="M336" s="166" t="s">
        <v>1</v>
      </c>
      <c r="N336" s="167" t="s">
        <v>41</v>
      </c>
      <c r="O336" s="62"/>
      <c r="P336" s="168">
        <f t="shared" si="11"/>
        <v>0</v>
      </c>
      <c r="Q336" s="168">
        <v>2.0000000000000002E-5</v>
      </c>
      <c r="R336" s="168">
        <f t="shared" si="12"/>
        <v>4.0000000000000003E-5</v>
      </c>
      <c r="S336" s="168">
        <v>0</v>
      </c>
      <c r="T336" s="169">
        <f t="shared" si="13"/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70" t="s">
        <v>327</v>
      </c>
      <c r="AT336" s="170" t="s">
        <v>237</v>
      </c>
      <c r="AU336" s="170" t="s">
        <v>87</v>
      </c>
      <c r="AY336" s="18" t="s">
        <v>234</v>
      </c>
      <c r="BE336" s="171">
        <f t="shared" si="14"/>
        <v>0</v>
      </c>
      <c r="BF336" s="171">
        <f t="shared" si="15"/>
        <v>0</v>
      </c>
      <c r="BG336" s="171">
        <f t="shared" si="16"/>
        <v>0</v>
      </c>
      <c r="BH336" s="171">
        <f t="shared" si="17"/>
        <v>0</v>
      </c>
      <c r="BI336" s="171">
        <f t="shared" si="18"/>
        <v>0</v>
      </c>
      <c r="BJ336" s="18" t="s">
        <v>87</v>
      </c>
      <c r="BK336" s="171">
        <f t="shared" si="19"/>
        <v>0</v>
      </c>
      <c r="BL336" s="18" t="s">
        <v>327</v>
      </c>
      <c r="BM336" s="170" t="s">
        <v>3337</v>
      </c>
    </row>
    <row r="337" spans="1:65" s="2" customFormat="1" ht="16.5" customHeight="1">
      <c r="A337" s="33"/>
      <c r="B337" s="157"/>
      <c r="C337" s="199" t="s">
        <v>875</v>
      </c>
      <c r="D337" s="199" t="s">
        <v>478</v>
      </c>
      <c r="E337" s="200" t="s">
        <v>1643</v>
      </c>
      <c r="F337" s="201" t="s">
        <v>1644</v>
      </c>
      <c r="G337" s="202" t="s">
        <v>305</v>
      </c>
      <c r="H337" s="203">
        <v>2</v>
      </c>
      <c r="I337" s="204"/>
      <c r="J337" s="205">
        <f t="shared" si="10"/>
        <v>0</v>
      </c>
      <c r="K337" s="206"/>
      <c r="L337" s="207"/>
      <c r="M337" s="208" t="s">
        <v>1</v>
      </c>
      <c r="N337" s="209" t="s">
        <v>41</v>
      </c>
      <c r="O337" s="62"/>
      <c r="P337" s="168">
        <f t="shared" si="11"/>
        <v>0</v>
      </c>
      <c r="Q337" s="168">
        <v>0</v>
      </c>
      <c r="R337" s="168">
        <f t="shared" si="12"/>
        <v>0</v>
      </c>
      <c r="S337" s="168">
        <v>0</v>
      </c>
      <c r="T337" s="169">
        <f t="shared" si="13"/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70" t="s">
        <v>643</v>
      </c>
      <c r="AT337" s="170" t="s">
        <v>478</v>
      </c>
      <c r="AU337" s="170" t="s">
        <v>87</v>
      </c>
      <c r="AY337" s="18" t="s">
        <v>234</v>
      </c>
      <c r="BE337" s="171">
        <f t="shared" si="14"/>
        <v>0</v>
      </c>
      <c r="BF337" s="171">
        <f t="shared" si="15"/>
        <v>0</v>
      </c>
      <c r="BG337" s="171">
        <f t="shared" si="16"/>
        <v>0</v>
      </c>
      <c r="BH337" s="171">
        <f t="shared" si="17"/>
        <v>0</v>
      </c>
      <c r="BI337" s="171">
        <f t="shared" si="18"/>
        <v>0</v>
      </c>
      <c r="BJ337" s="18" t="s">
        <v>87</v>
      </c>
      <c r="BK337" s="171">
        <f t="shared" si="19"/>
        <v>0</v>
      </c>
      <c r="BL337" s="18" t="s">
        <v>327</v>
      </c>
      <c r="BM337" s="170" t="s">
        <v>3338</v>
      </c>
    </row>
    <row r="338" spans="1:65" s="2" customFormat="1" ht="24.15" customHeight="1">
      <c r="A338" s="33"/>
      <c r="B338" s="157"/>
      <c r="C338" s="158" t="s">
        <v>881</v>
      </c>
      <c r="D338" s="158" t="s">
        <v>237</v>
      </c>
      <c r="E338" s="159" t="s">
        <v>1653</v>
      </c>
      <c r="F338" s="160" t="s">
        <v>1654</v>
      </c>
      <c r="G338" s="161" t="s">
        <v>305</v>
      </c>
      <c r="H338" s="162">
        <v>6</v>
      </c>
      <c r="I338" s="163"/>
      <c r="J338" s="164">
        <f t="shared" si="10"/>
        <v>0</v>
      </c>
      <c r="K338" s="165"/>
      <c r="L338" s="34"/>
      <c r="M338" s="166" t="s">
        <v>1</v>
      </c>
      <c r="N338" s="167" t="s">
        <v>41</v>
      </c>
      <c r="O338" s="62"/>
      <c r="P338" s="168">
        <f t="shared" si="11"/>
        <v>0</v>
      </c>
      <c r="Q338" s="168">
        <v>1.6100000000000001E-3</v>
      </c>
      <c r="R338" s="168">
        <f t="shared" si="12"/>
        <v>9.6600000000000002E-3</v>
      </c>
      <c r="S338" s="168">
        <v>0</v>
      </c>
      <c r="T338" s="169">
        <f t="shared" si="13"/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70" t="s">
        <v>327</v>
      </c>
      <c r="AT338" s="170" t="s">
        <v>237</v>
      </c>
      <c r="AU338" s="170" t="s">
        <v>87</v>
      </c>
      <c r="AY338" s="18" t="s">
        <v>234</v>
      </c>
      <c r="BE338" s="171">
        <f t="shared" si="14"/>
        <v>0</v>
      </c>
      <c r="BF338" s="171">
        <f t="shared" si="15"/>
        <v>0</v>
      </c>
      <c r="BG338" s="171">
        <f t="shared" si="16"/>
        <v>0</v>
      </c>
      <c r="BH338" s="171">
        <f t="shared" si="17"/>
        <v>0</v>
      </c>
      <c r="BI338" s="171">
        <f t="shared" si="18"/>
        <v>0</v>
      </c>
      <c r="BJ338" s="18" t="s">
        <v>87</v>
      </c>
      <c r="BK338" s="171">
        <f t="shared" si="19"/>
        <v>0</v>
      </c>
      <c r="BL338" s="18" t="s">
        <v>327</v>
      </c>
      <c r="BM338" s="170" t="s">
        <v>3339</v>
      </c>
    </row>
    <row r="339" spans="1:65" s="14" customFormat="1">
      <c r="B339" s="180"/>
      <c r="D339" s="173" t="s">
        <v>243</v>
      </c>
      <c r="E339" s="181" t="s">
        <v>1</v>
      </c>
      <c r="F339" s="182" t="s">
        <v>3340</v>
      </c>
      <c r="H339" s="183">
        <v>6</v>
      </c>
      <c r="I339" s="184"/>
      <c r="L339" s="180"/>
      <c r="M339" s="185"/>
      <c r="N339" s="186"/>
      <c r="O339" s="186"/>
      <c r="P339" s="186"/>
      <c r="Q339" s="186"/>
      <c r="R339" s="186"/>
      <c r="S339" s="186"/>
      <c r="T339" s="187"/>
      <c r="AT339" s="181" t="s">
        <v>243</v>
      </c>
      <c r="AU339" s="181" t="s">
        <v>87</v>
      </c>
      <c r="AV339" s="14" t="s">
        <v>87</v>
      </c>
      <c r="AW339" s="14" t="s">
        <v>29</v>
      </c>
      <c r="AX339" s="14" t="s">
        <v>82</v>
      </c>
      <c r="AY339" s="181" t="s">
        <v>234</v>
      </c>
    </row>
    <row r="340" spans="1:65" s="2" customFormat="1" ht="16.5" customHeight="1">
      <c r="A340" s="33"/>
      <c r="B340" s="157"/>
      <c r="C340" s="199" t="s">
        <v>886</v>
      </c>
      <c r="D340" s="199" t="s">
        <v>478</v>
      </c>
      <c r="E340" s="200" t="s">
        <v>1657</v>
      </c>
      <c r="F340" s="201" t="s">
        <v>1658</v>
      </c>
      <c r="G340" s="202" t="s">
        <v>305</v>
      </c>
      <c r="H340" s="203">
        <v>3</v>
      </c>
      <c r="I340" s="204"/>
      <c r="J340" s="205">
        <f>ROUND(I340*H340,2)</f>
        <v>0</v>
      </c>
      <c r="K340" s="206"/>
      <c r="L340" s="207"/>
      <c r="M340" s="208" t="s">
        <v>1</v>
      </c>
      <c r="N340" s="209" t="s">
        <v>41</v>
      </c>
      <c r="O340" s="62"/>
      <c r="P340" s="168">
        <f>O340*H340</f>
        <v>0</v>
      </c>
      <c r="Q340" s="168">
        <v>1.2E-2</v>
      </c>
      <c r="R340" s="168">
        <f>Q340*H340</f>
        <v>3.6000000000000004E-2</v>
      </c>
      <c r="S340" s="168">
        <v>0</v>
      </c>
      <c r="T340" s="169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70" t="s">
        <v>643</v>
      </c>
      <c r="AT340" s="170" t="s">
        <v>478</v>
      </c>
      <c r="AU340" s="170" t="s">
        <v>87</v>
      </c>
      <c r="AY340" s="18" t="s">
        <v>234</v>
      </c>
      <c r="BE340" s="171">
        <f>IF(N340="základná",J340,0)</f>
        <v>0</v>
      </c>
      <c r="BF340" s="171">
        <f>IF(N340="znížená",J340,0)</f>
        <v>0</v>
      </c>
      <c r="BG340" s="171">
        <f>IF(N340="zákl. prenesená",J340,0)</f>
        <v>0</v>
      </c>
      <c r="BH340" s="171">
        <f>IF(N340="zníž. prenesená",J340,0)</f>
        <v>0</v>
      </c>
      <c r="BI340" s="171">
        <f>IF(N340="nulová",J340,0)</f>
        <v>0</v>
      </c>
      <c r="BJ340" s="18" t="s">
        <v>87</v>
      </c>
      <c r="BK340" s="171">
        <f>ROUND(I340*H340,2)</f>
        <v>0</v>
      </c>
      <c r="BL340" s="18" t="s">
        <v>327</v>
      </c>
      <c r="BM340" s="170" t="s">
        <v>3341</v>
      </c>
    </row>
    <row r="341" spans="1:65" s="2" customFormat="1" ht="16.5" customHeight="1">
      <c r="A341" s="33"/>
      <c r="B341" s="157"/>
      <c r="C341" s="199" t="s">
        <v>892</v>
      </c>
      <c r="D341" s="199" t="s">
        <v>478</v>
      </c>
      <c r="E341" s="200" t="s">
        <v>1660</v>
      </c>
      <c r="F341" s="201" t="s">
        <v>1661</v>
      </c>
      <c r="G341" s="202" t="s">
        <v>305</v>
      </c>
      <c r="H341" s="203">
        <v>3</v>
      </c>
      <c r="I341" s="204"/>
      <c r="J341" s="205">
        <f>ROUND(I341*H341,2)</f>
        <v>0</v>
      </c>
      <c r="K341" s="206"/>
      <c r="L341" s="207"/>
      <c r="M341" s="208" t="s">
        <v>1</v>
      </c>
      <c r="N341" s="209" t="s">
        <v>41</v>
      </c>
      <c r="O341" s="62"/>
      <c r="P341" s="168">
        <f>O341*H341</f>
        <v>0</v>
      </c>
      <c r="Q341" s="168">
        <v>1.2E-2</v>
      </c>
      <c r="R341" s="168">
        <f>Q341*H341</f>
        <v>3.6000000000000004E-2</v>
      </c>
      <c r="S341" s="168">
        <v>0</v>
      </c>
      <c r="T341" s="169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70" t="s">
        <v>643</v>
      </c>
      <c r="AT341" s="170" t="s">
        <v>478</v>
      </c>
      <c r="AU341" s="170" t="s">
        <v>87</v>
      </c>
      <c r="AY341" s="18" t="s">
        <v>234</v>
      </c>
      <c r="BE341" s="171">
        <f>IF(N341="základná",J341,0)</f>
        <v>0</v>
      </c>
      <c r="BF341" s="171">
        <f>IF(N341="znížená",J341,0)</f>
        <v>0</v>
      </c>
      <c r="BG341" s="171">
        <f>IF(N341="zákl. prenesená",J341,0)</f>
        <v>0</v>
      </c>
      <c r="BH341" s="171">
        <f>IF(N341="zníž. prenesená",J341,0)</f>
        <v>0</v>
      </c>
      <c r="BI341" s="171">
        <f>IF(N341="nulová",J341,0)</f>
        <v>0</v>
      </c>
      <c r="BJ341" s="18" t="s">
        <v>87</v>
      </c>
      <c r="BK341" s="171">
        <f>ROUND(I341*H341,2)</f>
        <v>0</v>
      </c>
      <c r="BL341" s="18" t="s">
        <v>327</v>
      </c>
      <c r="BM341" s="170" t="s">
        <v>3342</v>
      </c>
    </row>
    <row r="342" spans="1:65" s="2" customFormat="1" ht="24.15" customHeight="1">
      <c r="A342" s="33"/>
      <c r="B342" s="157"/>
      <c r="C342" s="199" t="s">
        <v>897</v>
      </c>
      <c r="D342" s="199" t="s">
        <v>478</v>
      </c>
      <c r="E342" s="200" t="s">
        <v>1663</v>
      </c>
      <c r="F342" s="201" t="s">
        <v>1664</v>
      </c>
      <c r="G342" s="202" t="s">
        <v>305</v>
      </c>
      <c r="H342" s="203">
        <v>6</v>
      </c>
      <c r="I342" s="204"/>
      <c r="J342" s="205">
        <f>ROUND(I342*H342,2)</f>
        <v>0</v>
      </c>
      <c r="K342" s="206"/>
      <c r="L342" s="207"/>
      <c r="M342" s="208" t="s">
        <v>1</v>
      </c>
      <c r="N342" s="209" t="s">
        <v>41</v>
      </c>
      <c r="O342" s="62"/>
      <c r="P342" s="168">
        <f>O342*H342</f>
        <v>0</v>
      </c>
      <c r="Q342" s="168">
        <v>2.9999999999999997E-4</v>
      </c>
      <c r="R342" s="168">
        <f>Q342*H342</f>
        <v>1.8E-3</v>
      </c>
      <c r="S342" s="168">
        <v>0</v>
      </c>
      <c r="T342" s="169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70" t="s">
        <v>643</v>
      </c>
      <c r="AT342" s="170" t="s">
        <v>478</v>
      </c>
      <c r="AU342" s="170" t="s">
        <v>87</v>
      </c>
      <c r="AY342" s="18" t="s">
        <v>234</v>
      </c>
      <c r="BE342" s="171">
        <f>IF(N342="základná",J342,0)</f>
        <v>0</v>
      </c>
      <c r="BF342" s="171">
        <f>IF(N342="znížená",J342,0)</f>
        <v>0</v>
      </c>
      <c r="BG342" s="171">
        <f>IF(N342="zákl. prenesená",J342,0)</f>
        <v>0</v>
      </c>
      <c r="BH342" s="171">
        <f>IF(N342="zníž. prenesená",J342,0)</f>
        <v>0</v>
      </c>
      <c r="BI342" s="171">
        <f>IF(N342="nulová",J342,0)</f>
        <v>0</v>
      </c>
      <c r="BJ342" s="18" t="s">
        <v>87</v>
      </c>
      <c r="BK342" s="171">
        <f>ROUND(I342*H342,2)</f>
        <v>0</v>
      </c>
      <c r="BL342" s="18" t="s">
        <v>327</v>
      </c>
      <c r="BM342" s="170" t="s">
        <v>3343</v>
      </c>
    </row>
    <row r="343" spans="1:65" s="2" customFormat="1" ht="24.15" customHeight="1">
      <c r="A343" s="33"/>
      <c r="B343" s="157"/>
      <c r="C343" s="158" t="s">
        <v>901</v>
      </c>
      <c r="D343" s="158" t="s">
        <v>237</v>
      </c>
      <c r="E343" s="159" t="s">
        <v>1670</v>
      </c>
      <c r="F343" s="160" t="s">
        <v>1671</v>
      </c>
      <c r="G343" s="161" t="s">
        <v>240</v>
      </c>
      <c r="H343" s="162">
        <v>144</v>
      </c>
      <c r="I343" s="163"/>
      <c r="J343" s="164">
        <f>ROUND(I343*H343,2)</f>
        <v>0</v>
      </c>
      <c r="K343" s="165"/>
      <c r="L343" s="34"/>
      <c r="M343" s="166" t="s">
        <v>1</v>
      </c>
      <c r="N343" s="167" t="s">
        <v>41</v>
      </c>
      <c r="O343" s="62"/>
      <c r="P343" s="168">
        <f>O343*H343</f>
        <v>0</v>
      </c>
      <c r="Q343" s="168">
        <v>1.8000000000000001E-4</v>
      </c>
      <c r="R343" s="168">
        <f>Q343*H343</f>
        <v>2.5920000000000002E-2</v>
      </c>
      <c r="S343" s="168">
        <v>0</v>
      </c>
      <c r="T343" s="169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70" t="s">
        <v>327</v>
      </c>
      <c r="AT343" s="170" t="s">
        <v>237</v>
      </c>
      <c r="AU343" s="170" t="s">
        <v>87</v>
      </c>
      <c r="AY343" s="18" t="s">
        <v>234</v>
      </c>
      <c r="BE343" s="171">
        <f>IF(N343="základná",J343,0)</f>
        <v>0</v>
      </c>
      <c r="BF343" s="171">
        <f>IF(N343="znížená",J343,0)</f>
        <v>0</v>
      </c>
      <c r="BG343" s="171">
        <f>IF(N343="zákl. prenesená",J343,0)</f>
        <v>0</v>
      </c>
      <c r="BH343" s="171">
        <f>IF(N343="zníž. prenesená",J343,0)</f>
        <v>0</v>
      </c>
      <c r="BI343" s="171">
        <f>IF(N343="nulová",J343,0)</f>
        <v>0</v>
      </c>
      <c r="BJ343" s="18" t="s">
        <v>87</v>
      </c>
      <c r="BK343" s="171">
        <f>ROUND(I343*H343,2)</f>
        <v>0</v>
      </c>
      <c r="BL343" s="18" t="s">
        <v>327</v>
      </c>
      <c r="BM343" s="170" t="s">
        <v>3344</v>
      </c>
    </row>
    <row r="344" spans="1:65" s="14" customFormat="1">
      <c r="B344" s="180"/>
      <c r="D344" s="173" t="s">
        <v>243</v>
      </c>
      <c r="E344" s="181" t="s">
        <v>1</v>
      </c>
      <c r="F344" s="182" t="s">
        <v>3345</v>
      </c>
      <c r="H344" s="183">
        <v>144</v>
      </c>
      <c r="I344" s="184"/>
      <c r="L344" s="180"/>
      <c r="M344" s="185"/>
      <c r="N344" s="186"/>
      <c r="O344" s="186"/>
      <c r="P344" s="186"/>
      <c r="Q344" s="186"/>
      <c r="R344" s="186"/>
      <c r="S344" s="186"/>
      <c r="T344" s="187"/>
      <c r="AT344" s="181" t="s">
        <v>243</v>
      </c>
      <c r="AU344" s="181" t="s">
        <v>87</v>
      </c>
      <c r="AV344" s="14" t="s">
        <v>87</v>
      </c>
      <c r="AW344" s="14" t="s">
        <v>29</v>
      </c>
      <c r="AX344" s="14" t="s">
        <v>82</v>
      </c>
      <c r="AY344" s="181" t="s">
        <v>234</v>
      </c>
    </row>
    <row r="345" spans="1:65" s="2" customFormat="1" ht="24.15" customHeight="1">
      <c r="A345" s="33"/>
      <c r="B345" s="157"/>
      <c r="C345" s="158" t="s">
        <v>907</v>
      </c>
      <c r="D345" s="158" t="s">
        <v>237</v>
      </c>
      <c r="E345" s="159" t="s">
        <v>1674</v>
      </c>
      <c r="F345" s="160" t="s">
        <v>1675</v>
      </c>
      <c r="G345" s="161" t="s">
        <v>240</v>
      </c>
      <c r="H345" s="162">
        <v>144</v>
      </c>
      <c r="I345" s="163"/>
      <c r="J345" s="164">
        <f>ROUND(I345*H345,2)</f>
        <v>0</v>
      </c>
      <c r="K345" s="165"/>
      <c r="L345" s="34"/>
      <c r="M345" s="166" t="s">
        <v>1</v>
      </c>
      <c r="N345" s="167" t="s">
        <v>41</v>
      </c>
      <c r="O345" s="62"/>
      <c r="P345" s="168">
        <f>O345*H345</f>
        <v>0</v>
      </c>
      <c r="Q345" s="168">
        <v>1.0000000000000001E-5</v>
      </c>
      <c r="R345" s="168">
        <f>Q345*H345</f>
        <v>1.4400000000000001E-3</v>
      </c>
      <c r="S345" s="168">
        <v>0</v>
      </c>
      <c r="T345" s="169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70" t="s">
        <v>327</v>
      </c>
      <c r="AT345" s="170" t="s">
        <v>237</v>
      </c>
      <c r="AU345" s="170" t="s">
        <v>87</v>
      </c>
      <c r="AY345" s="18" t="s">
        <v>234</v>
      </c>
      <c r="BE345" s="171">
        <f>IF(N345="základná",J345,0)</f>
        <v>0</v>
      </c>
      <c r="BF345" s="171">
        <f>IF(N345="znížená",J345,0)</f>
        <v>0</v>
      </c>
      <c r="BG345" s="171">
        <f>IF(N345="zákl. prenesená",J345,0)</f>
        <v>0</v>
      </c>
      <c r="BH345" s="171">
        <f>IF(N345="zníž. prenesená",J345,0)</f>
        <v>0</v>
      </c>
      <c r="BI345" s="171">
        <f>IF(N345="nulová",J345,0)</f>
        <v>0</v>
      </c>
      <c r="BJ345" s="18" t="s">
        <v>87</v>
      </c>
      <c r="BK345" s="171">
        <f>ROUND(I345*H345,2)</f>
        <v>0</v>
      </c>
      <c r="BL345" s="18" t="s">
        <v>327</v>
      </c>
      <c r="BM345" s="170" t="s">
        <v>3346</v>
      </c>
    </row>
    <row r="346" spans="1:65" s="2" customFormat="1" ht="24.15" customHeight="1">
      <c r="A346" s="33"/>
      <c r="B346" s="157"/>
      <c r="C346" s="158" t="s">
        <v>912</v>
      </c>
      <c r="D346" s="158" t="s">
        <v>237</v>
      </c>
      <c r="E346" s="159" t="s">
        <v>1677</v>
      </c>
      <c r="F346" s="160" t="s">
        <v>1678</v>
      </c>
      <c r="G346" s="161" t="s">
        <v>267</v>
      </c>
      <c r="H346" s="162">
        <v>0.191</v>
      </c>
      <c r="I346" s="163"/>
      <c r="J346" s="164">
        <f>ROUND(I346*H346,2)</f>
        <v>0</v>
      </c>
      <c r="K346" s="165"/>
      <c r="L346" s="34"/>
      <c r="M346" s="166" t="s">
        <v>1</v>
      </c>
      <c r="N346" s="167" t="s">
        <v>41</v>
      </c>
      <c r="O346" s="62"/>
      <c r="P346" s="168">
        <f>O346*H346</f>
        <v>0</v>
      </c>
      <c r="Q346" s="168">
        <v>0</v>
      </c>
      <c r="R346" s="168">
        <f>Q346*H346</f>
        <v>0</v>
      </c>
      <c r="S346" s="168">
        <v>0</v>
      </c>
      <c r="T346" s="169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70" t="s">
        <v>327</v>
      </c>
      <c r="AT346" s="170" t="s">
        <v>237</v>
      </c>
      <c r="AU346" s="170" t="s">
        <v>87</v>
      </c>
      <c r="AY346" s="18" t="s">
        <v>234</v>
      </c>
      <c r="BE346" s="171">
        <f>IF(N346="základná",J346,0)</f>
        <v>0</v>
      </c>
      <c r="BF346" s="171">
        <f>IF(N346="znížená",J346,0)</f>
        <v>0</v>
      </c>
      <c r="BG346" s="171">
        <f>IF(N346="zákl. prenesená",J346,0)</f>
        <v>0</v>
      </c>
      <c r="BH346" s="171">
        <f>IF(N346="zníž. prenesená",J346,0)</f>
        <v>0</v>
      </c>
      <c r="BI346" s="171">
        <f>IF(N346="nulová",J346,0)</f>
        <v>0</v>
      </c>
      <c r="BJ346" s="18" t="s">
        <v>87</v>
      </c>
      <c r="BK346" s="171">
        <f>ROUND(I346*H346,2)</f>
        <v>0</v>
      </c>
      <c r="BL346" s="18" t="s">
        <v>327</v>
      </c>
      <c r="BM346" s="170" t="s">
        <v>3347</v>
      </c>
    </row>
    <row r="347" spans="1:65" s="12" customFormat="1" ht="22.95" customHeight="1">
      <c r="B347" s="144"/>
      <c r="D347" s="145" t="s">
        <v>74</v>
      </c>
      <c r="E347" s="155" t="s">
        <v>1680</v>
      </c>
      <c r="F347" s="155" t="s">
        <v>1681</v>
      </c>
      <c r="I347" s="147"/>
      <c r="J347" s="156">
        <f>BK347</f>
        <v>0</v>
      </c>
      <c r="L347" s="144"/>
      <c r="M347" s="149"/>
      <c r="N347" s="150"/>
      <c r="O347" s="150"/>
      <c r="P347" s="151">
        <f>SUM(P348:P402)</f>
        <v>0</v>
      </c>
      <c r="Q347" s="150"/>
      <c r="R347" s="151">
        <f>SUM(R348:R402)</f>
        <v>0.40499999999999997</v>
      </c>
      <c r="S347" s="150"/>
      <c r="T347" s="152">
        <f>SUM(T348:T402)</f>
        <v>5.0000000000000001E-4</v>
      </c>
      <c r="AR347" s="145" t="s">
        <v>87</v>
      </c>
      <c r="AT347" s="153" t="s">
        <v>74</v>
      </c>
      <c r="AU347" s="153" t="s">
        <v>82</v>
      </c>
      <c r="AY347" s="145" t="s">
        <v>234</v>
      </c>
      <c r="BK347" s="154">
        <f>SUM(BK348:BK402)</f>
        <v>0</v>
      </c>
    </row>
    <row r="348" spans="1:65" s="2" customFormat="1" ht="16.5" customHeight="1">
      <c r="A348" s="33"/>
      <c r="B348" s="157"/>
      <c r="C348" s="158" t="s">
        <v>917</v>
      </c>
      <c r="D348" s="158" t="s">
        <v>237</v>
      </c>
      <c r="E348" s="159" t="s">
        <v>1730</v>
      </c>
      <c r="F348" s="160" t="s">
        <v>1731</v>
      </c>
      <c r="G348" s="161" t="s">
        <v>305</v>
      </c>
      <c r="H348" s="162">
        <v>6</v>
      </c>
      <c r="I348" s="163"/>
      <c r="J348" s="164">
        <f>ROUND(I348*H348,2)</f>
        <v>0</v>
      </c>
      <c r="K348" s="165"/>
      <c r="L348" s="34"/>
      <c r="M348" s="166" t="s">
        <v>1</v>
      </c>
      <c r="N348" s="167" t="s">
        <v>41</v>
      </c>
      <c r="O348" s="62"/>
      <c r="P348" s="168">
        <f>O348*H348</f>
        <v>0</v>
      </c>
      <c r="Q348" s="168">
        <v>1.0000000000000001E-5</v>
      </c>
      <c r="R348" s="168">
        <f>Q348*H348</f>
        <v>6.0000000000000008E-5</v>
      </c>
      <c r="S348" s="168">
        <v>0</v>
      </c>
      <c r="T348" s="169">
        <f>S348*H348</f>
        <v>0</v>
      </c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R348" s="170" t="s">
        <v>327</v>
      </c>
      <c r="AT348" s="170" t="s">
        <v>237</v>
      </c>
      <c r="AU348" s="170" t="s">
        <v>87</v>
      </c>
      <c r="AY348" s="18" t="s">
        <v>234</v>
      </c>
      <c r="BE348" s="171">
        <f>IF(N348="základná",J348,0)</f>
        <v>0</v>
      </c>
      <c r="BF348" s="171">
        <f>IF(N348="znížená",J348,0)</f>
        <v>0</v>
      </c>
      <c r="BG348" s="171">
        <f>IF(N348="zákl. prenesená",J348,0)</f>
        <v>0</v>
      </c>
      <c r="BH348" s="171">
        <f>IF(N348="zníž. prenesená",J348,0)</f>
        <v>0</v>
      </c>
      <c r="BI348" s="171">
        <f>IF(N348="nulová",J348,0)</f>
        <v>0</v>
      </c>
      <c r="BJ348" s="18" t="s">
        <v>87</v>
      </c>
      <c r="BK348" s="171">
        <f>ROUND(I348*H348,2)</f>
        <v>0</v>
      </c>
      <c r="BL348" s="18" t="s">
        <v>327</v>
      </c>
      <c r="BM348" s="170" t="s">
        <v>3348</v>
      </c>
    </row>
    <row r="349" spans="1:65" s="14" customFormat="1">
      <c r="B349" s="180"/>
      <c r="D349" s="173" t="s">
        <v>243</v>
      </c>
      <c r="E349" s="181" t="s">
        <v>1</v>
      </c>
      <c r="F349" s="182" t="s">
        <v>3349</v>
      </c>
      <c r="H349" s="183">
        <v>6</v>
      </c>
      <c r="I349" s="184"/>
      <c r="L349" s="180"/>
      <c r="M349" s="185"/>
      <c r="N349" s="186"/>
      <c r="O349" s="186"/>
      <c r="P349" s="186"/>
      <c r="Q349" s="186"/>
      <c r="R349" s="186"/>
      <c r="S349" s="186"/>
      <c r="T349" s="187"/>
      <c r="AT349" s="181" t="s">
        <v>243</v>
      </c>
      <c r="AU349" s="181" t="s">
        <v>87</v>
      </c>
      <c r="AV349" s="14" t="s">
        <v>87</v>
      </c>
      <c r="AW349" s="14" t="s">
        <v>29</v>
      </c>
      <c r="AX349" s="14" t="s">
        <v>82</v>
      </c>
      <c r="AY349" s="181" t="s">
        <v>234</v>
      </c>
    </row>
    <row r="350" spans="1:65" s="2" customFormat="1" ht="33" customHeight="1">
      <c r="A350" s="33"/>
      <c r="B350" s="157"/>
      <c r="C350" s="199" t="s">
        <v>922</v>
      </c>
      <c r="D350" s="199" t="s">
        <v>478</v>
      </c>
      <c r="E350" s="200" t="s">
        <v>1733</v>
      </c>
      <c r="F350" s="201" t="s">
        <v>1734</v>
      </c>
      <c r="G350" s="202" t="s">
        <v>305</v>
      </c>
      <c r="H350" s="203">
        <v>6</v>
      </c>
      <c r="I350" s="204"/>
      <c r="J350" s="205">
        <f t="shared" ref="J350:J371" si="20">ROUND(I350*H350,2)</f>
        <v>0</v>
      </c>
      <c r="K350" s="206"/>
      <c r="L350" s="207"/>
      <c r="M350" s="208" t="s">
        <v>1</v>
      </c>
      <c r="N350" s="209" t="s">
        <v>41</v>
      </c>
      <c r="O350" s="62"/>
      <c r="P350" s="168">
        <f t="shared" ref="P350:P371" si="21">O350*H350</f>
        <v>0</v>
      </c>
      <c r="Q350" s="168">
        <v>4.2000000000000002E-4</v>
      </c>
      <c r="R350" s="168">
        <f t="shared" ref="R350:R371" si="22">Q350*H350</f>
        <v>2.5200000000000001E-3</v>
      </c>
      <c r="S350" s="168">
        <v>0</v>
      </c>
      <c r="T350" s="169">
        <f t="shared" ref="T350:T371" si="23"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70" t="s">
        <v>643</v>
      </c>
      <c r="AT350" s="170" t="s">
        <v>478</v>
      </c>
      <c r="AU350" s="170" t="s">
        <v>87</v>
      </c>
      <c r="AY350" s="18" t="s">
        <v>234</v>
      </c>
      <c r="BE350" s="171">
        <f t="shared" ref="BE350:BE371" si="24">IF(N350="základná",J350,0)</f>
        <v>0</v>
      </c>
      <c r="BF350" s="171">
        <f t="shared" ref="BF350:BF371" si="25">IF(N350="znížená",J350,0)</f>
        <v>0</v>
      </c>
      <c r="BG350" s="171">
        <f t="shared" ref="BG350:BG371" si="26">IF(N350="zákl. prenesená",J350,0)</f>
        <v>0</v>
      </c>
      <c r="BH350" s="171">
        <f t="shared" ref="BH350:BH371" si="27">IF(N350="zníž. prenesená",J350,0)</f>
        <v>0</v>
      </c>
      <c r="BI350" s="171">
        <f t="shared" ref="BI350:BI371" si="28">IF(N350="nulová",J350,0)</f>
        <v>0</v>
      </c>
      <c r="BJ350" s="18" t="s">
        <v>87</v>
      </c>
      <c r="BK350" s="171">
        <f t="shared" ref="BK350:BK371" si="29">ROUND(I350*H350,2)</f>
        <v>0</v>
      </c>
      <c r="BL350" s="18" t="s">
        <v>327</v>
      </c>
      <c r="BM350" s="170" t="s">
        <v>3350</v>
      </c>
    </row>
    <row r="351" spans="1:65" s="2" customFormat="1" ht="16.5" customHeight="1">
      <c r="A351" s="33"/>
      <c r="B351" s="157"/>
      <c r="C351" s="158" t="s">
        <v>926</v>
      </c>
      <c r="D351" s="158" t="s">
        <v>237</v>
      </c>
      <c r="E351" s="159" t="s">
        <v>1700</v>
      </c>
      <c r="F351" s="160" t="s">
        <v>1701</v>
      </c>
      <c r="G351" s="161" t="s">
        <v>305</v>
      </c>
      <c r="H351" s="162">
        <v>5</v>
      </c>
      <c r="I351" s="163"/>
      <c r="J351" s="164">
        <f t="shared" si="20"/>
        <v>0</v>
      </c>
      <c r="K351" s="165"/>
      <c r="L351" s="34"/>
      <c r="M351" s="166" t="s">
        <v>1</v>
      </c>
      <c r="N351" s="167" t="s">
        <v>41</v>
      </c>
      <c r="O351" s="62"/>
      <c r="P351" s="168">
        <f t="shared" si="21"/>
        <v>0</v>
      </c>
      <c r="Q351" s="168">
        <v>8.0000000000000007E-5</v>
      </c>
      <c r="R351" s="168">
        <f t="shared" si="22"/>
        <v>4.0000000000000002E-4</v>
      </c>
      <c r="S351" s="168">
        <v>1E-4</v>
      </c>
      <c r="T351" s="169">
        <f t="shared" si="23"/>
        <v>5.0000000000000001E-4</v>
      </c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R351" s="170" t="s">
        <v>327</v>
      </c>
      <c r="AT351" s="170" t="s">
        <v>237</v>
      </c>
      <c r="AU351" s="170" t="s">
        <v>87</v>
      </c>
      <c r="AY351" s="18" t="s">
        <v>234</v>
      </c>
      <c r="BE351" s="171">
        <f t="shared" si="24"/>
        <v>0</v>
      </c>
      <c r="BF351" s="171">
        <f t="shared" si="25"/>
        <v>0</v>
      </c>
      <c r="BG351" s="171">
        <f t="shared" si="26"/>
        <v>0</v>
      </c>
      <c r="BH351" s="171">
        <f t="shared" si="27"/>
        <v>0</v>
      </c>
      <c r="BI351" s="171">
        <f t="shared" si="28"/>
        <v>0</v>
      </c>
      <c r="BJ351" s="18" t="s">
        <v>87</v>
      </c>
      <c r="BK351" s="171">
        <f t="shared" si="29"/>
        <v>0</v>
      </c>
      <c r="BL351" s="18" t="s">
        <v>327</v>
      </c>
      <c r="BM351" s="170" t="s">
        <v>3351</v>
      </c>
    </row>
    <row r="352" spans="1:65" s="2" customFormat="1" ht="16.5" customHeight="1">
      <c r="A352" s="33"/>
      <c r="B352" s="157"/>
      <c r="C352" s="199" t="s">
        <v>933</v>
      </c>
      <c r="D352" s="199" t="s">
        <v>478</v>
      </c>
      <c r="E352" s="200" t="s">
        <v>1703</v>
      </c>
      <c r="F352" s="201" t="s">
        <v>1704</v>
      </c>
      <c r="G352" s="202" t="s">
        <v>305</v>
      </c>
      <c r="H352" s="203">
        <v>5</v>
      </c>
      <c r="I352" s="204"/>
      <c r="J352" s="205">
        <f t="shared" si="20"/>
        <v>0</v>
      </c>
      <c r="K352" s="206"/>
      <c r="L352" s="207"/>
      <c r="M352" s="208" t="s">
        <v>1</v>
      </c>
      <c r="N352" s="209" t="s">
        <v>41</v>
      </c>
      <c r="O352" s="62"/>
      <c r="P352" s="168">
        <f t="shared" si="21"/>
        <v>0</v>
      </c>
      <c r="Q352" s="168">
        <v>5.2999999999999998E-4</v>
      </c>
      <c r="R352" s="168">
        <f t="shared" si="22"/>
        <v>2.65E-3</v>
      </c>
      <c r="S352" s="168">
        <v>0</v>
      </c>
      <c r="T352" s="169">
        <f t="shared" si="23"/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70" t="s">
        <v>643</v>
      </c>
      <c r="AT352" s="170" t="s">
        <v>478</v>
      </c>
      <c r="AU352" s="170" t="s">
        <v>87</v>
      </c>
      <c r="AY352" s="18" t="s">
        <v>234</v>
      </c>
      <c r="BE352" s="171">
        <f t="shared" si="24"/>
        <v>0</v>
      </c>
      <c r="BF352" s="171">
        <f t="shared" si="25"/>
        <v>0</v>
      </c>
      <c r="BG352" s="171">
        <f t="shared" si="26"/>
        <v>0</v>
      </c>
      <c r="BH352" s="171">
        <f t="shared" si="27"/>
        <v>0</v>
      </c>
      <c r="BI352" s="171">
        <f t="shared" si="28"/>
        <v>0</v>
      </c>
      <c r="BJ352" s="18" t="s">
        <v>87</v>
      </c>
      <c r="BK352" s="171">
        <f t="shared" si="29"/>
        <v>0</v>
      </c>
      <c r="BL352" s="18" t="s">
        <v>327</v>
      </c>
      <c r="BM352" s="170" t="s">
        <v>3352</v>
      </c>
    </row>
    <row r="353" spans="1:65" s="2" customFormat="1" ht="16.5" customHeight="1">
      <c r="A353" s="33"/>
      <c r="B353" s="157"/>
      <c r="C353" s="158" t="s">
        <v>936</v>
      </c>
      <c r="D353" s="158" t="s">
        <v>237</v>
      </c>
      <c r="E353" s="159" t="s">
        <v>1724</v>
      </c>
      <c r="F353" s="160" t="s">
        <v>1725</v>
      </c>
      <c r="G353" s="161" t="s">
        <v>305</v>
      </c>
      <c r="H353" s="162">
        <v>5</v>
      </c>
      <c r="I353" s="163"/>
      <c r="J353" s="164">
        <f t="shared" si="20"/>
        <v>0</v>
      </c>
      <c r="K353" s="165"/>
      <c r="L353" s="34"/>
      <c r="M353" s="166" t="s">
        <v>1</v>
      </c>
      <c r="N353" s="167" t="s">
        <v>41</v>
      </c>
      <c r="O353" s="62"/>
      <c r="P353" s="168">
        <f t="shared" si="21"/>
        <v>0</v>
      </c>
      <c r="Q353" s="168">
        <v>0</v>
      </c>
      <c r="R353" s="168">
        <f t="shared" si="22"/>
        <v>0</v>
      </c>
      <c r="S353" s="168">
        <v>0</v>
      </c>
      <c r="T353" s="169">
        <f t="shared" si="23"/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70" t="s">
        <v>327</v>
      </c>
      <c r="AT353" s="170" t="s">
        <v>237</v>
      </c>
      <c r="AU353" s="170" t="s">
        <v>87</v>
      </c>
      <c r="AY353" s="18" t="s">
        <v>234</v>
      </c>
      <c r="BE353" s="171">
        <f t="shared" si="24"/>
        <v>0</v>
      </c>
      <c r="BF353" s="171">
        <f t="shared" si="25"/>
        <v>0</v>
      </c>
      <c r="BG353" s="171">
        <f t="shared" si="26"/>
        <v>0</v>
      </c>
      <c r="BH353" s="171">
        <f t="shared" si="27"/>
        <v>0</v>
      </c>
      <c r="BI353" s="171">
        <f t="shared" si="28"/>
        <v>0</v>
      </c>
      <c r="BJ353" s="18" t="s">
        <v>87</v>
      </c>
      <c r="BK353" s="171">
        <f t="shared" si="29"/>
        <v>0</v>
      </c>
      <c r="BL353" s="18" t="s">
        <v>327</v>
      </c>
      <c r="BM353" s="170" t="s">
        <v>3353</v>
      </c>
    </row>
    <row r="354" spans="1:65" s="2" customFormat="1" ht="16.5" customHeight="1">
      <c r="A354" s="33"/>
      <c r="B354" s="157"/>
      <c r="C354" s="199" t="s">
        <v>943</v>
      </c>
      <c r="D354" s="199" t="s">
        <v>478</v>
      </c>
      <c r="E354" s="200" t="s">
        <v>1727</v>
      </c>
      <c r="F354" s="201" t="s">
        <v>1728</v>
      </c>
      <c r="G354" s="202" t="s">
        <v>305</v>
      </c>
      <c r="H354" s="203">
        <v>5</v>
      </c>
      <c r="I354" s="204"/>
      <c r="J354" s="205">
        <f t="shared" si="20"/>
        <v>0</v>
      </c>
      <c r="K354" s="206"/>
      <c r="L354" s="207"/>
      <c r="M354" s="208" t="s">
        <v>1</v>
      </c>
      <c r="N354" s="209" t="s">
        <v>41</v>
      </c>
      <c r="O354" s="62"/>
      <c r="P354" s="168">
        <f t="shared" si="21"/>
        <v>0</v>
      </c>
      <c r="Q354" s="168">
        <v>0</v>
      </c>
      <c r="R354" s="168">
        <f t="shared" si="22"/>
        <v>0</v>
      </c>
      <c r="S354" s="168">
        <v>0</v>
      </c>
      <c r="T354" s="169">
        <f t="shared" si="23"/>
        <v>0</v>
      </c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R354" s="170" t="s">
        <v>643</v>
      </c>
      <c r="AT354" s="170" t="s">
        <v>478</v>
      </c>
      <c r="AU354" s="170" t="s">
        <v>87</v>
      </c>
      <c r="AY354" s="18" t="s">
        <v>234</v>
      </c>
      <c r="BE354" s="171">
        <f t="shared" si="24"/>
        <v>0</v>
      </c>
      <c r="BF354" s="171">
        <f t="shared" si="25"/>
        <v>0</v>
      </c>
      <c r="BG354" s="171">
        <f t="shared" si="26"/>
        <v>0</v>
      </c>
      <c r="BH354" s="171">
        <f t="shared" si="27"/>
        <v>0</v>
      </c>
      <c r="BI354" s="171">
        <f t="shared" si="28"/>
        <v>0</v>
      </c>
      <c r="BJ354" s="18" t="s">
        <v>87</v>
      </c>
      <c r="BK354" s="171">
        <f t="shared" si="29"/>
        <v>0</v>
      </c>
      <c r="BL354" s="18" t="s">
        <v>327</v>
      </c>
      <c r="BM354" s="170" t="s">
        <v>3354</v>
      </c>
    </row>
    <row r="355" spans="1:65" s="2" customFormat="1" ht="24.15" customHeight="1">
      <c r="A355" s="33"/>
      <c r="B355" s="157"/>
      <c r="C355" s="158" t="s">
        <v>949</v>
      </c>
      <c r="D355" s="158" t="s">
        <v>237</v>
      </c>
      <c r="E355" s="159" t="s">
        <v>1682</v>
      </c>
      <c r="F355" s="160" t="s">
        <v>1683</v>
      </c>
      <c r="G355" s="161" t="s">
        <v>305</v>
      </c>
      <c r="H355" s="162">
        <v>5</v>
      </c>
      <c r="I355" s="163"/>
      <c r="J355" s="164">
        <f t="shared" si="20"/>
        <v>0</v>
      </c>
      <c r="K355" s="165"/>
      <c r="L355" s="34"/>
      <c r="M355" s="166" t="s">
        <v>1</v>
      </c>
      <c r="N355" s="167" t="s">
        <v>41</v>
      </c>
      <c r="O355" s="62"/>
      <c r="P355" s="168">
        <f t="shared" si="21"/>
        <v>0</v>
      </c>
      <c r="Q355" s="168">
        <v>0</v>
      </c>
      <c r="R355" s="168">
        <f t="shared" si="22"/>
        <v>0</v>
      </c>
      <c r="S355" s="168">
        <v>0</v>
      </c>
      <c r="T355" s="169">
        <f t="shared" si="23"/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70" t="s">
        <v>327</v>
      </c>
      <c r="AT355" s="170" t="s">
        <v>237</v>
      </c>
      <c r="AU355" s="170" t="s">
        <v>87</v>
      </c>
      <c r="AY355" s="18" t="s">
        <v>234</v>
      </c>
      <c r="BE355" s="171">
        <f t="shared" si="24"/>
        <v>0</v>
      </c>
      <c r="BF355" s="171">
        <f t="shared" si="25"/>
        <v>0</v>
      </c>
      <c r="BG355" s="171">
        <f t="shared" si="26"/>
        <v>0</v>
      </c>
      <c r="BH355" s="171">
        <f t="shared" si="27"/>
        <v>0</v>
      </c>
      <c r="BI355" s="171">
        <f t="shared" si="28"/>
        <v>0</v>
      </c>
      <c r="BJ355" s="18" t="s">
        <v>87</v>
      </c>
      <c r="BK355" s="171">
        <f t="shared" si="29"/>
        <v>0</v>
      </c>
      <c r="BL355" s="18" t="s">
        <v>327</v>
      </c>
      <c r="BM355" s="170" t="s">
        <v>3355</v>
      </c>
    </row>
    <row r="356" spans="1:65" s="2" customFormat="1" ht="37.950000000000003" customHeight="1">
      <c r="A356" s="33"/>
      <c r="B356" s="157"/>
      <c r="C356" s="199" t="s">
        <v>954</v>
      </c>
      <c r="D356" s="199" t="s">
        <v>478</v>
      </c>
      <c r="E356" s="200" t="s">
        <v>1685</v>
      </c>
      <c r="F356" s="201" t="s">
        <v>1686</v>
      </c>
      <c r="G356" s="202" t="s">
        <v>305</v>
      </c>
      <c r="H356" s="203">
        <v>5</v>
      </c>
      <c r="I356" s="204"/>
      <c r="J356" s="205">
        <f t="shared" si="20"/>
        <v>0</v>
      </c>
      <c r="K356" s="206"/>
      <c r="L356" s="207"/>
      <c r="M356" s="208" t="s">
        <v>1</v>
      </c>
      <c r="N356" s="209" t="s">
        <v>41</v>
      </c>
      <c r="O356" s="62"/>
      <c r="P356" s="168">
        <f t="shared" si="21"/>
        <v>0</v>
      </c>
      <c r="Q356" s="168">
        <v>1.6049999999999998E-2</v>
      </c>
      <c r="R356" s="168">
        <f t="shared" si="22"/>
        <v>8.0249999999999988E-2</v>
      </c>
      <c r="S356" s="168">
        <v>0</v>
      </c>
      <c r="T356" s="169">
        <f t="shared" si="23"/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70" t="s">
        <v>643</v>
      </c>
      <c r="AT356" s="170" t="s">
        <v>478</v>
      </c>
      <c r="AU356" s="170" t="s">
        <v>87</v>
      </c>
      <c r="AY356" s="18" t="s">
        <v>234</v>
      </c>
      <c r="BE356" s="171">
        <f t="shared" si="24"/>
        <v>0</v>
      </c>
      <c r="BF356" s="171">
        <f t="shared" si="25"/>
        <v>0</v>
      </c>
      <c r="BG356" s="171">
        <f t="shared" si="26"/>
        <v>0</v>
      </c>
      <c r="BH356" s="171">
        <f t="shared" si="27"/>
        <v>0</v>
      </c>
      <c r="BI356" s="171">
        <f t="shared" si="28"/>
        <v>0</v>
      </c>
      <c r="BJ356" s="18" t="s">
        <v>87</v>
      </c>
      <c r="BK356" s="171">
        <f t="shared" si="29"/>
        <v>0</v>
      </c>
      <c r="BL356" s="18" t="s">
        <v>327</v>
      </c>
      <c r="BM356" s="170" t="s">
        <v>3356</v>
      </c>
    </row>
    <row r="357" spans="1:65" s="2" customFormat="1" ht="24.15" customHeight="1">
      <c r="A357" s="33"/>
      <c r="B357" s="157"/>
      <c r="C357" s="199" t="s">
        <v>959</v>
      </c>
      <c r="D357" s="199" t="s">
        <v>478</v>
      </c>
      <c r="E357" s="200" t="s">
        <v>1688</v>
      </c>
      <c r="F357" s="201" t="s">
        <v>1689</v>
      </c>
      <c r="G357" s="202" t="s">
        <v>305</v>
      </c>
      <c r="H357" s="203">
        <v>5</v>
      </c>
      <c r="I357" s="204"/>
      <c r="J357" s="205">
        <f t="shared" si="20"/>
        <v>0</v>
      </c>
      <c r="K357" s="206"/>
      <c r="L357" s="207"/>
      <c r="M357" s="208" t="s">
        <v>1</v>
      </c>
      <c r="N357" s="209" t="s">
        <v>41</v>
      </c>
      <c r="O357" s="62"/>
      <c r="P357" s="168">
        <f t="shared" si="21"/>
        <v>0</v>
      </c>
      <c r="Q357" s="168">
        <v>5.9999999999999995E-4</v>
      </c>
      <c r="R357" s="168">
        <f t="shared" si="22"/>
        <v>2.9999999999999996E-3</v>
      </c>
      <c r="S357" s="168">
        <v>0</v>
      </c>
      <c r="T357" s="169">
        <f t="shared" si="23"/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70" t="s">
        <v>643</v>
      </c>
      <c r="AT357" s="170" t="s">
        <v>478</v>
      </c>
      <c r="AU357" s="170" t="s">
        <v>87</v>
      </c>
      <c r="AY357" s="18" t="s">
        <v>234</v>
      </c>
      <c r="BE357" s="171">
        <f t="shared" si="24"/>
        <v>0</v>
      </c>
      <c r="BF357" s="171">
        <f t="shared" si="25"/>
        <v>0</v>
      </c>
      <c r="BG357" s="171">
        <f t="shared" si="26"/>
        <v>0</v>
      </c>
      <c r="BH357" s="171">
        <f t="shared" si="27"/>
        <v>0</v>
      </c>
      <c r="BI357" s="171">
        <f t="shared" si="28"/>
        <v>0</v>
      </c>
      <c r="BJ357" s="18" t="s">
        <v>87</v>
      </c>
      <c r="BK357" s="171">
        <f t="shared" si="29"/>
        <v>0</v>
      </c>
      <c r="BL357" s="18" t="s">
        <v>327</v>
      </c>
      <c r="BM357" s="170" t="s">
        <v>3357</v>
      </c>
    </row>
    <row r="358" spans="1:65" s="2" customFormat="1" ht="16.5" customHeight="1">
      <c r="A358" s="33"/>
      <c r="B358" s="157"/>
      <c r="C358" s="199" t="s">
        <v>965</v>
      </c>
      <c r="D358" s="199" t="s">
        <v>478</v>
      </c>
      <c r="E358" s="200" t="s">
        <v>1691</v>
      </c>
      <c r="F358" s="201" t="s">
        <v>1692</v>
      </c>
      <c r="G358" s="202" t="s">
        <v>305</v>
      </c>
      <c r="H358" s="203">
        <v>5</v>
      </c>
      <c r="I358" s="204"/>
      <c r="J358" s="205">
        <f t="shared" si="20"/>
        <v>0</v>
      </c>
      <c r="K358" s="206"/>
      <c r="L358" s="207"/>
      <c r="M358" s="208" t="s">
        <v>1</v>
      </c>
      <c r="N358" s="209" t="s">
        <v>41</v>
      </c>
      <c r="O358" s="62"/>
      <c r="P358" s="168">
        <f t="shared" si="21"/>
        <v>0</v>
      </c>
      <c r="Q358" s="168">
        <v>0</v>
      </c>
      <c r="R358" s="168">
        <f t="shared" si="22"/>
        <v>0</v>
      </c>
      <c r="S358" s="168">
        <v>0</v>
      </c>
      <c r="T358" s="169">
        <f t="shared" si="23"/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70" t="s">
        <v>643</v>
      </c>
      <c r="AT358" s="170" t="s">
        <v>478</v>
      </c>
      <c r="AU358" s="170" t="s">
        <v>87</v>
      </c>
      <c r="AY358" s="18" t="s">
        <v>234</v>
      </c>
      <c r="BE358" s="171">
        <f t="shared" si="24"/>
        <v>0</v>
      </c>
      <c r="BF358" s="171">
        <f t="shared" si="25"/>
        <v>0</v>
      </c>
      <c r="BG358" s="171">
        <f t="shared" si="26"/>
        <v>0</v>
      </c>
      <c r="BH358" s="171">
        <f t="shared" si="27"/>
        <v>0</v>
      </c>
      <c r="BI358" s="171">
        <f t="shared" si="28"/>
        <v>0</v>
      </c>
      <c r="BJ358" s="18" t="s">
        <v>87</v>
      </c>
      <c r="BK358" s="171">
        <f t="shared" si="29"/>
        <v>0</v>
      </c>
      <c r="BL358" s="18" t="s">
        <v>327</v>
      </c>
      <c r="BM358" s="170" t="s">
        <v>3358</v>
      </c>
    </row>
    <row r="359" spans="1:65" s="2" customFormat="1" ht="16.5" customHeight="1">
      <c r="A359" s="33"/>
      <c r="B359" s="157"/>
      <c r="C359" s="158" t="s">
        <v>969</v>
      </c>
      <c r="D359" s="158" t="s">
        <v>237</v>
      </c>
      <c r="E359" s="159" t="s">
        <v>1694</v>
      </c>
      <c r="F359" s="160" t="s">
        <v>1695</v>
      </c>
      <c r="G359" s="161" t="s">
        <v>305</v>
      </c>
      <c r="H359" s="162">
        <v>5</v>
      </c>
      <c r="I359" s="163"/>
      <c r="J359" s="164">
        <f t="shared" si="20"/>
        <v>0</v>
      </c>
      <c r="K359" s="165"/>
      <c r="L359" s="34"/>
      <c r="M359" s="166" t="s">
        <v>1</v>
      </c>
      <c r="N359" s="167" t="s">
        <v>41</v>
      </c>
      <c r="O359" s="62"/>
      <c r="P359" s="168">
        <f t="shared" si="21"/>
        <v>0</v>
      </c>
      <c r="Q359" s="168">
        <v>0</v>
      </c>
      <c r="R359" s="168">
        <f t="shared" si="22"/>
        <v>0</v>
      </c>
      <c r="S359" s="168">
        <v>0</v>
      </c>
      <c r="T359" s="169">
        <f t="shared" si="23"/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70" t="s">
        <v>327</v>
      </c>
      <c r="AT359" s="170" t="s">
        <v>237</v>
      </c>
      <c r="AU359" s="170" t="s">
        <v>87</v>
      </c>
      <c r="AY359" s="18" t="s">
        <v>234</v>
      </c>
      <c r="BE359" s="171">
        <f t="shared" si="24"/>
        <v>0</v>
      </c>
      <c r="BF359" s="171">
        <f t="shared" si="25"/>
        <v>0</v>
      </c>
      <c r="BG359" s="171">
        <f t="shared" si="26"/>
        <v>0</v>
      </c>
      <c r="BH359" s="171">
        <f t="shared" si="27"/>
        <v>0</v>
      </c>
      <c r="BI359" s="171">
        <f t="shared" si="28"/>
        <v>0</v>
      </c>
      <c r="BJ359" s="18" t="s">
        <v>87</v>
      </c>
      <c r="BK359" s="171">
        <f t="shared" si="29"/>
        <v>0</v>
      </c>
      <c r="BL359" s="18" t="s">
        <v>327</v>
      </c>
      <c r="BM359" s="170" t="s">
        <v>3359</v>
      </c>
    </row>
    <row r="360" spans="1:65" s="2" customFormat="1" ht="24.15" customHeight="1">
      <c r="A360" s="33"/>
      <c r="B360" s="157"/>
      <c r="C360" s="199" t="s">
        <v>984</v>
      </c>
      <c r="D360" s="199" t="s">
        <v>478</v>
      </c>
      <c r="E360" s="200" t="s">
        <v>1697</v>
      </c>
      <c r="F360" s="201" t="s">
        <v>1698</v>
      </c>
      <c r="G360" s="202" t="s">
        <v>305</v>
      </c>
      <c r="H360" s="203">
        <v>5</v>
      </c>
      <c r="I360" s="204"/>
      <c r="J360" s="205">
        <f t="shared" si="20"/>
        <v>0</v>
      </c>
      <c r="K360" s="206"/>
      <c r="L360" s="207"/>
      <c r="M360" s="208" t="s">
        <v>1</v>
      </c>
      <c r="N360" s="209" t="s">
        <v>41</v>
      </c>
      <c r="O360" s="62"/>
      <c r="P360" s="168">
        <f t="shared" si="21"/>
        <v>0</v>
      </c>
      <c r="Q360" s="168">
        <v>2.4E-2</v>
      </c>
      <c r="R360" s="168">
        <f t="shared" si="22"/>
        <v>0.12</v>
      </c>
      <c r="S360" s="168">
        <v>0</v>
      </c>
      <c r="T360" s="169">
        <f t="shared" si="23"/>
        <v>0</v>
      </c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R360" s="170" t="s">
        <v>643</v>
      </c>
      <c r="AT360" s="170" t="s">
        <v>478</v>
      </c>
      <c r="AU360" s="170" t="s">
        <v>87</v>
      </c>
      <c r="AY360" s="18" t="s">
        <v>234</v>
      </c>
      <c r="BE360" s="171">
        <f t="shared" si="24"/>
        <v>0</v>
      </c>
      <c r="BF360" s="171">
        <f t="shared" si="25"/>
        <v>0</v>
      </c>
      <c r="BG360" s="171">
        <f t="shared" si="26"/>
        <v>0</v>
      </c>
      <c r="BH360" s="171">
        <f t="shared" si="27"/>
        <v>0</v>
      </c>
      <c r="BI360" s="171">
        <f t="shared" si="28"/>
        <v>0</v>
      </c>
      <c r="BJ360" s="18" t="s">
        <v>87</v>
      </c>
      <c r="BK360" s="171">
        <f t="shared" si="29"/>
        <v>0</v>
      </c>
      <c r="BL360" s="18" t="s">
        <v>327</v>
      </c>
      <c r="BM360" s="170" t="s">
        <v>3360</v>
      </c>
    </row>
    <row r="361" spans="1:65" s="2" customFormat="1" ht="24.15" customHeight="1">
      <c r="A361" s="33"/>
      <c r="B361" s="157"/>
      <c r="C361" s="158" t="s">
        <v>993</v>
      </c>
      <c r="D361" s="158" t="s">
        <v>237</v>
      </c>
      <c r="E361" s="159" t="s">
        <v>1706</v>
      </c>
      <c r="F361" s="160" t="s">
        <v>1707</v>
      </c>
      <c r="G361" s="161" t="s">
        <v>305</v>
      </c>
      <c r="H361" s="162">
        <v>6</v>
      </c>
      <c r="I361" s="163"/>
      <c r="J361" s="164">
        <f t="shared" si="20"/>
        <v>0</v>
      </c>
      <c r="K361" s="165"/>
      <c r="L361" s="34"/>
      <c r="M361" s="166" t="s">
        <v>1</v>
      </c>
      <c r="N361" s="167" t="s">
        <v>41</v>
      </c>
      <c r="O361" s="62"/>
      <c r="P361" s="168">
        <f t="shared" si="21"/>
        <v>0</v>
      </c>
      <c r="Q361" s="168">
        <v>2.7999999999999998E-4</v>
      </c>
      <c r="R361" s="168">
        <f t="shared" si="22"/>
        <v>1.6799999999999999E-3</v>
      </c>
      <c r="S361" s="168">
        <v>0</v>
      </c>
      <c r="T361" s="169">
        <f t="shared" si="23"/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70" t="s">
        <v>327</v>
      </c>
      <c r="AT361" s="170" t="s">
        <v>237</v>
      </c>
      <c r="AU361" s="170" t="s">
        <v>87</v>
      </c>
      <c r="AY361" s="18" t="s">
        <v>234</v>
      </c>
      <c r="BE361" s="171">
        <f t="shared" si="24"/>
        <v>0</v>
      </c>
      <c r="BF361" s="171">
        <f t="shared" si="25"/>
        <v>0</v>
      </c>
      <c r="BG361" s="171">
        <f t="shared" si="26"/>
        <v>0</v>
      </c>
      <c r="BH361" s="171">
        <f t="shared" si="27"/>
        <v>0</v>
      </c>
      <c r="BI361" s="171">
        <f t="shared" si="28"/>
        <v>0</v>
      </c>
      <c r="BJ361" s="18" t="s">
        <v>87</v>
      </c>
      <c r="BK361" s="171">
        <f t="shared" si="29"/>
        <v>0</v>
      </c>
      <c r="BL361" s="18" t="s">
        <v>327</v>
      </c>
      <c r="BM361" s="170" t="s">
        <v>3361</v>
      </c>
    </row>
    <row r="362" spans="1:65" s="2" customFormat="1" ht="16.5" customHeight="1">
      <c r="A362" s="33"/>
      <c r="B362" s="157"/>
      <c r="C362" s="199" t="s">
        <v>997</v>
      </c>
      <c r="D362" s="199" t="s">
        <v>478</v>
      </c>
      <c r="E362" s="200" t="s">
        <v>1709</v>
      </c>
      <c r="F362" s="201" t="s">
        <v>1710</v>
      </c>
      <c r="G362" s="202" t="s">
        <v>305</v>
      </c>
      <c r="H362" s="203">
        <v>6</v>
      </c>
      <c r="I362" s="204"/>
      <c r="J362" s="205">
        <f t="shared" si="20"/>
        <v>0</v>
      </c>
      <c r="K362" s="206"/>
      <c r="L362" s="207"/>
      <c r="M362" s="208" t="s">
        <v>1</v>
      </c>
      <c r="N362" s="209" t="s">
        <v>41</v>
      </c>
      <c r="O362" s="62"/>
      <c r="P362" s="168">
        <f t="shared" si="21"/>
        <v>0</v>
      </c>
      <c r="Q362" s="168">
        <v>1.41E-2</v>
      </c>
      <c r="R362" s="168">
        <f t="shared" si="22"/>
        <v>8.4599999999999995E-2</v>
      </c>
      <c r="S362" s="168">
        <v>0</v>
      </c>
      <c r="T362" s="169">
        <f t="shared" si="23"/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70" t="s">
        <v>643</v>
      </c>
      <c r="AT362" s="170" t="s">
        <v>478</v>
      </c>
      <c r="AU362" s="170" t="s">
        <v>87</v>
      </c>
      <c r="AY362" s="18" t="s">
        <v>234</v>
      </c>
      <c r="BE362" s="171">
        <f t="shared" si="24"/>
        <v>0</v>
      </c>
      <c r="BF362" s="171">
        <f t="shared" si="25"/>
        <v>0</v>
      </c>
      <c r="BG362" s="171">
        <f t="shared" si="26"/>
        <v>0</v>
      </c>
      <c r="BH362" s="171">
        <f t="shared" si="27"/>
        <v>0</v>
      </c>
      <c r="BI362" s="171">
        <f t="shared" si="28"/>
        <v>0</v>
      </c>
      <c r="BJ362" s="18" t="s">
        <v>87</v>
      </c>
      <c r="BK362" s="171">
        <f t="shared" si="29"/>
        <v>0</v>
      </c>
      <c r="BL362" s="18" t="s">
        <v>327</v>
      </c>
      <c r="BM362" s="170" t="s">
        <v>3362</v>
      </c>
    </row>
    <row r="363" spans="1:65" s="2" customFormat="1" ht="24.15" customHeight="1">
      <c r="A363" s="33"/>
      <c r="B363" s="157"/>
      <c r="C363" s="158" t="s">
        <v>1001</v>
      </c>
      <c r="D363" s="158" t="s">
        <v>237</v>
      </c>
      <c r="E363" s="159" t="s">
        <v>1712</v>
      </c>
      <c r="F363" s="160" t="s">
        <v>1713</v>
      </c>
      <c r="G363" s="161" t="s">
        <v>305</v>
      </c>
      <c r="H363" s="162">
        <v>2</v>
      </c>
      <c r="I363" s="163"/>
      <c r="J363" s="164">
        <f t="shared" si="20"/>
        <v>0</v>
      </c>
      <c r="K363" s="165"/>
      <c r="L363" s="34"/>
      <c r="M363" s="166" t="s">
        <v>1</v>
      </c>
      <c r="N363" s="167" t="s">
        <v>41</v>
      </c>
      <c r="O363" s="62"/>
      <c r="P363" s="168">
        <f t="shared" si="21"/>
        <v>0</v>
      </c>
      <c r="Q363" s="168">
        <v>7.5000000000000002E-4</v>
      </c>
      <c r="R363" s="168">
        <f t="shared" si="22"/>
        <v>1.5E-3</v>
      </c>
      <c r="S363" s="168">
        <v>0</v>
      </c>
      <c r="T363" s="169">
        <f t="shared" si="23"/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70" t="s">
        <v>327</v>
      </c>
      <c r="AT363" s="170" t="s">
        <v>237</v>
      </c>
      <c r="AU363" s="170" t="s">
        <v>87</v>
      </c>
      <c r="AY363" s="18" t="s">
        <v>234</v>
      </c>
      <c r="BE363" s="171">
        <f t="shared" si="24"/>
        <v>0</v>
      </c>
      <c r="BF363" s="171">
        <f t="shared" si="25"/>
        <v>0</v>
      </c>
      <c r="BG363" s="171">
        <f t="shared" si="26"/>
        <v>0</v>
      </c>
      <c r="BH363" s="171">
        <f t="shared" si="27"/>
        <v>0</v>
      </c>
      <c r="BI363" s="171">
        <f t="shared" si="28"/>
        <v>0</v>
      </c>
      <c r="BJ363" s="18" t="s">
        <v>87</v>
      </c>
      <c r="BK363" s="171">
        <f t="shared" si="29"/>
        <v>0</v>
      </c>
      <c r="BL363" s="18" t="s">
        <v>327</v>
      </c>
      <c r="BM363" s="170" t="s">
        <v>3363</v>
      </c>
    </row>
    <row r="364" spans="1:65" s="2" customFormat="1" ht="16.5" customHeight="1">
      <c r="A364" s="33"/>
      <c r="B364" s="157"/>
      <c r="C364" s="199" t="s">
        <v>1005</v>
      </c>
      <c r="D364" s="199" t="s">
        <v>478</v>
      </c>
      <c r="E364" s="200" t="s">
        <v>1715</v>
      </c>
      <c r="F364" s="201" t="s">
        <v>1716</v>
      </c>
      <c r="G364" s="202" t="s">
        <v>305</v>
      </c>
      <c r="H364" s="203">
        <v>2</v>
      </c>
      <c r="I364" s="204"/>
      <c r="J364" s="205">
        <f t="shared" si="20"/>
        <v>0</v>
      </c>
      <c r="K364" s="206"/>
      <c r="L364" s="207"/>
      <c r="M364" s="208" t="s">
        <v>1</v>
      </c>
      <c r="N364" s="209" t="s">
        <v>41</v>
      </c>
      <c r="O364" s="62"/>
      <c r="P364" s="168">
        <f t="shared" si="21"/>
        <v>0</v>
      </c>
      <c r="Q364" s="168">
        <v>1.7999999999999999E-2</v>
      </c>
      <c r="R364" s="168">
        <f t="shared" si="22"/>
        <v>3.5999999999999997E-2</v>
      </c>
      <c r="S364" s="168">
        <v>0</v>
      </c>
      <c r="T364" s="169">
        <f t="shared" si="23"/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70" t="s">
        <v>643</v>
      </c>
      <c r="AT364" s="170" t="s">
        <v>478</v>
      </c>
      <c r="AU364" s="170" t="s">
        <v>87</v>
      </c>
      <c r="AY364" s="18" t="s">
        <v>234</v>
      </c>
      <c r="BE364" s="171">
        <f t="shared" si="24"/>
        <v>0</v>
      </c>
      <c r="BF364" s="171">
        <f t="shared" si="25"/>
        <v>0</v>
      </c>
      <c r="BG364" s="171">
        <f t="shared" si="26"/>
        <v>0</v>
      </c>
      <c r="BH364" s="171">
        <f t="shared" si="27"/>
        <v>0</v>
      </c>
      <c r="BI364" s="171">
        <f t="shared" si="28"/>
        <v>0</v>
      </c>
      <c r="BJ364" s="18" t="s">
        <v>87</v>
      </c>
      <c r="BK364" s="171">
        <f t="shared" si="29"/>
        <v>0</v>
      </c>
      <c r="BL364" s="18" t="s">
        <v>327</v>
      </c>
      <c r="BM364" s="170" t="s">
        <v>3364</v>
      </c>
    </row>
    <row r="365" spans="1:65" s="2" customFormat="1" ht="16.5" customHeight="1">
      <c r="A365" s="33"/>
      <c r="B365" s="157"/>
      <c r="C365" s="158" t="s">
        <v>1011</v>
      </c>
      <c r="D365" s="158" t="s">
        <v>237</v>
      </c>
      <c r="E365" s="159" t="s">
        <v>1718</v>
      </c>
      <c r="F365" s="160" t="s">
        <v>1719</v>
      </c>
      <c r="G365" s="161" t="s">
        <v>305</v>
      </c>
      <c r="H365" s="162">
        <v>5</v>
      </c>
      <c r="I365" s="163"/>
      <c r="J365" s="164">
        <f t="shared" si="20"/>
        <v>0</v>
      </c>
      <c r="K365" s="165"/>
      <c r="L365" s="34"/>
      <c r="M365" s="166" t="s">
        <v>1</v>
      </c>
      <c r="N365" s="167" t="s">
        <v>41</v>
      </c>
      <c r="O365" s="62"/>
      <c r="P365" s="168">
        <f t="shared" si="21"/>
        <v>0</v>
      </c>
      <c r="Q365" s="168">
        <v>0</v>
      </c>
      <c r="R365" s="168">
        <f t="shared" si="22"/>
        <v>0</v>
      </c>
      <c r="S365" s="168">
        <v>0</v>
      </c>
      <c r="T365" s="169">
        <f t="shared" si="23"/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70" t="s">
        <v>327</v>
      </c>
      <c r="AT365" s="170" t="s">
        <v>237</v>
      </c>
      <c r="AU365" s="170" t="s">
        <v>87</v>
      </c>
      <c r="AY365" s="18" t="s">
        <v>234</v>
      </c>
      <c r="BE365" s="171">
        <f t="shared" si="24"/>
        <v>0</v>
      </c>
      <c r="BF365" s="171">
        <f t="shared" si="25"/>
        <v>0</v>
      </c>
      <c r="BG365" s="171">
        <f t="shared" si="26"/>
        <v>0</v>
      </c>
      <c r="BH365" s="171">
        <f t="shared" si="27"/>
        <v>0</v>
      </c>
      <c r="BI365" s="171">
        <f t="shared" si="28"/>
        <v>0</v>
      </c>
      <c r="BJ365" s="18" t="s">
        <v>87</v>
      </c>
      <c r="BK365" s="171">
        <f t="shared" si="29"/>
        <v>0</v>
      </c>
      <c r="BL365" s="18" t="s">
        <v>327</v>
      </c>
      <c r="BM365" s="170" t="s">
        <v>3365</v>
      </c>
    </row>
    <row r="366" spans="1:65" s="2" customFormat="1" ht="16.5" customHeight="1">
      <c r="A366" s="33"/>
      <c r="B366" s="157"/>
      <c r="C366" s="199" t="s">
        <v>1015</v>
      </c>
      <c r="D366" s="199" t="s">
        <v>478</v>
      </c>
      <c r="E366" s="200" t="s">
        <v>1721</v>
      </c>
      <c r="F366" s="201" t="s">
        <v>1722</v>
      </c>
      <c r="G366" s="202" t="s">
        <v>305</v>
      </c>
      <c r="H366" s="203">
        <v>5</v>
      </c>
      <c r="I366" s="204"/>
      <c r="J366" s="205">
        <f t="shared" si="20"/>
        <v>0</v>
      </c>
      <c r="K366" s="206"/>
      <c r="L366" s="207"/>
      <c r="M366" s="208" t="s">
        <v>1</v>
      </c>
      <c r="N366" s="209" t="s">
        <v>41</v>
      </c>
      <c r="O366" s="62"/>
      <c r="P366" s="168">
        <f t="shared" si="21"/>
        <v>0</v>
      </c>
      <c r="Q366" s="168">
        <v>2E-3</v>
      </c>
      <c r="R366" s="168">
        <f t="shared" si="22"/>
        <v>0.01</v>
      </c>
      <c r="S366" s="168">
        <v>0</v>
      </c>
      <c r="T366" s="169">
        <f t="shared" si="23"/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70" t="s">
        <v>643</v>
      </c>
      <c r="AT366" s="170" t="s">
        <v>478</v>
      </c>
      <c r="AU366" s="170" t="s">
        <v>87</v>
      </c>
      <c r="AY366" s="18" t="s">
        <v>234</v>
      </c>
      <c r="BE366" s="171">
        <f t="shared" si="24"/>
        <v>0</v>
      </c>
      <c r="BF366" s="171">
        <f t="shared" si="25"/>
        <v>0</v>
      </c>
      <c r="BG366" s="171">
        <f t="shared" si="26"/>
        <v>0</v>
      </c>
      <c r="BH366" s="171">
        <f t="shared" si="27"/>
        <v>0</v>
      </c>
      <c r="BI366" s="171">
        <f t="shared" si="28"/>
        <v>0</v>
      </c>
      <c r="BJ366" s="18" t="s">
        <v>87</v>
      </c>
      <c r="BK366" s="171">
        <f t="shared" si="29"/>
        <v>0</v>
      </c>
      <c r="BL366" s="18" t="s">
        <v>327</v>
      </c>
      <c r="BM366" s="170" t="s">
        <v>3366</v>
      </c>
    </row>
    <row r="367" spans="1:65" s="2" customFormat="1" ht="24.15" customHeight="1">
      <c r="A367" s="33"/>
      <c r="B367" s="157"/>
      <c r="C367" s="158" t="s">
        <v>1021</v>
      </c>
      <c r="D367" s="158" t="s">
        <v>237</v>
      </c>
      <c r="E367" s="159" t="s">
        <v>1736</v>
      </c>
      <c r="F367" s="160" t="s">
        <v>1737</v>
      </c>
      <c r="G367" s="161" t="s">
        <v>305</v>
      </c>
      <c r="H367" s="162">
        <v>3</v>
      </c>
      <c r="I367" s="163"/>
      <c r="J367" s="164">
        <f t="shared" si="20"/>
        <v>0</v>
      </c>
      <c r="K367" s="165"/>
      <c r="L367" s="34"/>
      <c r="M367" s="166" t="s">
        <v>1</v>
      </c>
      <c r="N367" s="167" t="s">
        <v>41</v>
      </c>
      <c r="O367" s="62"/>
      <c r="P367" s="168">
        <f t="shared" si="21"/>
        <v>0</v>
      </c>
      <c r="Q367" s="168">
        <v>8.0000000000000004E-4</v>
      </c>
      <c r="R367" s="168">
        <f t="shared" si="22"/>
        <v>2.4000000000000002E-3</v>
      </c>
      <c r="S367" s="168">
        <v>0</v>
      </c>
      <c r="T367" s="169">
        <f t="shared" si="23"/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70" t="s">
        <v>327</v>
      </c>
      <c r="AT367" s="170" t="s">
        <v>237</v>
      </c>
      <c r="AU367" s="170" t="s">
        <v>87</v>
      </c>
      <c r="AY367" s="18" t="s">
        <v>234</v>
      </c>
      <c r="BE367" s="171">
        <f t="shared" si="24"/>
        <v>0</v>
      </c>
      <c r="BF367" s="171">
        <f t="shared" si="25"/>
        <v>0</v>
      </c>
      <c r="BG367" s="171">
        <f t="shared" si="26"/>
        <v>0</v>
      </c>
      <c r="BH367" s="171">
        <f t="shared" si="27"/>
        <v>0</v>
      </c>
      <c r="BI367" s="171">
        <f t="shared" si="28"/>
        <v>0</v>
      </c>
      <c r="BJ367" s="18" t="s">
        <v>87</v>
      </c>
      <c r="BK367" s="171">
        <f t="shared" si="29"/>
        <v>0</v>
      </c>
      <c r="BL367" s="18" t="s">
        <v>327</v>
      </c>
      <c r="BM367" s="170" t="s">
        <v>3367</v>
      </c>
    </row>
    <row r="368" spans="1:65" s="2" customFormat="1" ht="16.5" customHeight="1">
      <c r="A368" s="33"/>
      <c r="B368" s="157"/>
      <c r="C368" s="199" t="s">
        <v>1031</v>
      </c>
      <c r="D368" s="199" t="s">
        <v>478</v>
      </c>
      <c r="E368" s="200" t="s">
        <v>1739</v>
      </c>
      <c r="F368" s="201" t="s">
        <v>1740</v>
      </c>
      <c r="G368" s="202" t="s">
        <v>305</v>
      </c>
      <c r="H368" s="203">
        <v>3</v>
      </c>
      <c r="I368" s="204"/>
      <c r="J368" s="205">
        <f t="shared" si="20"/>
        <v>0</v>
      </c>
      <c r="K368" s="206"/>
      <c r="L368" s="207"/>
      <c r="M368" s="208" t="s">
        <v>1</v>
      </c>
      <c r="N368" s="209" t="s">
        <v>41</v>
      </c>
      <c r="O368" s="62"/>
      <c r="P368" s="168">
        <f t="shared" si="21"/>
        <v>0</v>
      </c>
      <c r="Q368" s="168">
        <v>4.3499999999999997E-3</v>
      </c>
      <c r="R368" s="168">
        <f t="shared" si="22"/>
        <v>1.3049999999999999E-2</v>
      </c>
      <c r="S368" s="168">
        <v>0</v>
      </c>
      <c r="T368" s="169">
        <f t="shared" si="23"/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70" t="s">
        <v>643</v>
      </c>
      <c r="AT368" s="170" t="s">
        <v>478</v>
      </c>
      <c r="AU368" s="170" t="s">
        <v>87</v>
      </c>
      <c r="AY368" s="18" t="s">
        <v>234</v>
      </c>
      <c r="BE368" s="171">
        <f t="shared" si="24"/>
        <v>0</v>
      </c>
      <c r="BF368" s="171">
        <f t="shared" si="25"/>
        <v>0</v>
      </c>
      <c r="BG368" s="171">
        <f t="shared" si="26"/>
        <v>0</v>
      </c>
      <c r="BH368" s="171">
        <f t="shared" si="27"/>
        <v>0</v>
      </c>
      <c r="BI368" s="171">
        <f t="shared" si="28"/>
        <v>0</v>
      </c>
      <c r="BJ368" s="18" t="s">
        <v>87</v>
      </c>
      <c r="BK368" s="171">
        <f t="shared" si="29"/>
        <v>0</v>
      </c>
      <c r="BL368" s="18" t="s">
        <v>327</v>
      </c>
      <c r="BM368" s="170" t="s">
        <v>3368</v>
      </c>
    </row>
    <row r="369" spans="1:65" s="2" customFormat="1" ht="24.15" customHeight="1">
      <c r="A369" s="33"/>
      <c r="B369" s="157"/>
      <c r="C369" s="158" t="s">
        <v>325</v>
      </c>
      <c r="D369" s="158" t="s">
        <v>237</v>
      </c>
      <c r="E369" s="159" t="s">
        <v>3369</v>
      </c>
      <c r="F369" s="160" t="s">
        <v>3370</v>
      </c>
      <c r="G369" s="161" t="s">
        <v>305</v>
      </c>
      <c r="H369" s="162">
        <v>1</v>
      </c>
      <c r="I369" s="163"/>
      <c r="J369" s="164">
        <f t="shared" si="20"/>
        <v>0</v>
      </c>
      <c r="K369" s="165"/>
      <c r="L369" s="34"/>
      <c r="M369" s="166" t="s">
        <v>1</v>
      </c>
      <c r="N369" s="167" t="s">
        <v>41</v>
      </c>
      <c r="O369" s="62"/>
      <c r="P369" s="168">
        <f t="shared" si="21"/>
        <v>0</v>
      </c>
      <c r="Q369" s="168">
        <v>7.2999999999999996E-4</v>
      </c>
      <c r="R369" s="168">
        <f t="shared" si="22"/>
        <v>7.2999999999999996E-4</v>
      </c>
      <c r="S369" s="168">
        <v>0</v>
      </c>
      <c r="T369" s="169">
        <f t="shared" si="23"/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70" t="s">
        <v>327</v>
      </c>
      <c r="AT369" s="170" t="s">
        <v>237</v>
      </c>
      <c r="AU369" s="170" t="s">
        <v>87</v>
      </c>
      <c r="AY369" s="18" t="s">
        <v>234</v>
      </c>
      <c r="BE369" s="171">
        <f t="shared" si="24"/>
        <v>0</v>
      </c>
      <c r="BF369" s="171">
        <f t="shared" si="25"/>
        <v>0</v>
      </c>
      <c r="BG369" s="171">
        <f t="shared" si="26"/>
        <v>0</v>
      </c>
      <c r="BH369" s="171">
        <f t="shared" si="27"/>
        <v>0</v>
      </c>
      <c r="BI369" s="171">
        <f t="shared" si="28"/>
        <v>0</v>
      </c>
      <c r="BJ369" s="18" t="s">
        <v>87</v>
      </c>
      <c r="BK369" s="171">
        <f t="shared" si="29"/>
        <v>0</v>
      </c>
      <c r="BL369" s="18" t="s">
        <v>327</v>
      </c>
      <c r="BM369" s="170" t="s">
        <v>3371</v>
      </c>
    </row>
    <row r="370" spans="1:65" s="2" customFormat="1" ht="16.5" customHeight="1">
      <c r="A370" s="33"/>
      <c r="B370" s="157"/>
      <c r="C370" s="199" t="s">
        <v>1038</v>
      </c>
      <c r="D370" s="199" t="s">
        <v>478</v>
      </c>
      <c r="E370" s="200" t="s">
        <v>3372</v>
      </c>
      <c r="F370" s="201" t="s">
        <v>3373</v>
      </c>
      <c r="G370" s="202" t="s">
        <v>305</v>
      </c>
      <c r="H370" s="203">
        <v>1</v>
      </c>
      <c r="I370" s="204"/>
      <c r="J370" s="205">
        <f t="shared" si="20"/>
        <v>0</v>
      </c>
      <c r="K370" s="206"/>
      <c r="L370" s="207"/>
      <c r="M370" s="208" t="s">
        <v>1</v>
      </c>
      <c r="N370" s="209" t="s">
        <v>41</v>
      </c>
      <c r="O370" s="62"/>
      <c r="P370" s="168">
        <f t="shared" si="21"/>
        <v>0</v>
      </c>
      <c r="Q370" s="168">
        <v>1.8499999999999999E-2</v>
      </c>
      <c r="R370" s="168">
        <f t="shared" si="22"/>
        <v>1.8499999999999999E-2</v>
      </c>
      <c r="S370" s="168">
        <v>0</v>
      </c>
      <c r="T370" s="169">
        <f t="shared" si="23"/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70" t="s">
        <v>643</v>
      </c>
      <c r="AT370" s="170" t="s">
        <v>478</v>
      </c>
      <c r="AU370" s="170" t="s">
        <v>87</v>
      </c>
      <c r="AY370" s="18" t="s">
        <v>234</v>
      </c>
      <c r="BE370" s="171">
        <f t="shared" si="24"/>
        <v>0</v>
      </c>
      <c r="BF370" s="171">
        <f t="shared" si="25"/>
        <v>0</v>
      </c>
      <c r="BG370" s="171">
        <f t="shared" si="26"/>
        <v>0</v>
      </c>
      <c r="BH370" s="171">
        <f t="shared" si="27"/>
        <v>0</v>
      </c>
      <c r="BI370" s="171">
        <f t="shared" si="28"/>
        <v>0</v>
      </c>
      <c r="BJ370" s="18" t="s">
        <v>87</v>
      </c>
      <c r="BK370" s="171">
        <f t="shared" si="29"/>
        <v>0</v>
      </c>
      <c r="BL370" s="18" t="s">
        <v>327</v>
      </c>
      <c r="BM370" s="170" t="s">
        <v>3374</v>
      </c>
    </row>
    <row r="371" spans="1:65" s="2" customFormat="1" ht="16.5" customHeight="1">
      <c r="A371" s="33"/>
      <c r="B371" s="157"/>
      <c r="C371" s="158" t="s">
        <v>1042</v>
      </c>
      <c r="D371" s="158" t="s">
        <v>237</v>
      </c>
      <c r="E371" s="159" t="s">
        <v>1742</v>
      </c>
      <c r="F371" s="160" t="s">
        <v>1743</v>
      </c>
      <c r="G371" s="161" t="s">
        <v>305</v>
      </c>
      <c r="H371" s="162">
        <v>3</v>
      </c>
      <c r="I371" s="163"/>
      <c r="J371" s="164">
        <f t="shared" si="20"/>
        <v>0</v>
      </c>
      <c r="K371" s="165"/>
      <c r="L371" s="34"/>
      <c r="M371" s="166" t="s">
        <v>1</v>
      </c>
      <c r="N371" s="167" t="s">
        <v>41</v>
      </c>
      <c r="O371" s="62"/>
      <c r="P371" s="168">
        <f t="shared" si="21"/>
        <v>0</v>
      </c>
      <c r="Q371" s="168">
        <v>8.0000000000000007E-5</v>
      </c>
      <c r="R371" s="168">
        <f t="shared" si="22"/>
        <v>2.4000000000000003E-4</v>
      </c>
      <c r="S371" s="168">
        <v>0</v>
      </c>
      <c r="T371" s="169">
        <f t="shared" si="23"/>
        <v>0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70" t="s">
        <v>327</v>
      </c>
      <c r="AT371" s="170" t="s">
        <v>237</v>
      </c>
      <c r="AU371" s="170" t="s">
        <v>87</v>
      </c>
      <c r="AY371" s="18" t="s">
        <v>234</v>
      </c>
      <c r="BE371" s="171">
        <f t="shared" si="24"/>
        <v>0</v>
      </c>
      <c r="BF371" s="171">
        <f t="shared" si="25"/>
        <v>0</v>
      </c>
      <c r="BG371" s="171">
        <f t="shared" si="26"/>
        <v>0</v>
      </c>
      <c r="BH371" s="171">
        <f t="shared" si="27"/>
        <v>0</v>
      </c>
      <c r="BI371" s="171">
        <f t="shared" si="28"/>
        <v>0</v>
      </c>
      <c r="BJ371" s="18" t="s">
        <v>87</v>
      </c>
      <c r="BK371" s="171">
        <f t="shared" si="29"/>
        <v>0</v>
      </c>
      <c r="BL371" s="18" t="s">
        <v>327</v>
      </c>
      <c r="BM371" s="170" t="s">
        <v>3375</v>
      </c>
    </row>
    <row r="372" spans="1:65" s="14" customFormat="1">
      <c r="B372" s="180"/>
      <c r="D372" s="173" t="s">
        <v>243</v>
      </c>
      <c r="E372" s="181" t="s">
        <v>1</v>
      </c>
      <c r="F372" s="182" t="s">
        <v>3376</v>
      </c>
      <c r="H372" s="183">
        <v>2</v>
      </c>
      <c r="I372" s="184"/>
      <c r="L372" s="180"/>
      <c r="M372" s="185"/>
      <c r="N372" s="186"/>
      <c r="O372" s="186"/>
      <c r="P372" s="186"/>
      <c r="Q372" s="186"/>
      <c r="R372" s="186"/>
      <c r="S372" s="186"/>
      <c r="T372" s="187"/>
      <c r="AT372" s="181" t="s">
        <v>243</v>
      </c>
      <c r="AU372" s="181" t="s">
        <v>87</v>
      </c>
      <c r="AV372" s="14" t="s">
        <v>87</v>
      </c>
      <c r="AW372" s="14" t="s">
        <v>29</v>
      </c>
      <c r="AX372" s="14" t="s">
        <v>75</v>
      </c>
      <c r="AY372" s="181" t="s">
        <v>234</v>
      </c>
    </row>
    <row r="373" spans="1:65" s="14" customFormat="1">
      <c r="B373" s="180"/>
      <c r="D373" s="173" t="s">
        <v>243</v>
      </c>
      <c r="E373" s="181" t="s">
        <v>1</v>
      </c>
      <c r="F373" s="182" t="s">
        <v>3377</v>
      </c>
      <c r="H373" s="183">
        <v>1</v>
      </c>
      <c r="I373" s="184"/>
      <c r="L373" s="180"/>
      <c r="M373" s="185"/>
      <c r="N373" s="186"/>
      <c r="O373" s="186"/>
      <c r="P373" s="186"/>
      <c r="Q373" s="186"/>
      <c r="R373" s="186"/>
      <c r="S373" s="186"/>
      <c r="T373" s="187"/>
      <c r="AT373" s="181" t="s">
        <v>243</v>
      </c>
      <c r="AU373" s="181" t="s">
        <v>87</v>
      </c>
      <c r="AV373" s="14" t="s">
        <v>87</v>
      </c>
      <c r="AW373" s="14" t="s">
        <v>29</v>
      </c>
      <c r="AX373" s="14" t="s">
        <v>75</v>
      </c>
      <c r="AY373" s="181" t="s">
        <v>234</v>
      </c>
    </row>
    <row r="374" spans="1:65" s="15" customFormat="1">
      <c r="B374" s="188"/>
      <c r="D374" s="173" t="s">
        <v>243</v>
      </c>
      <c r="E374" s="189" t="s">
        <v>1</v>
      </c>
      <c r="F374" s="190" t="s">
        <v>248</v>
      </c>
      <c r="H374" s="191">
        <v>3</v>
      </c>
      <c r="I374" s="192"/>
      <c r="L374" s="188"/>
      <c r="M374" s="193"/>
      <c r="N374" s="194"/>
      <c r="O374" s="194"/>
      <c r="P374" s="194"/>
      <c r="Q374" s="194"/>
      <c r="R374" s="194"/>
      <c r="S374" s="194"/>
      <c r="T374" s="195"/>
      <c r="AT374" s="189" t="s">
        <v>243</v>
      </c>
      <c r="AU374" s="189" t="s">
        <v>87</v>
      </c>
      <c r="AV374" s="15" t="s">
        <v>241</v>
      </c>
      <c r="AW374" s="15" t="s">
        <v>29</v>
      </c>
      <c r="AX374" s="15" t="s">
        <v>82</v>
      </c>
      <c r="AY374" s="189" t="s">
        <v>234</v>
      </c>
    </row>
    <row r="375" spans="1:65" s="2" customFormat="1" ht="24.15" customHeight="1">
      <c r="A375" s="33"/>
      <c r="B375" s="157"/>
      <c r="C375" s="199" t="s">
        <v>1046</v>
      </c>
      <c r="D375" s="199" t="s">
        <v>478</v>
      </c>
      <c r="E375" s="200" t="s">
        <v>1747</v>
      </c>
      <c r="F375" s="201" t="s">
        <v>1748</v>
      </c>
      <c r="G375" s="202" t="s">
        <v>305</v>
      </c>
      <c r="H375" s="203">
        <v>3</v>
      </c>
      <c r="I375" s="204"/>
      <c r="J375" s="205">
        <f>ROUND(I375*H375,2)</f>
        <v>0</v>
      </c>
      <c r="K375" s="206"/>
      <c r="L375" s="207"/>
      <c r="M375" s="208" t="s">
        <v>1</v>
      </c>
      <c r="N375" s="209" t="s">
        <v>41</v>
      </c>
      <c r="O375" s="62"/>
      <c r="P375" s="168">
        <f>O375*H375</f>
        <v>0</v>
      </c>
      <c r="Q375" s="168">
        <v>4.6000000000000001E-4</v>
      </c>
      <c r="R375" s="168">
        <f>Q375*H375</f>
        <v>1.3800000000000002E-3</v>
      </c>
      <c r="S375" s="168">
        <v>0</v>
      </c>
      <c r="T375" s="169">
        <f>S375*H375</f>
        <v>0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70" t="s">
        <v>643</v>
      </c>
      <c r="AT375" s="170" t="s">
        <v>478</v>
      </c>
      <c r="AU375" s="170" t="s">
        <v>87</v>
      </c>
      <c r="AY375" s="18" t="s">
        <v>234</v>
      </c>
      <c r="BE375" s="171">
        <f>IF(N375="základná",J375,0)</f>
        <v>0</v>
      </c>
      <c r="BF375" s="171">
        <f>IF(N375="znížená",J375,0)</f>
        <v>0</v>
      </c>
      <c r="BG375" s="171">
        <f>IF(N375="zákl. prenesená",J375,0)</f>
        <v>0</v>
      </c>
      <c r="BH375" s="171">
        <f>IF(N375="zníž. prenesená",J375,0)</f>
        <v>0</v>
      </c>
      <c r="BI375" s="171">
        <f>IF(N375="nulová",J375,0)</f>
        <v>0</v>
      </c>
      <c r="BJ375" s="18" t="s">
        <v>87</v>
      </c>
      <c r="BK375" s="171">
        <f>ROUND(I375*H375,2)</f>
        <v>0</v>
      </c>
      <c r="BL375" s="18" t="s">
        <v>327</v>
      </c>
      <c r="BM375" s="170" t="s">
        <v>3378</v>
      </c>
    </row>
    <row r="376" spans="1:65" s="2" customFormat="1" ht="16.5" customHeight="1">
      <c r="A376" s="33"/>
      <c r="B376" s="157"/>
      <c r="C376" s="158" t="s">
        <v>1050</v>
      </c>
      <c r="D376" s="158" t="s">
        <v>237</v>
      </c>
      <c r="E376" s="159" t="s">
        <v>1750</v>
      </c>
      <c r="F376" s="160" t="s">
        <v>1751</v>
      </c>
      <c r="G376" s="161" t="s">
        <v>305</v>
      </c>
      <c r="H376" s="162">
        <v>5</v>
      </c>
      <c r="I376" s="163"/>
      <c r="J376" s="164">
        <f>ROUND(I376*H376,2)</f>
        <v>0</v>
      </c>
      <c r="K376" s="165"/>
      <c r="L376" s="34"/>
      <c r="M376" s="166" t="s">
        <v>1</v>
      </c>
      <c r="N376" s="167" t="s">
        <v>41</v>
      </c>
      <c r="O376" s="62"/>
      <c r="P376" s="168">
        <f>O376*H376</f>
        <v>0</v>
      </c>
      <c r="Q376" s="168">
        <v>8.0000000000000007E-5</v>
      </c>
      <c r="R376" s="168">
        <f>Q376*H376</f>
        <v>4.0000000000000002E-4</v>
      </c>
      <c r="S376" s="168">
        <v>0</v>
      </c>
      <c r="T376" s="169">
        <f>S376*H376</f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70" t="s">
        <v>327</v>
      </c>
      <c r="AT376" s="170" t="s">
        <v>237</v>
      </c>
      <c r="AU376" s="170" t="s">
        <v>87</v>
      </c>
      <c r="AY376" s="18" t="s">
        <v>234</v>
      </c>
      <c r="BE376" s="171">
        <f>IF(N376="základná",J376,0)</f>
        <v>0</v>
      </c>
      <c r="BF376" s="171">
        <f>IF(N376="znížená",J376,0)</f>
        <v>0</v>
      </c>
      <c r="BG376" s="171">
        <f>IF(N376="zákl. prenesená",J376,0)</f>
        <v>0</v>
      </c>
      <c r="BH376" s="171">
        <f>IF(N376="zníž. prenesená",J376,0)</f>
        <v>0</v>
      </c>
      <c r="BI376" s="171">
        <f>IF(N376="nulová",J376,0)</f>
        <v>0</v>
      </c>
      <c r="BJ376" s="18" t="s">
        <v>87</v>
      </c>
      <c r="BK376" s="171">
        <f>ROUND(I376*H376,2)</f>
        <v>0</v>
      </c>
      <c r="BL376" s="18" t="s">
        <v>327</v>
      </c>
      <c r="BM376" s="170" t="s">
        <v>3379</v>
      </c>
    </row>
    <row r="377" spans="1:65" s="14" customFormat="1">
      <c r="B377" s="180"/>
      <c r="D377" s="173" t="s">
        <v>243</v>
      </c>
      <c r="E377" s="181" t="s">
        <v>1</v>
      </c>
      <c r="F377" s="182" t="s">
        <v>3380</v>
      </c>
      <c r="H377" s="183">
        <v>5</v>
      </c>
      <c r="I377" s="184"/>
      <c r="L377" s="180"/>
      <c r="M377" s="185"/>
      <c r="N377" s="186"/>
      <c r="O377" s="186"/>
      <c r="P377" s="186"/>
      <c r="Q377" s="186"/>
      <c r="R377" s="186"/>
      <c r="S377" s="186"/>
      <c r="T377" s="187"/>
      <c r="AT377" s="181" t="s">
        <v>243</v>
      </c>
      <c r="AU377" s="181" t="s">
        <v>87</v>
      </c>
      <c r="AV377" s="14" t="s">
        <v>87</v>
      </c>
      <c r="AW377" s="14" t="s">
        <v>29</v>
      </c>
      <c r="AX377" s="14" t="s">
        <v>82</v>
      </c>
      <c r="AY377" s="181" t="s">
        <v>234</v>
      </c>
    </row>
    <row r="378" spans="1:65" s="2" customFormat="1" ht="24.15" customHeight="1">
      <c r="A378" s="33"/>
      <c r="B378" s="157"/>
      <c r="C378" s="199" t="s">
        <v>1054</v>
      </c>
      <c r="D378" s="199" t="s">
        <v>478</v>
      </c>
      <c r="E378" s="200" t="s">
        <v>1754</v>
      </c>
      <c r="F378" s="201" t="s">
        <v>1755</v>
      </c>
      <c r="G378" s="202" t="s">
        <v>305</v>
      </c>
      <c r="H378" s="203">
        <v>5</v>
      </c>
      <c r="I378" s="204"/>
      <c r="J378" s="205">
        <f>ROUND(I378*H378,2)</f>
        <v>0</v>
      </c>
      <c r="K378" s="206"/>
      <c r="L378" s="207"/>
      <c r="M378" s="208" t="s">
        <v>1</v>
      </c>
      <c r="N378" s="209" t="s">
        <v>41</v>
      </c>
      <c r="O378" s="62"/>
      <c r="P378" s="168">
        <f>O378*H378</f>
        <v>0</v>
      </c>
      <c r="Q378" s="168">
        <v>2.4000000000000001E-4</v>
      </c>
      <c r="R378" s="168">
        <f>Q378*H378</f>
        <v>1.2000000000000001E-3</v>
      </c>
      <c r="S378" s="168">
        <v>0</v>
      </c>
      <c r="T378" s="169">
        <f>S378*H378</f>
        <v>0</v>
      </c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R378" s="170" t="s">
        <v>643</v>
      </c>
      <c r="AT378" s="170" t="s">
        <v>478</v>
      </c>
      <c r="AU378" s="170" t="s">
        <v>87</v>
      </c>
      <c r="AY378" s="18" t="s">
        <v>234</v>
      </c>
      <c r="BE378" s="171">
        <f>IF(N378="základná",J378,0)</f>
        <v>0</v>
      </c>
      <c r="BF378" s="171">
        <f>IF(N378="znížená",J378,0)</f>
        <v>0</v>
      </c>
      <c r="BG378" s="171">
        <f>IF(N378="zákl. prenesená",J378,0)</f>
        <v>0</v>
      </c>
      <c r="BH378" s="171">
        <f>IF(N378="zníž. prenesená",J378,0)</f>
        <v>0</v>
      </c>
      <c r="BI378" s="171">
        <f>IF(N378="nulová",J378,0)</f>
        <v>0</v>
      </c>
      <c r="BJ378" s="18" t="s">
        <v>87</v>
      </c>
      <c r="BK378" s="171">
        <f>ROUND(I378*H378,2)</f>
        <v>0</v>
      </c>
      <c r="BL378" s="18" t="s">
        <v>327</v>
      </c>
      <c r="BM378" s="170" t="s">
        <v>3381</v>
      </c>
    </row>
    <row r="379" spans="1:65" s="2" customFormat="1" ht="33" customHeight="1">
      <c r="A379" s="33"/>
      <c r="B379" s="157"/>
      <c r="C379" s="158" t="s">
        <v>1060</v>
      </c>
      <c r="D379" s="158" t="s">
        <v>237</v>
      </c>
      <c r="E379" s="159" t="s">
        <v>1757</v>
      </c>
      <c r="F379" s="160" t="s">
        <v>1758</v>
      </c>
      <c r="G379" s="161" t="s">
        <v>305</v>
      </c>
      <c r="H379" s="162">
        <v>9</v>
      </c>
      <c r="I379" s="163"/>
      <c r="J379" s="164">
        <f>ROUND(I379*H379,2)</f>
        <v>0</v>
      </c>
      <c r="K379" s="165"/>
      <c r="L379" s="34"/>
      <c r="M379" s="166" t="s">
        <v>1</v>
      </c>
      <c r="N379" s="167" t="s">
        <v>41</v>
      </c>
      <c r="O379" s="62"/>
      <c r="P379" s="168">
        <f>O379*H379</f>
        <v>0</v>
      </c>
      <c r="Q379" s="168">
        <v>0</v>
      </c>
      <c r="R379" s="168">
        <f>Q379*H379</f>
        <v>0</v>
      </c>
      <c r="S379" s="168">
        <v>0</v>
      </c>
      <c r="T379" s="169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70" t="s">
        <v>327</v>
      </c>
      <c r="AT379" s="170" t="s">
        <v>237</v>
      </c>
      <c r="AU379" s="170" t="s">
        <v>87</v>
      </c>
      <c r="AY379" s="18" t="s">
        <v>234</v>
      </c>
      <c r="BE379" s="171">
        <f>IF(N379="základná",J379,0)</f>
        <v>0</v>
      </c>
      <c r="BF379" s="171">
        <f>IF(N379="znížená",J379,0)</f>
        <v>0</v>
      </c>
      <c r="BG379" s="171">
        <f>IF(N379="zákl. prenesená",J379,0)</f>
        <v>0</v>
      </c>
      <c r="BH379" s="171">
        <f>IF(N379="zníž. prenesená",J379,0)</f>
        <v>0</v>
      </c>
      <c r="BI379" s="171">
        <f>IF(N379="nulová",J379,0)</f>
        <v>0</v>
      </c>
      <c r="BJ379" s="18" t="s">
        <v>87</v>
      </c>
      <c r="BK379" s="171">
        <f>ROUND(I379*H379,2)</f>
        <v>0</v>
      </c>
      <c r="BL379" s="18" t="s">
        <v>327</v>
      </c>
      <c r="BM379" s="170" t="s">
        <v>3382</v>
      </c>
    </row>
    <row r="380" spans="1:65" s="14" customFormat="1">
      <c r="B380" s="180"/>
      <c r="D380" s="173" t="s">
        <v>243</v>
      </c>
      <c r="E380" s="181" t="s">
        <v>1</v>
      </c>
      <c r="F380" s="182" t="s">
        <v>3383</v>
      </c>
      <c r="H380" s="183">
        <v>6</v>
      </c>
      <c r="I380" s="184"/>
      <c r="L380" s="180"/>
      <c r="M380" s="185"/>
      <c r="N380" s="186"/>
      <c r="O380" s="186"/>
      <c r="P380" s="186"/>
      <c r="Q380" s="186"/>
      <c r="R380" s="186"/>
      <c r="S380" s="186"/>
      <c r="T380" s="187"/>
      <c r="AT380" s="181" t="s">
        <v>243</v>
      </c>
      <c r="AU380" s="181" t="s">
        <v>87</v>
      </c>
      <c r="AV380" s="14" t="s">
        <v>87</v>
      </c>
      <c r="AW380" s="14" t="s">
        <v>29</v>
      </c>
      <c r="AX380" s="14" t="s">
        <v>75</v>
      </c>
      <c r="AY380" s="181" t="s">
        <v>234</v>
      </c>
    </row>
    <row r="381" spans="1:65" s="14" customFormat="1">
      <c r="B381" s="180"/>
      <c r="D381" s="173" t="s">
        <v>243</v>
      </c>
      <c r="E381" s="181" t="s">
        <v>1</v>
      </c>
      <c r="F381" s="182" t="s">
        <v>3384</v>
      </c>
      <c r="H381" s="183">
        <v>3</v>
      </c>
      <c r="I381" s="184"/>
      <c r="L381" s="180"/>
      <c r="M381" s="185"/>
      <c r="N381" s="186"/>
      <c r="O381" s="186"/>
      <c r="P381" s="186"/>
      <c r="Q381" s="186"/>
      <c r="R381" s="186"/>
      <c r="S381" s="186"/>
      <c r="T381" s="187"/>
      <c r="AT381" s="181" t="s">
        <v>243</v>
      </c>
      <c r="AU381" s="181" t="s">
        <v>87</v>
      </c>
      <c r="AV381" s="14" t="s">
        <v>87</v>
      </c>
      <c r="AW381" s="14" t="s">
        <v>29</v>
      </c>
      <c r="AX381" s="14" t="s">
        <v>75</v>
      </c>
      <c r="AY381" s="181" t="s">
        <v>234</v>
      </c>
    </row>
    <row r="382" spans="1:65" s="15" customFormat="1">
      <c r="B382" s="188"/>
      <c r="D382" s="173" t="s">
        <v>243</v>
      </c>
      <c r="E382" s="189" t="s">
        <v>1</v>
      </c>
      <c r="F382" s="190" t="s">
        <v>248</v>
      </c>
      <c r="H382" s="191">
        <v>9</v>
      </c>
      <c r="I382" s="192"/>
      <c r="L382" s="188"/>
      <c r="M382" s="193"/>
      <c r="N382" s="194"/>
      <c r="O382" s="194"/>
      <c r="P382" s="194"/>
      <c r="Q382" s="194"/>
      <c r="R382" s="194"/>
      <c r="S382" s="194"/>
      <c r="T382" s="195"/>
      <c r="AT382" s="189" t="s">
        <v>243</v>
      </c>
      <c r="AU382" s="189" t="s">
        <v>87</v>
      </c>
      <c r="AV382" s="15" t="s">
        <v>241</v>
      </c>
      <c r="AW382" s="15" t="s">
        <v>29</v>
      </c>
      <c r="AX382" s="15" t="s">
        <v>82</v>
      </c>
      <c r="AY382" s="189" t="s">
        <v>234</v>
      </c>
    </row>
    <row r="383" spans="1:65" s="2" customFormat="1" ht="24.15" customHeight="1">
      <c r="A383" s="33"/>
      <c r="B383" s="157"/>
      <c r="C383" s="199" t="s">
        <v>1064</v>
      </c>
      <c r="D383" s="199" t="s">
        <v>478</v>
      </c>
      <c r="E383" s="200" t="s">
        <v>1761</v>
      </c>
      <c r="F383" s="201" t="s">
        <v>1762</v>
      </c>
      <c r="G383" s="202" t="s">
        <v>305</v>
      </c>
      <c r="H383" s="203">
        <v>3</v>
      </c>
      <c r="I383" s="204"/>
      <c r="J383" s="205">
        <f t="shared" ref="J383:J393" si="30">ROUND(I383*H383,2)</f>
        <v>0</v>
      </c>
      <c r="K383" s="206"/>
      <c r="L383" s="207"/>
      <c r="M383" s="208" t="s">
        <v>1</v>
      </c>
      <c r="N383" s="209" t="s">
        <v>41</v>
      </c>
      <c r="O383" s="62"/>
      <c r="P383" s="168">
        <f t="shared" ref="P383:P393" si="31">O383*H383</f>
        <v>0</v>
      </c>
      <c r="Q383" s="168">
        <v>1.49E-3</v>
      </c>
      <c r="R383" s="168">
        <f t="shared" ref="R383:R393" si="32">Q383*H383</f>
        <v>4.47E-3</v>
      </c>
      <c r="S383" s="168">
        <v>0</v>
      </c>
      <c r="T383" s="169">
        <f t="shared" ref="T383:T393" si="33"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70" t="s">
        <v>643</v>
      </c>
      <c r="AT383" s="170" t="s">
        <v>478</v>
      </c>
      <c r="AU383" s="170" t="s">
        <v>87</v>
      </c>
      <c r="AY383" s="18" t="s">
        <v>234</v>
      </c>
      <c r="BE383" s="171">
        <f t="shared" ref="BE383:BE393" si="34">IF(N383="základná",J383,0)</f>
        <v>0</v>
      </c>
      <c r="BF383" s="171">
        <f t="shared" ref="BF383:BF393" si="35">IF(N383="znížená",J383,0)</f>
        <v>0</v>
      </c>
      <c r="BG383" s="171">
        <f t="shared" ref="BG383:BG393" si="36">IF(N383="zákl. prenesená",J383,0)</f>
        <v>0</v>
      </c>
      <c r="BH383" s="171">
        <f t="shared" ref="BH383:BH393" si="37">IF(N383="zníž. prenesená",J383,0)</f>
        <v>0</v>
      </c>
      <c r="BI383" s="171">
        <f t="shared" ref="BI383:BI393" si="38">IF(N383="nulová",J383,0)</f>
        <v>0</v>
      </c>
      <c r="BJ383" s="18" t="s">
        <v>87</v>
      </c>
      <c r="BK383" s="171">
        <f t="shared" ref="BK383:BK393" si="39">ROUND(I383*H383,2)</f>
        <v>0</v>
      </c>
      <c r="BL383" s="18" t="s">
        <v>327</v>
      </c>
      <c r="BM383" s="170" t="s">
        <v>3385</v>
      </c>
    </row>
    <row r="384" spans="1:65" s="2" customFormat="1" ht="24.15" customHeight="1">
      <c r="A384" s="33"/>
      <c r="B384" s="157"/>
      <c r="C384" s="199" t="s">
        <v>1068</v>
      </c>
      <c r="D384" s="199" t="s">
        <v>478</v>
      </c>
      <c r="E384" s="200" t="s">
        <v>1764</v>
      </c>
      <c r="F384" s="201" t="s">
        <v>1765</v>
      </c>
      <c r="G384" s="202" t="s">
        <v>305</v>
      </c>
      <c r="H384" s="203">
        <v>6</v>
      </c>
      <c r="I384" s="204"/>
      <c r="J384" s="205">
        <f t="shared" si="30"/>
        <v>0</v>
      </c>
      <c r="K384" s="206"/>
      <c r="L384" s="207"/>
      <c r="M384" s="208" t="s">
        <v>1</v>
      </c>
      <c r="N384" s="209" t="s">
        <v>41</v>
      </c>
      <c r="O384" s="62"/>
      <c r="P384" s="168">
        <f t="shared" si="31"/>
        <v>0</v>
      </c>
      <c r="Q384" s="168">
        <v>1E-3</v>
      </c>
      <c r="R384" s="168">
        <f t="shared" si="32"/>
        <v>6.0000000000000001E-3</v>
      </c>
      <c r="S384" s="168">
        <v>0</v>
      </c>
      <c r="T384" s="169">
        <f t="shared" si="33"/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70" t="s">
        <v>643</v>
      </c>
      <c r="AT384" s="170" t="s">
        <v>478</v>
      </c>
      <c r="AU384" s="170" t="s">
        <v>87</v>
      </c>
      <c r="AY384" s="18" t="s">
        <v>234</v>
      </c>
      <c r="BE384" s="171">
        <f t="shared" si="34"/>
        <v>0</v>
      </c>
      <c r="BF384" s="171">
        <f t="shared" si="35"/>
        <v>0</v>
      </c>
      <c r="BG384" s="171">
        <f t="shared" si="36"/>
        <v>0</v>
      </c>
      <c r="BH384" s="171">
        <f t="shared" si="37"/>
        <v>0</v>
      </c>
      <c r="BI384" s="171">
        <f t="shared" si="38"/>
        <v>0</v>
      </c>
      <c r="BJ384" s="18" t="s">
        <v>87</v>
      </c>
      <c r="BK384" s="171">
        <f t="shared" si="39"/>
        <v>0</v>
      </c>
      <c r="BL384" s="18" t="s">
        <v>327</v>
      </c>
      <c r="BM384" s="170" t="s">
        <v>3386</v>
      </c>
    </row>
    <row r="385" spans="1:65" s="2" customFormat="1" ht="24.15" customHeight="1">
      <c r="A385" s="33"/>
      <c r="B385" s="157"/>
      <c r="C385" s="158" t="s">
        <v>1073</v>
      </c>
      <c r="D385" s="158" t="s">
        <v>237</v>
      </c>
      <c r="E385" s="159" t="s">
        <v>3387</v>
      </c>
      <c r="F385" s="160" t="s">
        <v>3388</v>
      </c>
      <c r="G385" s="161" t="s">
        <v>305</v>
      </c>
      <c r="H385" s="162">
        <v>1</v>
      </c>
      <c r="I385" s="163"/>
      <c r="J385" s="164">
        <f t="shared" si="30"/>
        <v>0</v>
      </c>
      <c r="K385" s="165"/>
      <c r="L385" s="34"/>
      <c r="M385" s="166" t="s">
        <v>1</v>
      </c>
      <c r="N385" s="167" t="s">
        <v>41</v>
      </c>
      <c r="O385" s="62"/>
      <c r="P385" s="168">
        <f t="shared" si="31"/>
        <v>0</v>
      </c>
      <c r="Q385" s="168">
        <v>0</v>
      </c>
      <c r="R385" s="168">
        <f t="shared" si="32"/>
        <v>0</v>
      </c>
      <c r="S385" s="168">
        <v>0</v>
      </c>
      <c r="T385" s="169">
        <f t="shared" si="33"/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70" t="s">
        <v>327</v>
      </c>
      <c r="AT385" s="170" t="s">
        <v>237</v>
      </c>
      <c r="AU385" s="170" t="s">
        <v>87</v>
      </c>
      <c r="AY385" s="18" t="s">
        <v>234</v>
      </c>
      <c r="BE385" s="171">
        <f t="shared" si="34"/>
        <v>0</v>
      </c>
      <c r="BF385" s="171">
        <f t="shared" si="35"/>
        <v>0</v>
      </c>
      <c r="BG385" s="171">
        <f t="shared" si="36"/>
        <v>0</v>
      </c>
      <c r="BH385" s="171">
        <f t="shared" si="37"/>
        <v>0</v>
      </c>
      <c r="BI385" s="171">
        <f t="shared" si="38"/>
        <v>0</v>
      </c>
      <c r="BJ385" s="18" t="s">
        <v>87</v>
      </c>
      <c r="BK385" s="171">
        <f t="shared" si="39"/>
        <v>0</v>
      </c>
      <c r="BL385" s="18" t="s">
        <v>327</v>
      </c>
      <c r="BM385" s="170" t="s">
        <v>3389</v>
      </c>
    </row>
    <row r="386" spans="1:65" s="2" customFormat="1" ht="16.5" customHeight="1">
      <c r="A386" s="33"/>
      <c r="B386" s="157"/>
      <c r="C386" s="199" t="s">
        <v>1077</v>
      </c>
      <c r="D386" s="199" t="s">
        <v>478</v>
      </c>
      <c r="E386" s="200" t="s">
        <v>3390</v>
      </c>
      <c r="F386" s="201" t="s">
        <v>3391</v>
      </c>
      <c r="G386" s="202" t="s">
        <v>305</v>
      </c>
      <c r="H386" s="203">
        <v>1</v>
      </c>
      <c r="I386" s="204"/>
      <c r="J386" s="205">
        <f t="shared" si="30"/>
        <v>0</v>
      </c>
      <c r="K386" s="206"/>
      <c r="L386" s="207"/>
      <c r="M386" s="208" t="s">
        <v>1</v>
      </c>
      <c r="N386" s="209" t="s">
        <v>41</v>
      </c>
      <c r="O386" s="62"/>
      <c r="P386" s="168">
        <f t="shared" si="31"/>
        <v>0</v>
      </c>
      <c r="Q386" s="168">
        <v>1.6999999999999999E-3</v>
      </c>
      <c r="R386" s="168">
        <f t="shared" si="32"/>
        <v>1.6999999999999999E-3</v>
      </c>
      <c r="S386" s="168">
        <v>0</v>
      </c>
      <c r="T386" s="169">
        <f t="shared" si="33"/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70" t="s">
        <v>643</v>
      </c>
      <c r="AT386" s="170" t="s">
        <v>478</v>
      </c>
      <c r="AU386" s="170" t="s">
        <v>87</v>
      </c>
      <c r="AY386" s="18" t="s">
        <v>234</v>
      </c>
      <c r="BE386" s="171">
        <f t="shared" si="34"/>
        <v>0</v>
      </c>
      <c r="BF386" s="171">
        <f t="shared" si="35"/>
        <v>0</v>
      </c>
      <c r="BG386" s="171">
        <f t="shared" si="36"/>
        <v>0</v>
      </c>
      <c r="BH386" s="171">
        <f t="shared" si="37"/>
        <v>0</v>
      </c>
      <c r="BI386" s="171">
        <f t="shared" si="38"/>
        <v>0</v>
      </c>
      <c r="BJ386" s="18" t="s">
        <v>87</v>
      </c>
      <c r="BK386" s="171">
        <f t="shared" si="39"/>
        <v>0</v>
      </c>
      <c r="BL386" s="18" t="s">
        <v>327</v>
      </c>
      <c r="BM386" s="170" t="s">
        <v>3392</v>
      </c>
    </row>
    <row r="387" spans="1:65" s="2" customFormat="1" ht="16.5" customHeight="1">
      <c r="A387" s="33"/>
      <c r="B387" s="157"/>
      <c r="C387" s="158" t="s">
        <v>1081</v>
      </c>
      <c r="D387" s="158" t="s">
        <v>237</v>
      </c>
      <c r="E387" s="159" t="s">
        <v>1767</v>
      </c>
      <c r="F387" s="160" t="s">
        <v>1768</v>
      </c>
      <c r="G387" s="161" t="s">
        <v>305</v>
      </c>
      <c r="H387" s="162">
        <v>2</v>
      </c>
      <c r="I387" s="163"/>
      <c r="J387" s="164">
        <f t="shared" si="30"/>
        <v>0</v>
      </c>
      <c r="K387" s="165"/>
      <c r="L387" s="34"/>
      <c r="M387" s="166" t="s">
        <v>1</v>
      </c>
      <c r="N387" s="167" t="s">
        <v>41</v>
      </c>
      <c r="O387" s="62"/>
      <c r="P387" s="168">
        <f t="shared" si="31"/>
        <v>0</v>
      </c>
      <c r="Q387" s="168">
        <v>0</v>
      </c>
      <c r="R387" s="168">
        <f t="shared" si="32"/>
        <v>0</v>
      </c>
      <c r="S387" s="168">
        <v>0</v>
      </c>
      <c r="T387" s="169">
        <f t="shared" si="33"/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70" t="s">
        <v>327</v>
      </c>
      <c r="AT387" s="170" t="s">
        <v>237</v>
      </c>
      <c r="AU387" s="170" t="s">
        <v>87</v>
      </c>
      <c r="AY387" s="18" t="s">
        <v>234</v>
      </c>
      <c r="BE387" s="171">
        <f t="shared" si="34"/>
        <v>0</v>
      </c>
      <c r="BF387" s="171">
        <f t="shared" si="35"/>
        <v>0</v>
      </c>
      <c r="BG387" s="171">
        <f t="shared" si="36"/>
        <v>0</v>
      </c>
      <c r="BH387" s="171">
        <f t="shared" si="37"/>
        <v>0</v>
      </c>
      <c r="BI387" s="171">
        <f t="shared" si="38"/>
        <v>0</v>
      </c>
      <c r="BJ387" s="18" t="s">
        <v>87</v>
      </c>
      <c r="BK387" s="171">
        <f t="shared" si="39"/>
        <v>0</v>
      </c>
      <c r="BL387" s="18" t="s">
        <v>327</v>
      </c>
      <c r="BM387" s="170" t="s">
        <v>3393</v>
      </c>
    </row>
    <row r="388" spans="1:65" s="2" customFormat="1" ht="21.75" customHeight="1">
      <c r="A388" s="33"/>
      <c r="B388" s="157"/>
      <c r="C388" s="199" t="s">
        <v>1085</v>
      </c>
      <c r="D388" s="199" t="s">
        <v>478</v>
      </c>
      <c r="E388" s="200" t="s">
        <v>1770</v>
      </c>
      <c r="F388" s="201" t="s">
        <v>1771</v>
      </c>
      <c r="G388" s="202" t="s">
        <v>305</v>
      </c>
      <c r="H388" s="203">
        <v>2</v>
      </c>
      <c r="I388" s="204"/>
      <c r="J388" s="205">
        <f t="shared" si="30"/>
        <v>0</v>
      </c>
      <c r="K388" s="206"/>
      <c r="L388" s="207"/>
      <c r="M388" s="208" t="s">
        <v>1</v>
      </c>
      <c r="N388" s="209" t="s">
        <v>41</v>
      </c>
      <c r="O388" s="62"/>
      <c r="P388" s="168">
        <f t="shared" si="31"/>
        <v>0</v>
      </c>
      <c r="Q388" s="168">
        <v>3.0999999999999999E-3</v>
      </c>
      <c r="R388" s="168">
        <f t="shared" si="32"/>
        <v>6.1999999999999998E-3</v>
      </c>
      <c r="S388" s="168">
        <v>0</v>
      </c>
      <c r="T388" s="169">
        <f t="shared" si="33"/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70" t="s">
        <v>643</v>
      </c>
      <c r="AT388" s="170" t="s">
        <v>478</v>
      </c>
      <c r="AU388" s="170" t="s">
        <v>87</v>
      </c>
      <c r="AY388" s="18" t="s">
        <v>234</v>
      </c>
      <c r="BE388" s="171">
        <f t="shared" si="34"/>
        <v>0</v>
      </c>
      <c r="BF388" s="171">
        <f t="shared" si="35"/>
        <v>0</v>
      </c>
      <c r="BG388" s="171">
        <f t="shared" si="36"/>
        <v>0</v>
      </c>
      <c r="BH388" s="171">
        <f t="shared" si="37"/>
        <v>0</v>
      </c>
      <c r="BI388" s="171">
        <f t="shared" si="38"/>
        <v>0</v>
      </c>
      <c r="BJ388" s="18" t="s">
        <v>87</v>
      </c>
      <c r="BK388" s="171">
        <f t="shared" si="39"/>
        <v>0</v>
      </c>
      <c r="BL388" s="18" t="s">
        <v>327</v>
      </c>
      <c r="BM388" s="170" t="s">
        <v>3394</v>
      </c>
    </row>
    <row r="389" spans="1:65" s="2" customFormat="1" ht="24.15" customHeight="1">
      <c r="A389" s="33"/>
      <c r="B389" s="157"/>
      <c r="C389" s="158" t="s">
        <v>1089</v>
      </c>
      <c r="D389" s="158" t="s">
        <v>237</v>
      </c>
      <c r="E389" s="159" t="s">
        <v>1773</v>
      </c>
      <c r="F389" s="160" t="s">
        <v>1774</v>
      </c>
      <c r="G389" s="161" t="s">
        <v>305</v>
      </c>
      <c r="H389" s="162">
        <v>6</v>
      </c>
      <c r="I389" s="163"/>
      <c r="J389" s="164">
        <f t="shared" si="30"/>
        <v>0</v>
      </c>
      <c r="K389" s="165"/>
      <c r="L389" s="34"/>
      <c r="M389" s="166" t="s">
        <v>1</v>
      </c>
      <c r="N389" s="167" t="s">
        <v>41</v>
      </c>
      <c r="O389" s="62"/>
      <c r="P389" s="168">
        <f t="shared" si="31"/>
        <v>0</v>
      </c>
      <c r="Q389" s="168">
        <v>0</v>
      </c>
      <c r="R389" s="168">
        <f t="shared" si="32"/>
        <v>0</v>
      </c>
      <c r="S389" s="168">
        <v>0</v>
      </c>
      <c r="T389" s="169">
        <f t="shared" si="33"/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70" t="s">
        <v>327</v>
      </c>
      <c r="AT389" s="170" t="s">
        <v>237</v>
      </c>
      <c r="AU389" s="170" t="s">
        <v>87</v>
      </c>
      <c r="AY389" s="18" t="s">
        <v>234</v>
      </c>
      <c r="BE389" s="171">
        <f t="shared" si="34"/>
        <v>0</v>
      </c>
      <c r="BF389" s="171">
        <f t="shared" si="35"/>
        <v>0</v>
      </c>
      <c r="BG389" s="171">
        <f t="shared" si="36"/>
        <v>0</v>
      </c>
      <c r="BH389" s="171">
        <f t="shared" si="37"/>
        <v>0</v>
      </c>
      <c r="BI389" s="171">
        <f t="shared" si="38"/>
        <v>0</v>
      </c>
      <c r="BJ389" s="18" t="s">
        <v>87</v>
      </c>
      <c r="BK389" s="171">
        <f t="shared" si="39"/>
        <v>0</v>
      </c>
      <c r="BL389" s="18" t="s">
        <v>327</v>
      </c>
      <c r="BM389" s="170" t="s">
        <v>3395</v>
      </c>
    </row>
    <row r="390" spans="1:65" s="2" customFormat="1" ht="21.75" customHeight="1">
      <c r="A390" s="33"/>
      <c r="B390" s="157"/>
      <c r="C390" s="199" t="s">
        <v>1093</v>
      </c>
      <c r="D390" s="199" t="s">
        <v>478</v>
      </c>
      <c r="E390" s="200" t="s">
        <v>1776</v>
      </c>
      <c r="F390" s="201" t="s">
        <v>1777</v>
      </c>
      <c r="G390" s="202" t="s">
        <v>305</v>
      </c>
      <c r="H390" s="203">
        <v>6</v>
      </c>
      <c r="I390" s="204"/>
      <c r="J390" s="205">
        <f t="shared" si="30"/>
        <v>0</v>
      </c>
      <c r="K390" s="206"/>
      <c r="L390" s="207"/>
      <c r="M390" s="208" t="s">
        <v>1</v>
      </c>
      <c r="N390" s="209" t="s">
        <v>41</v>
      </c>
      <c r="O390" s="62"/>
      <c r="P390" s="168">
        <f t="shared" si="31"/>
        <v>0</v>
      </c>
      <c r="Q390" s="168">
        <v>3.3E-4</v>
      </c>
      <c r="R390" s="168">
        <f t="shared" si="32"/>
        <v>1.98E-3</v>
      </c>
      <c r="S390" s="168">
        <v>0</v>
      </c>
      <c r="T390" s="169">
        <f t="shared" si="33"/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70" t="s">
        <v>643</v>
      </c>
      <c r="AT390" s="170" t="s">
        <v>478</v>
      </c>
      <c r="AU390" s="170" t="s">
        <v>87</v>
      </c>
      <c r="AY390" s="18" t="s">
        <v>234</v>
      </c>
      <c r="BE390" s="171">
        <f t="shared" si="34"/>
        <v>0</v>
      </c>
      <c r="BF390" s="171">
        <f t="shared" si="35"/>
        <v>0</v>
      </c>
      <c r="BG390" s="171">
        <f t="shared" si="36"/>
        <v>0</v>
      </c>
      <c r="BH390" s="171">
        <f t="shared" si="37"/>
        <v>0</v>
      </c>
      <c r="BI390" s="171">
        <f t="shared" si="38"/>
        <v>0</v>
      </c>
      <c r="BJ390" s="18" t="s">
        <v>87</v>
      </c>
      <c r="BK390" s="171">
        <f t="shared" si="39"/>
        <v>0</v>
      </c>
      <c r="BL390" s="18" t="s">
        <v>327</v>
      </c>
      <c r="BM390" s="170" t="s">
        <v>3396</v>
      </c>
    </row>
    <row r="391" spans="1:65" s="2" customFormat="1" ht="33" customHeight="1">
      <c r="A391" s="33"/>
      <c r="B391" s="157"/>
      <c r="C391" s="158" t="s">
        <v>1097</v>
      </c>
      <c r="D391" s="158" t="s">
        <v>237</v>
      </c>
      <c r="E391" s="159" t="s">
        <v>1779</v>
      </c>
      <c r="F391" s="160" t="s">
        <v>1780</v>
      </c>
      <c r="G391" s="161" t="s">
        <v>305</v>
      </c>
      <c r="H391" s="162">
        <v>3</v>
      </c>
      <c r="I391" s="163"/>
      <c r="J391" s="164">
        <f t="shared" si="30"/>
        <v>0</v>
      </c>
      <c r="K391" s="165"/>
      <c r="L391" s="34"/>
      <c r="M391" s="166" t="s">
        <v>1</v>
      </c>
      <c r="N391" s="167" t="s">
        <v>41</v>
      </c>
      <c r="O391" s="62"/>
      <c r="P391" s="168">
        <f t="shared" si="31"/>
        <v>0</v>
      </c>
      <c r="Q391" s="168">
        <v>1.0000000000000001E-5</v>
      </c>
      <c r="R391" s="168">
        <f t="shared" si="32"/>
        <v>3.0000000000000004E-5</v>
      </c>
      <c r="S391" s="168">
        <v>0</v>
      </c>
      <c r="T391" s="169">
        <f t="shared" si="33"/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70" t="s">
        <v>327</v>
      </c>
      <c r="AT391" s="170" t="s">
        <v>237</v>
      </c>
      <c r="AU391" s="170" t="s">
        <v>87</v>
      </c>
      <c r="AY391" s="18" t="s">
        <v>234</v>
      </c>
      <c r="BE391" s="171">
        <f t="shared" si="34"/>
        <v>0</v>
      </c>
      <c r="BF391" s="171">
        <f t="shared" si="35"/>
        <v>0</v>
      </c>
      <c r="BG391" s="171">
        <f t="shared" si="36"/>
        <v>0</v>
      </c>
      <c r="BH391" s="171">
        <f t="shared" si="37"/>
        <v>0</v>
      </c>
      <c r="BI391" s="171">
        <f t="shared" si="38"/>
        <v>0</v>
      </c>
      <c r="BJ391" s="18" t="s">
        <v>87</v>
      </c>
      <c r="BK391" s="171">
        <f t="shared" si="39"/>
        <v>0</v>
      </c>
      <c r="BL391" s="18" t="s">
        <v>327</v>
      </c>
      <c r="BM391" s="170" t="s">
        <v>3397</v>
      </c>
    </row>
    <row r="392" spans="1:65" s="2" customFormat="1" ht="24.15" customHeight="1">
      <c r="A392" s="33"/>
      <c r="B392" s="157"/>
      <c r="C392" s="199" t="s">
        <v>1101</v>
      </c>
      <c r="D392" s="199" t="s">
        <v>478</v>
      </c>
      <c r="E392" s="200" t="s">
        <v>1782</v>
      </c>
      <c r="F392" s="201" t="s">
        <v>1783</v>
      </c>
      <c r="G392" s="202" t="s">
        <v>305</v>
      </c>
      <c r="H392" s="203">
        <v>3</v>
      </c>
      <c r="I392" s="204"/>
      <c r="J392" s="205">
        <f t="shared" si="30"/>
        <v>0</v>
      </c>
      <c r="K392" s="206"/>
      <c r="L392" s="207"/>
      <c r="M392" s="208" t="s">
        <v>1</v>
      </c>
      <c r="N392" s="209" t="s">
        <v>41</v>
      </c>
      <c r="O392" s="62"/>
      <c r="P392" s="168">
        <f t="shared" si="31"/>
        <v>0</v>
      </c>
      <c r="Q392" s="168">
        <v>3.6000000000000002E-4</v>
      </c>
      <c r="R392" s="168">
        <f t="shared" si="32"/>
        <v>1.08E-3</v>
      </c>
      <c r="S392" s="168">
        <v>0</v>
      </c>
      <c r="T392" s="169">
        <f t="shared" si="33"/>
        <v>0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70" t="s">
        <v>643</v>
      </c>
      <c r="AT392" s="170" t="s">
        <v>478</v>
      </c>
      <c r="AU392" s="170" t="s">
        <v>87</v>
      </c>
      <c r="AY392" s="18" t="s">
        <v>234</v>
      </c>
      <c r="BE392" s="171">
        <f t="shared" si="34"/>
        <v>0</v>
      </c>
      <c r="BF392" s="171">
        <f t="shared" si="35"/>
        <v>0</v>
      </c>
      <c r="BG392" s="171">
        <f t="shared" si="36"/>
        <v>0</v>
      </c>
      <c r="BH392" s="171">
        <f t="shared" si="37"/>
        <v>0</v>
      </c>
      <c r="BI392" s="171">
        <f t="shared" si="38"/>
        <v>0</v>
      </c>
      <c r="BJ392" s="18" t="s">
        <v>87</v>
      </c>
      <c r="BK392" s="171">
        <f t="shared" si="39"/>
        <v>0</v>
      </c>
      <c r="BL392" s="18" t="s">
        <v>327</v>
      </c>
      <c r="BM392" s="170" t="s">
        <v>3398</v>
      </c>
    </row>
    <row r="393" spans="1:65" s="2" customFormat="1" ht="24.15" customHeight="1">
      <c r="A393" s="33"/>
      <c r="B393" s="157"/>
      <c r="C393" s="158" t="s">
        <v>1105</v>
      </c>
      <c r="D393" s="158" t="s">
        <v>237</v>
      </c>
      <c r="E393" s="159" t="s">
        <v>1785</v>
      </c>
      <c r="F393" s="160" t="s">
        <v>1786</v>
      </c>
      <c r="G393" s="161" t="s">
        <v>305</v>
      </c>
      <c r="H393" s="162">
        <v>3</v>
      </c>
      <c r="I393" s="163"/>
      <c r="J393" s="164">
        <f t="shared" si="30"/>
        <v>0</v>
      </c>
      <c r="K393" s="165"/>
      <c r="L393" s="34"/>
      <c r="M393" s="166" t="s">
        <v>1</v>
      </c>
      <c r="N393" s="167" t="s">
        <v>41</v>
      </c>
      <c r="O393" s="62"/>
      <c r="P393" s="168">
        <f t="shared" si="31"/>
        <v>0</v>
      </c>
      <c r="Q393" s="168">
        <v>0</v>
      </c>
      <c r="R393" s="168">
        <f t="shared" si="32"/>
        <v>0</v>
      </c>
      <c r="S393" s="168">
        <v>0</v>
      </c>
      <c r="T393" s="169">
        <f t="shared" si="33"/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70" t="s">
        <v>327</v>
      </c>
      <c r="AT393" s="170" t="s">
        <v>237</v>
      </c>
      <c r="AU393" s="170" t="s">
        <v>87</v>
      </c>
      <c r="AY393" s="18" t="s">
        <v>234</v>
      </c>
      <c r="BE393" s="171">
        <f t="shared" si="34"/>
        <v>0</v>
      </c>
      <c r="BF393" s="171">
        <f t="shared" si="35"/>
        <v>0</v>
      </c>
      <c r="BG393" s="171">
        <f t="shared" si="36"/>
        <v>0</v>
      </c>
      <c r="BH393" s="171">
        <f t="shared" si="37"/>
        <v>0</v>
      </c>
      <c r="BI393" s="171">
        <f t="shared" si="38"/>
        <v>0</v>
      </c>
      <c r="BJ393" s="18" t="s">
        <v>87</v>
      </c>
      <c r="BK393" s="171">
        <f t="shared" si="39"/>
        <v>0</v>
      </c>
      <c r="BL393" s="18" t="s">
        <v>327</v>
      </c>
      <c r="BM393" s="170" t="s">
        <v>3399</v>
      </c>
    </row>
    <row r="394" spans="1:65" s="14" customFormat="1">
      <c r="B394" s="180"/>
      <c r="D394" s="173" t="s">
        <v>243</v>
      </c>
      <c r="E394" s="181" t="s">
        <v>1</v>
      </c>
      <c r="F394" s="182" t="s">
        <v>3400</v>
      </c>
      <c r="H394" s="183">
        <v>2</v>
      </c>
      <c r="I394" s="184"/>
      <c r="L394" s="180"/>
      <c r="M394" s="185"/>
      <c r="N394" s="186"/>
      <c r="O394" s="186"/>
      <c r="P394" s="186"/>
      <c r="Q394" s="186"/>
      <c r="R394" s="186"/>
      <c r="S394" s="186"/>
      <c r="T394" s="187"/>
      <c r="AT394" s="181" t="s">
        <v>243</v>
      </c>
      <c r="AU394" s="181" t="s">
        <v>87</v>
      </c>
      <c r="AV394" s="14" t="s">
        <v>87</v>
      </c>
      <c r="AW394" s="14" t="s">
        <v>29</v>
      </c>
      <c r="AX394" s="14" t="s">
        <v>75</v>
      </c>
      <c r="AY394" s="181" t="s">
        <v>234</v>
      </c>
    </row>
    <row r="395" spans="1:65" s="14" customFormat="1">
      <c r="B395" s="180"/>
      <c r="D395" s="173" t="s">
        <v>243</v>
      </c>
      <c r="E395" s="181" t="s">
        <v>1</v>
      </c>
      <c r="F395" s="182" t="s">
        <v>3401</v>
      </c>
      <c r="H395" s="183">
        <v>1</v>
      </c>
      <c r="I395" s="184"/>
      <c r="L395" s="180"/>
      <c r="M395" s="185"/>
      <c r="N395" s="186"/>
      <c r="O395" s="186"/>
      <c r="P395" s="186"/>
      <c r="Q395" s="186"/>
      <c r="R395" s="186"/>
      <c r="S395" s="186"/>
      <c r="T395" s="187"/>
      <c r="AT395" s="181" t="s">
        <v>243</v>
      </c>
      <c r="AU395" s="181" t="s">
        <v>87</v>
      </c>
      <c r="AV395" s="14" t="s">
        <v>87</v>
      </c>
      <c r="AW395" s="14" t="s">
        <v>29</v>
      </c>
      <c r="AX395" s="14" t="s">
        <v>75</v>
      </c>
      <c r="AY395" s="181" t="s">
        <v>234</v>
      </c>
    </row>
    <row r="396" spans="1:65" s="15" customFormat="1">
      <c r="B396" s="188"/>
      <c r="D396" s="173" t="s">
        <v>243</v>
      </c>
      <c r="E396" s="189" t="s">
        <v>1</v>
      </c>
      <c r="F396" s="190" t="s">
        <v>248</v>
      </c>
      <c r="H396" s="191">
        <v>3</v>
      </c>
      <c r="I396" s="192"/>
      <c r="L396" s="188"/>
      <c r="M396" s="193"/>
      <c r="N396" s="194"/>
      <c r="O396" s="194"/>
      <c r="P396" s="194"/>
      <c r="Q396" s="194"/>
      <c r="R396" s="194"/>
      <c r="S396" s="194"/>
      <c r="T396" s="195"/>
      <c r="AT396" s="189" t="s">
        <v>243</v>
      </c>
      <c r="AU396" s="189" t="s">
        <v>87</v>
      </c>
      <c r="AV396" s="15" t="s">
        <v>241</v>
      </c>
      <c r="AW396" s="15" t="s">
        <v>29</v>
      </c>
      <c r="AX396" s="15" t="s">
        <v>82</v>
      </c>
      <c r="AY396" s="189" t="s">
        <v>234</v>
      </c>
    </row>
    <row r="397" spans="1:65" s="2" customFormat="1" ht="24.15" customHeight="1">
      <c r="A397" s="33"/>
      <c r="B397" s="157"/>
      <c r="C397" s="199" t="s">
        <v>1109</v>
      </c>
      <c r="D397" s="199" t="s">
        <v>478</v>
      </c>
      <c r="E397" s="200" t="s">
        <v>1790</v>
      </c>
      <c r="F397" s="201" t="s">
        <v>1791</v>
      </c>
      <c r="G397" s="202" t="s">
        <v>305</v>
      </c>
      <c r="H397" s="203">
        <v>3</v>
      </c>
      <c r="I397" s="204"/>
      <c r="J397" s="205">
        <f t="shared" ref="J397:J402" si="40">ROUND(I397*H397,2)</f>
        <v>0</v>
      </c>
      <c r="K397" s="206"/>
      <c r="L397" s="207"/>
      <c r="M397" s="208" t="s">
        <v>1</v>
      </c>
      <c r="N397" s="209" t="s">
        <v>41</v>
      </c>
      <c r="O397" s="62"/>
      <c r="P397" s="168">
        <f t="shared" ref="P397:P402" si="41">O397*H397</f>
        <v>0</v>
      </c>
      <c r="Q397" s="168">
        <v>2.9999999999999997E-4</v>
      </c>
      <c r="R397" s="168">
        <f t="shared" ref="R397:R402" si="42">Q397*H397</f>
        <v>8.9999999999999998E-4</v>
      </c>
      <c r="S397" s="168">
        <v>0</v>
      </c>
      <c r="T397" s="169">
        <f t="shared" ref="T397:T402" si="43"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70" t="s">
        <v>643</v>
      </c>
      <c r="AT397" s="170" t="s">
        <v>478</v>
      </c>
      <c r="AU397" s="170" t="s">
        <v>87</v>
      </c>
      <c r="AY397" s="18" t="s">
        <v>234</v>
      </c>
      <c r="BE397" s="171">
        <f t="shared" ref="BE397:BE402" si="44">IF(N397="základná",J397,0)</f>
        <v>0</v>
      </c>
      <c r="BF397" s="171">
        <f t="shared" ref="BF397:BF402" si="45">IF(N397="znížená",J397,0)</f>
        <v>0</v>
      </c>
      <c r="BG397" s="171">
        <f t="shared" ref="BG397:BG402" si="46">IF(N397="zákl. prenesená",J397,0)</f>
        <v>0</v>
      </c>
      <c r="BH397" s="171">
        <f t="shared" ref="BH397:BH402" si="47">IF(N397="zníž. prenesená",J397,0)</f>
        <v>0</v>
      </c>
      <c r="BI397" s="171">
        <f t="shared" ref="BI397:BI402" si="48">IF(N397="nulová",J397,0)</f>
        <v>0</v>
      </c>
      <c r="BJ397" s="18" t="s">
        <v>87</v>
      </c>
      <c r="BK397" s="171">
        <f t="shared" ref="BK397:BK402" si="49">ROUND(I397*H397,2)</f>
        <v>0</v>
      </c>
      <c r="BL397" s="18" t="s">
        <v>327</v>
      </c>
      <c r="BM397" s="170" t="s">
        <v>3402</v>
      </c>
    </row>
    <row r="398" spans="1:65" s="2" customFormat="1" ht="24.15" customHeight="1">
      <c r="A398" s="33"/>
      <c r="B398" s="157"/>
      <c r="C398" s="158" t="s">
        <v>1113</v>
      </c>
      <c r="D398" s="158" t="s">
        <v>237</v>
      </c>
      <c r="E398" s="159" t="s">
        <v>1793</v>
      </c>
      <c r="F398" s="160" t="s">
        <v>1794</v>
      </c>
      <c r="G398" s="161" t="s">
        <v>305</v>
      </c>
      <c r="H398" s="162">
        <v>2</v>
      </c>
      <c r="I398" s="163"/>
      <c r="J398" s="164">
        <f t="shared" si="40"/>
        <v>0</v>
      </c>
      <c r="K398" s="165"/>
      <c r="L398" s="34"/>
      <c r="M398" s="166" t="s">
        <v>1</v>
      </c>
      <c r="N398" s="167" t="s">
        <v>41</v>
      </c>
      <c r="O398" s="62"/>
      <c r="P398" s="168">
        <f t="shared" si="41"/>
        <v>0</v>
      </c>
      <c r="Q398" s="168">
        <v>0</v>
      </c>
      <c r="R398" s="168">
        <f t="shared" si="42"/>
        <v>0</v>
      </c>
      <c r="S398" s="168">
        <v>0</v>
      </c>
      <c r="T398" s="169">
        <f t="shared" si="43"/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70" t="s">
        <v>327</v>
      </c>
      <c r="AT398" s="170" t="s">
        <v>237</v>
      </c>
      <c r="AU398" s="170" t="s">
        <v>87</v>
      </c>
      <c r="AY398" s="18" t="s">
        <v>234</v>
      </c>
      <c r="BE398" s="171">
        <f t="shared" si="44"/>
        <v>0</v>
      </c>
      <c r="BF398" s="171">
        <f t="shared" si="45"/>
        <v>0</v>
      </c>
      <c r="BG398" s="171">
        <f t="shared" si="46"/>
        <v>0</v>
      </c>
      <c r="BH398" s="171">
        <f t="shared" si="47"/>
        <v>0</v>
      </c>
      <c r="BI398" s="171">
        <f t="shared" si="48"/>
        <v>0</v>
      </c>
      <c r="BJ398" s="18" t="s">
        <v>87</v>
      </c>
      <c r="BK398" s="171">
        <f t="shared" si="49"/>
        <v>0</v>
      </c>
      <c r="BL398" s="18" t="s">
        <v>327</v>
      </c>
      <c r="BM398" s="170" t="s">
        <v>3403</v>
      </c>
    </row>
    <row r="399" spans="1:65" s="2" customFormat="1" ht="37.950000000000003" customHeight="1">
      <c r="A399" s="33"/>
      <c r="B399" s="157"/>
      <c r="C399" s="199" t="s">
        <v>1117</v>
      </c>
      <c r="D399" s="199" t="s">
        <v>478</v>
      </c>
      <c r="E399" s="200" t="s">
        <v>1796</v>
      </c>
      <c r="F399" s="201" t="s">
        <v>1797</v>
      </c>
      <c r="G399" s="202" t="s">
        <v>305</v>
      </c>
      <c r="H399" s="203">
        <v>2</v>
      </c>
      <c r="I399" s="204"/>
      <c r="J399" s="205">
        <f t="shared" si="40"/>
        <v>0</v>
      </c>
      <c r="K399" s="206"/>
      <c r="L399" s="207"/>
      <c r="M399" s="208" t="s">
        <v>1</v>
      </c>
      <c r="N399" s="209" t="s">
        <v>41</v>
      </c>
      <c r="O399" s="62"/>
      <c r="P399" s="168">
        <f t="shared" si="41"/>
        <v>0</v>
      </c>
      <c r="Q399" s="168">
        <v>8.9999999999999998E-4</v>
      </c>
      <c r="R399" s="168">
        <f t="shared" si="42"/>
        <v>1.8E-3</v>
      </c>
      <c r="S399" s="168">
        <v>0</v>
      </c>
      <c r="T399" s="169">
        <f t="shared" si="43"/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70" t="s">
        <v>643</v>
      </c>
      <c r="AT399" s="170" t="s">
        <v>478</v>
      </c>
      <c r="AU399" s="170" t="s">
        <v>87</v>
      </c>
      <c r="AY399" s="18" t="s">
        <v>234</v>
      </c>
      <c r="BE399" s="171">
        <f t="shared" si="44"/>
        <v>0</v>
      </c>
      <c r="BF399" s="171">
        <f t="shared" si="45"/>
        <v>0</v>
      </c>
      <c r="BG399" s="171">
        <f t="shared" si="46"/>
        <v>0</v>
      </c>
      <c r="BH399" s="171">
        <f t="shared" si="47"/>
        <v>0</v>
      </c>
      <c r="BI399" s="171">
        <f t="shared" si="48"/>
        <v>0</v>
      </c>
      <c r="BJ399" s="18" t="s">
        <v>87</v>
      </c>
      <c r="BK399" s="171">
        <f t="shared" si="49"/>
        <v>0</v>
      </c>
      <c r="BL399" s="18" t="s">
        <v>327</v>
      </c>
      <c r="BM399" s="170" t="s">
        <v>3404</v>
      </c>
    </row>
    <row r="400" spans="1:65" s="2" customFormat="1" ht="24.15" customHeight="1">
      <c r="A400" s="33"/>
      <c r="B400" s="157"/>
      <c r="C400" s="158" t="s">
        <v>1121</v>
      </c>
      <c r="D400" s="158" t="s">
        <v>237</v>
      </c>
      <c r="E400" s="159" t="s">
        <v>3405</v>
      </c>
      <c r="F400" s="160" t="s">
        <v>3406</v>
      </c>
      <c r="G400" s="161" t="s">
        <v>305</v>
      </c>
      <c r="H400" s="162">
        <v>1</v>
      </c>
      <c r="I400" s="163"/>
      <c r="J400" s="164">
        <f t="shared" si="40"/>
        <v>0</v>
      </c>
      <c r="K400" s="165"/>
      <c r="L400" s="34"/>
      <c r="M400" s="166" t="s">
        <v>1</v>
      </c>
      <c r="N400" s="167" t="s">
        <v>41</v>
      </c>
      <c r="O400" s="62"/>
      <c r="P400" s="168">
        <f t="shared" si="41"/>
        <v>0</v>
      </c>
      <c r="Q400" s="168">
        <v>0</v>
      </c>
      <c r="R400" s="168">
        <f t="shared" si="42"/>
        <v>0</v>
      </c>
      <c r="S400" s="168">
        <v>0</v>
      </c>
      <c r="T400" s="169">
        <f t="shared" si="43"/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70" t="s">
        <v>327</v>
      </c>
      <c r="AT400" s="170" t="s">
        <v>237</v>
      </c>
      <c r="AU400" s="170" t="s">
        <v>87</v>
      </c>
      <c r="AY400" s="18" t="s">
        <v>234</v>
      </c>
      <c r="BE400" s="171">
        <f t="shared" si="44"/>
        <v>0</v>
      </c>
      <c r="BF400" s="171">
        <f t="shared" si="45"/>
        <v>0</v>
      </c>
      <c r="BG400" s="171">
        <f t="shared" si="46"/>
        <v>0</v>
      </c>
      <c r="BH400" s="171">
        <f t="shared" si="47"/>
        <v>0</v>
      </c>
      <c r="BI400" s="171">
        <f t="shared" si="48"/>
        <v>0</v>
      </c>
      <c r="BJ400" s="18" t="s">
        <v>87</v>
      </c>
      <c r="BK400" s="171">
        <f t="shared" si="49"/>
        <v>0</v>
      </c>
      <c r="BL400" s="18" t="s">
        <v>327</v>
      </c>
      <c r="BM400" s="170" t="s">
        <v>3407</v>
      </c>
    </row>
    <row r="401" spans="1:65" s="2" customFormat="1" ht="24.15" customHeight="1">
      <c r="A401" s="33"/>
      <c r="B401" s="157"/>
      <c r="C401" s="199" t="s">
        <v>1125</v>
      </c>
      <c r="D401" s="199" t="s">
        <v>478</v>
      </c>
      <c r="E401" s="200" t="s">
        <v>3408</v>
      </c>
      <c r="F401" s="201" t="s">
        <v>3409</v>
      </c>
      <c r="G401" s="202" t="s">
        <v>305</v>
      </c>
      <c r="H401" s="203">
        <v>1</v>
      </c>
      <c r="I401" s="204"/>
      <c r="J401" s="205">
        <f t="shared" si="40"/>
        <v>0</v>
      </c>
      <c r="K401" s="206"/>
      <c r="L401" s="207"/>
      <c r="M401" s="208" t="s">
        <v>1</v>
      </c>
      <c r="N401" s="209" t="s">
        <v>41</v>
      </c>
      <c r="O401" s="62"/>
      <c r="P401" s="168">
        <f t="shared" si="41"/>
        <v>0</v>
      </c>
      <c r="Q401" s="168">
        <v>2.7999999999999998E-4</v>
      </c>
      <c r="R401" s="168">
        <f t="shared" si="42"/>
        <v>2.7999999999999998E-4</v>
      </c>
      <c r="S401" s="168">
        <v>0</v>
      </c>
      <c r="T401" s="169">
        <f t="shared" si="43"/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70" t="s">
        <v>643</v>
      </c>
      <c r="AT401" s="170" t="s">
        <v>478</v>
      </c>
      <c r="AU401" s="170" t="s">
        <v>87</v>
      </c>
      <c r="AY401" s="18" t="s">
        <v>234</v>
      </c>
      <c r="BE401" s="171">
        <f t="shared" si="44"/>
        <v>0</v>
      </c>
      <c r="BF401" s="171">
        <f t="shared" si="45"/>
        <v>0</v>
      </c>
      <c r="BG401" s="171">
        <f t="shared" si="46"/>
        <v>0</v>
      </c>
      <c r="BH401" s="171">
        <f t="shared" si="47"/>
        <v>0</v>
      </c>
      <c r="BI401" s="171">
        <f t="shared" si="48"/>
        <v>0</v>
      </c>
      <c r="BJ401" s="18" t="s">
        <v>87</v>
      </c>
      <c r="BK401" s="171">
        <f t="shared" si="49"/>
        <v>0</v>
      </c>
      <c r="BL401" s="18" t="s">
        <v>327</v>
      </c>
      <c r="BM401" s="170" t="s">
        <v>3410</v>
      </c>
    </row>
    <row r="402" spans="1:65" s="2" customFormat="1" ht="24.15" customHeight="1">
      <c r="A402" s="33"/>
      <c r="B402" s="157"/>
      <c r="C402" s="158" t="s">
        <v>1129</v>
      </c>
      <c r="D402" s="158" t="s">
        <v>237</v>
      </c>
      <c r="E402" s="159" t="s">
        <v>1799</v>
      </c>
      <c r="F402" s="160" t="s">
        <v>1800</v>
      </c>
      <c r="G402" s="161" t="s">
        <v>267</v>
      </c>
      <c r="H402" s="162">
        <v>0.40500000000000003</v>
      </c>
      <c r="I402" s="163"/>
      <c r="J402" s="164">
        <f t="shared" si="40"/>
        <v>0</v>
      </c>
      <c r="K402" s="165"/>
      <c r="L402" s="34"/>
      <c r="M402" s="166" t="s">
        <v>1</v>
      </c>
      <c r="N402" s="167" t="s">
        <v>41</v>
      </c>
      <c r="O402" s="62"/>
      <c r="P402" s="168">
        <f t="shared" si="41"/>
        <v>0</v>
      </c>
      <c r="Q402" s="168">
        <v>0</v>
      </c>
      <c r="R402" s="168">
        <f t="shared" si="42"/>
        <v>0</v>
      </c>
      <c r="S402" s="168">
        <v>0</v>
      </c>
      <c r="T402" s="169">
        <f t="shared" si="43"/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70" t="s">
        <v>327</v>
      </c>
      <c r="AT402" s="170" t="s">
        <v>237</v>
      </c>
      <c r="AU402" s="170" t="s">
        <v>87</v>
      </c>
      <c r="AY402" s="18" t="s">
        <v>234</v>
      </c>
      <c r="BE402" s="171">
        <f t="shared" si="44"/>
        <v>0</v>
      </c>
      <c r="BF402" s="171">
        <f t="shared" si="45"/>
        <v>0</v>
      </c>
      <c r="BG402" s="171">
        <f t="shared" si="46"/>
        <v>0</v>
      </c>
      <c r="BH402" s="171">
        <f t="shared" si="47"/>
        <v>0</v>
      </c>
      <c r="BI402" s="171">
        <f t="shared" si="48"/>
        <v>0</v>
      </c>
      <c r="BJ402" s="18" t="s">
        <v>87</v>
      </c>
      <c r="BK402" s="171">
        <f t="shared" si="49"/>
        <v>0</v>
      </c>
      <c r="BL402" s="18" t="s">
        <v>327</v>
      </c>
      <c r="BM402" s="170" t="s">
        <v>3411</v>
      </c>
    </row>
    <row r="403" spans="1:65" s="12" customFormat="1" ht="22.95" customHeight="1">
      <c r="B403" s="144"/>
      <c r="D403" s="145" t="s">
        <v>74</v>
      </c>
      <c r="E403" s="155" t="s">
        <v>385</v>
      </c>
      <c r="F403" s="155" t="s">
        <v>386</v>
      </c>
      <c r="I403" s="147"/>
      <c r="J403" s="156">
        <f>BK403</f>
        <v>0</v>
      </c>
      <c r="L403" s="144"/>
      <c r="M403" s="149"/>
      <c r="N403" s="150"/>
      <c r="O403" s="150"/>
      <c r="P403" s="151">
        <f>SUM(P404:P406)</f>
        <v>0</v>
      </c>
      <c r="Q403" s="150"/>
      <c r="R403" s="151">
        <f>SUM(R404:R406)</f>
        <v>0</v>
      </c>
      <c r="S403" s="150"/>
      <c r="T403" s="152">
        <f>SUM(T404:T406)</f>
        <v>0</v>
      </c>
      <c r="AR403" s="145" t="s">
        <v>87</v>
      </c>
      <c r="AT403" s="153" t="s">
        <v>74</v>
      </c>
      <c r="AU403" s="153" t="s">
        <v>82</v>
      </c>
      <c r="AY403" s="145" t="s">
        <v>234</v>
      </c>
      <c r="BK403" s="154">
        <f>SUM(BK404:BK406)</f>
        <v>0</v>
      </c>
    </row>
    <row r="404" spans="1:65" s="2" customFormat="1" ht="24.15" customHeight="1">
      <c r="A404" s="33"/>
      <c r="B404" s="157"/>
      <c r="C404" s="158" t="s">
        <v>1133</v>
      </c>
      <c r="D404" s="158" t="s">
        <v>237</v>
      </c>
      <c r="E404" s="159" t="s">
        <v>1810</v>
      </c>
      <c r="F404" s="160" t="s">
        <v>1811</v>
      </c>
      <c r="G404" s="161" t="s">
        <v>305</v>
      </c>
      <c r="H404" s="162">
        <v>6</v>
      </c>
      <c r="I404" s="163"/>
      <c r="J404" s="164">
        <f>ROUND(I404*H404,2)</f>
        <v>0</v>
      </c>
      <c r="K404" s="165"/>
      <c r="L404" s="34"/>
      <c r="M404" s="166" t="s">
        <v>1</v>
      </c>
      <c r="N404" s="167" t="s">
        <v>41</v>
      </c>
      <c r="O404" s="62"/>
      <c r="P404" s="168">
        <f>O404*H404</f>
        <v>0</v>
      </c>
      <c r="Q404" s="168">
        <v>0</v>
      </c>
      <c r="R404" s="168">
        <f>Q404*H404</f>
        <v>0</v>
      </c>
      <c r="S404" s="168">
        <v>0</v>
      </c>
      <c r="T404" s="169">
        <f>S404*H404</f>
        <v>0</v>
      </c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R404" s="170" t="s">
        <v>327</v>
      </c>
      <c r="AT404" s="170" t="s">
        <v>237</v>
      </c>
      <c r="AU404" s="170" t="s">
        <v>87</v>
      </c>
      <c r="AY404" s="18" t="s">
        <v>234</v>
      </c>
      <c r="BE404" s="171">
        <f>IF(N404="základná",J404,0)</f>
        <v>0</v>
      </c>
      <c r="BF404" s="171">
        <f>IF(N404="znížená",J404,0)</f>
        <v>0</v>
      </c>
      <c r="BG404" s="171">
        <f>IF(N404="zákl. prenesená",J404,0)</f>
        <v>0</v>
      </c>
      <c r="BH404" s="171">
        <f>IF(N404="zníž. prenesená",J404,0)</f>
        <v>0</v>
      </c>
      <c r="BI404" s="171">
        <f>IF(N404="nulová",J404,0)</f>
        <v>0</v>
      </c>
      <c r="BJ404" s="18" t="s">
        <v>87</v>
      </c>
      <c r="BK404" s="171">
        <f>ROUND(I404*H404,2)</f>
        <v>0</v>
      </c>
      <c r="BL404" s="18" t="s">
        <v>327</v>
      </c>
      <c r="BM404" s="170" t="s">
        <v>3412</v>
      </c>
    </row>
    <row r="405" spans="1:65" s="14" customFormat="1">
      <c r="B405" s="180"/>
      <c r="D405" s="173" t="s">
        <v>243</v>
      </c>
      <c r="E405" s="181" t="s">
        <v>1</v>
      </c>
      <c r="F405" s="182" t="s">
        <v>3413</v>
      </c>
      <c r="H405" s="183">
        <v>6</v>
      </c>
      <c r="I405" s="184"/>
      <c r="L405" s="180"/>
      <c r="M405" s="185"/>
      <c r="N405" s="186"/>
      <c r="O405" s="186"/>
      <c r="P405" s="186"/>
      <c r="Q405" s="186"/>
      <c r="R405" s="186"/>
      <c r="S405" s="186"/>
      <c r="T405" s="187"/>
      <c r="AT405" s="181" t="s">
        <v>243</v>
      </c>
      <c r="AU405" s="181" t="s">
        <v>87</v>
      </c>
      <c r="AV405" s="14" t="s">
        <v>87</v>
      </c>
      <c r="AW405" s="14" t="s">
        <v>29</v>
      </c>
      <c r="AX405" s="14" t="s">
        <v>82</v>
      </c>
      <c r="AY405" s="181" t="s">
        <v>234</v>
      </c>
    </row>
    <row r="406" spans="1:65" s="2" customFormat="1" ht="33" customHeight="1">
      <c r="A406" s="33"/>
      <c r="B406" s="157"/>
      <c r="C406" s="199" t="s">
        <v>1137</v>
      </c>
      <c r="D406" s="199" t="s">
        <v>478</v>
      </c>
      <c r="E406" s="200" t="s">
        <v>1814</v>
      </c>
      <c r="F406" s="201" t="s">
        <v>1815</v>
      </c>
      <c r="G406" s="202" t="s">
        <v>305</v>
      </c>
      <c r="H406" s="203">
        <v>6</v>
      </c>
      <c r="I406" s="204"/>
      <c r="J406" s="205">
        <f>ROUND(I406*H406,2)</f>
        <v>0</v>
      </c>
      <c r="K406" s="206"/>
      <c r="L406" s="207"/>
      <c r="M406" s="218" t="s">
        <v>1</v>
      </c>
      <c r="N406" s="219" t="s">
        <v>41</v>
      </c>
      <c r="O406" s="220"/>
      <c r="P406" s="221">
        <f>O406*H406</f>
        <v>0</v>
      </c>
      <c r="Q406" s="221">
        <v>0</v>
      </c>
      <c r="R406" s="221">
        <f>Q406*H406</f>
        <v>0</v>
      </c>
      <c r="S406" s="221">
        <v>0</v>
      </c>
      <c r="T406" s="222">
        <f>S406*H406</f>
        <v>0</v>
      </c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R406" s="170" t="s">
        <v>643</v>
      </c>
      <c r="AT406" s="170" t="s">
        <v>478</v>
      </c>
      <c r="AU406" s="170" t="s">
        <v>87</v>
      </c>
      <c r="AY406" s="18" t="s">
        <v>234</v>
      </c>
      <c r="BE406" s="171">
        <f>IF(N406="základná",J406,0)</f>
        <v>0</v>
      </c>
      <c r="BF406" s="171">
        <f>IF(N406="znížená",J406,0)</f>
        <v>0</v>
      </c>
      <c r="BG406" s="171">
        <f>IF(N406="zákl. prenesená",J406,0)</f>
        <v>0</v>
      </c>
      <c r="BH406" s="171">
        <f>IF(N406="zníž. prenesená",J406,0)</f>
        <v>0</v>
      </c>
      <c r="BI406" s="171">
        <f>IF(N406="nulová",J406,0)</f>
        <v>0</v>
      </c>
      <c r="BJ406" s="18" t="s">
        <v>87</v>
      </c>
      <c r="BK406" s="171">
        <f>ROUND(I406*H406,2)</f>
        <v>0</v>
      </c>
      <c r="BL406" s="18" t="s">
        <v>327</v>
      </c>
      <c r="BM406" s="170" t="s">
        <v>3414</v>
      </c>
    </row>
    <row r="407" spans="1:65" s="2" customFormat="1" ht="6.9" customHeight="1">
      <c r="A407" s="33"/>
      <c r="B407" s="51"/>
      <c r="C407" s="52"/>
      <c r="D407" s="52"/>
      <c r="E407" s="52"/>
      <c r="F407" s="52"/>
      <c r="G407" s="52"/>
      <c r="H407" s="52"/>
      <c r="I407" s="52"/>
      <c r="J407" s="52"/>
      <c r="K407" s="52"/>
      <c r="L407" s="34"/>
      <c r="M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</row>
  </sheetData>
  <autoFilter ref="C135:K406" xr:uid="{00000000-0009-0000-0000-000009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311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129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46" ht="13.2">
      <c r="B8" s="21"/>
      <c r="D8" s="28" t="s">
        <v>199</v>
      </c>
      <c r="L8" s="21"/>
    </row>
    <row r="9" spans="1:46" s="1" customFormat="1" ht="16.5" customHeight="1">
      <c r="B9" s="21"/>
      <c r="E9" s="284" t="s">
        <v>2738</v>
      </c>
      <c r="F9" s="248"/>
      <c r="G9" s="248"/>
      <c r="H9" s="248"/>
      <c r="L9" s="21"/>
    </row>
    <row r="10" spans="1:46" s="1" customFormat="1" ht="12" customHeight="1">
      <c r="B10" s="21"/>
      <c r="D10" s="28" t="s">
        <v>201</v>
      </c>
      <c r="L10" s="21"/>
    </row>
    <row r="11" spans="1:46" s="2" customFormat="1" ht="16.5" customHeight="1">
      <c r="A11" s="33"/>
      <c r="B11" s="34"/>
      <c r="C11" s="33"/>
      <c r="D11" s="33"/>
      <c r="E11" s="286" t="s">
        <v>2745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66" t="s">
        <v>3415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31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205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ROUND(J137,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ROUND((SUM(BE137:BE310)),  2)</f>
        <v>0</v>
      </c>
      <c r="G37" s="110"/>
      <c r="H37" s="110"/>
      <c r="I37" s="111">
        <v>0.2</v>
      </c>
      <c r="J37" s="109">
        <f>ROUND(((SUM(BE137:BE310))*I37),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ROUND((SUM(BF137:BF310)),  2)</f>
        <v>0</v>
      </c>
      <c r="G38" s="110"/>
      <c r="H38" s="110"/>
      <c r="I38" s="111">
        <v>0.2</v>
      </c>
      <c r="J38" s="109">
        <f>ROUND(((SUM(BF137:BF310))*I38),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ROUND((SUM(BG137:BG310)),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ROUND((SUM(BH137:BH310)),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ROUND((SUM(BI137:BI310)),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2738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2745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hidden="1" customHeight="1">
      <c r="A91" s="33"/>
      <c r="B91" s="34"/>
      <c r="C91" s="33"/>
      <c r="D91" s="33"/>
      <c r="E91" s="266" t="str">
        <f>E13</f>
        <v>SO 02.3-OV - Vykurovanie - Bývalá kotolňa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Ing. Michal Nágel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Ingrid Szegheőová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J137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211</v>
      </c>
      <c r="E101" s="127"/>
      <c r="F101" s="127"/>
      <c r="G101" s="127"/>
      <c r="H101" s="127"/>
      <c r="I101" s="127"/>
      <c r="J101" s="128">
        <f>J138</f>
        <v>0</v>
      </c>
      <c r="L101" s="125"/>
    </row>
    <row r="102" spans="1:47" s="10" customFormat="1" ht="19.95" hidden="1" customHeight="1">
      <c r="B102" s="129"/>
      <c r="D102" s="130" t="s">
        <v>212</v>
      </c>
      <c r="E102" s="131"/>
      <c r="F102" s="131"/>
      <c r="G102" s="131"/>
      <c r="H102" s="131"/>
      <c r="I102" s="131"/>
      <c r="J102" s="132">
        <f>J139</f>
        <v>0</v>
      </c>
      <c r="L102" s="129"/>
    </row>
    <row r="103" spans="1:47" s="9" customFormat="1" ht="24.9" hidden="1" customHeight="1">
      <c r="B103" s="125"/>
      <c r="D103" s="126" t="s">
        <v>1316</v>
      </c>
      <c r="E103" s="127"/>
      <c r="F103" s="127"/>
      <c r="G103" s="127"/>
      <c r="H103" s="127"/>
      <c r="I103" s="127"/>
      <c r="J103" s="128">
        <f>J150</f>
        <v>0</v>
      </c>
      <c r="L103" s="125"/>
    </row>
    <row r="104" spans="1:47" s="10" customFormat="1" ht="19.95" hidden="1" customHeight="1">
      <c r="B104" s="129"/>
      <c r="D104" s="130" t="s">
        <v>1825</v>
      </c>
      <c r="E104" s="131"/>
      <c r="F104" s="131"/>
      <c r="G104" s="131"/>
      <c r="H104" s="131"/>
      <c r="I104" s="131"/>
      <c r="J104" s="132">
        <f>J151</f>
        <v>0</v>
      </c>
      <c r="L104" s="129"/>
    </row>
    <row r="105" spans="1:47" s="10" customFormat="1" ht="19.95" hidden="1" customHeight="1">
      <c r="B105" s="129"/>
      <c r="D105" s="130" t="s">
        <v>1318</v>
      </c>
      <c r="E105" s="131"/>
      <c r="F105" s="131"/>
      <c r="G105" s="131"/>
      <c r="H105" s="131"/>
      <c r="I105" s="131"/>
      <c r="J105" s="132">
        <f>J159</f>
        <v>0</v>
      </c>
      <c r="L105" s="129"/>
    </row>
    <row r="106" spans="1:47" s="10" customFormat="1" ht="19.95" hidden="1" customHeight="1">
      <c r="B106" s="129"/>
      <c r="D106" s="130" t="s">
        <v>1826</v>
      </c>
      <c r="E106" s="131"/>
      <c r="F106" s="131"/>
      <c r="G106" s="131"/>
      <c r="H106" s="131"/>
      <c r="I106" s="131"/>
      <c r="J106" s="132">
        <f>J168</f>
        <v>0</v>
      </c>
      <c r="L106" s="129"/>
    </row>
    <row r="107" spans="1:47" s="10" customFormat="1" ht="19.95" hidden="1" customHeight="1">
      <c r="B107" s="129"/>
      <c r="D107" s="130" t="s">
        <v>1827</v>
      </c>
      <c r="E107" s="131"/>
      <c r="F107" s="131"/>
      <c r="G107" s="131"/>
      <c r="H107" s="131"/>
      <c r="I107" s="131"/>
      <c r="J107" s="132">
        <f>J191</f>
        <v>0</v>
      </c>
      <c r="L107" s="129"/>
    </row>
    <row r="108" spans="1:47" s="10" customFormat="1" ht="19.95" hidden="1" customHeight="1">
      <c r="B108" s="129"/>
      <c r="D108" s="130" t="s">
        <v>1828</v>
      </c>
      <c r="E108" s="131"/>
      <c r="F108" s="131"/>
      <c r="G108" s="131"/>
      <c r="H108" s="131"/>
      <c r="I108" s="131"/>
      <c r="J108" s="132">
        <f>J229</f>
        <v>0</v>
      </c>
      <c r="L108" s="129"/>
    </row>
    <row r="109" spans="1:47" s="10" customFormat="1" ht="19.95" hidden="1" customHeight="1">
      <c r="B109" s="129"/>
      <c r="D109" s="130" t="s">
        <v>1829</v>
      </c>
      <c r="E109" s="131"/>
      <c r="F109" s="131"/>
      <c r="G109" s="131"/>
      <c r="H109" s="131"/>
      <c r="I109" s="131"/>
      <c r="J109" s="132">
        <f>J250</f>
        <v>0</v>
      </c>
      <c r="L109" s="129"/>
    </row>
    <row r="110" spans="1:47" s="10" customFormat="1" ht="19.95" hidden="1" customHeight="1">
      <c r="B110" s="129"/>
      <c r="D110" s="130" t="s">
        <v>219</v>
      </c>
      <c r="E110" s="131"/>
      <c r="F110" s="131"/>
      <c r="G110" s="131"/>
      <c r="H110" s="131"/>
      <c r="I110" s="131"/>
      <c r="J110" s="132">
        <f>J280</f>
        <v>0</v>
      </c>
      <c r="L110" s="129"/>
    </row>
    <row r="111" spans="1:47" s="9" customFormat="1" ht="24.9" hidden="1" customHeight="1">
      <c r="B111" s="125"/>
      <c r="D111" s="126" t="s">
        <v>1830</v>
      </c>
      <c r="E111" s="127"/>
      <c r="F111" s="127"/>
      <c r="G111" s="127"/>
      <c r="H111" s="127"/>
      <c r="I111" s="127"/>
      <c r="J111" s="128">
        <f>J293</f>
        <v>0</v>
      </c>
      <c r="L111" s="125"/>
    </row>
    <row r="112" spans="1:47" s="10" customFormat="1" ht="19.95" hidden="1" customHeight="1">
      <c r="B112" s="129"/>
      <c r="D112" s="130" t="s">
        <v>1831</v>
      </c>
      <c r="E112" s="131"/>
      <c r="F112" s="131"/>
      <c r="G112" s="131"/>
      <c r="H112" s="131"/>
      <c r="I112" s="131"/>
      <c r="J112" s="132">
        <f>J294</f>
        <v>0</v>
      </c>
      <c r="L112" s="129"/>
    </row>
    <row r="113" spans="1:31" s="9" customFormat="1" ht="24.9" hidden="1" customHeight="1">
      <c r="B113" s="125"/>
      <c r="D113" s="126" t="s">
        <v>1832</v>
      </c>
      <c r="E113" s="127"/>
      <c r="F113" s="127"/>
      <c r="G113" s="127"/>
      <c r="H113" s="127"/>
      <c r="I113" s="127"/>
      <c r="J113" s="128">
        <f>J301</f>
        <v>0</v>
      </c>
      <c r="L113" s="125"/>
    </row>
    <row r="114" spans="1:31" s="2" customFormat="1" ht="21.75" hidden="1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" hidden="1" customHeight="1">
      <c r="A115" s="33"/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hidden="1"/>
    <row r="117" spans="1:31" hidden="1"/>
    <row r="118" spans="1:31" hidden="1"/>
    <row r="119" spans="1:31" s="2" customFormat="1" ht="6.9" customHeight="1">
      <c r="A119" s="33"/>
      <c r="B119" s="53"/>
      <c r="C119" s="54"/>
      <c r="D119" s="54"/>
      <c r="E119" s="54"/>
      <c r="F119" s="54"/>
      <c r="G119" s="54"/>
      <c r="H119" s="54"/>
      <c r="I119" s="54"/>
      <c r="J119" s="54"/>
      <c r="K119" s="54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4.9" customHeight="1">
      <c r="A120" s="33"/>
      <c r="B120" s="34"/>
      <c r="C120" s="22" t="s">
        <v>220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15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84" t="str">
        <f>E7</f>
        <v>PRESTAVBA BUDOV ZDRAVOTNÉHO STREDISKA - 9 B.J.</v>
      </c>
      <c r="F123" s="285"/>
      <c r="G123" s="285"/>
      <c r="H123" s="285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1" customFormat="1" ht="12" customHeight="1">
      <c r="B124" s="21"/>
      <c r="C124" s="28" t="s">
        <v>199</v>
      </c>
      <c r="L124" s="21"/>
    </row>
    <row r="125" spans="1:31" s="1" customFormat="1" ht="16.5" customHeight="1">
      <c r="B125" s="21"/>
      <c r="E125" s="284" t="s">
        <v>2738</v>
      </c>
      <c r="F125" s="248"/>
      <c r="G125" s="248"/>
      <c r="H125" s="248"/>
      <c r="L125" s="21"/>
    </row>
    <row r="126" spans="1:31" s="1" customFormat="1" ht="12" customHeight="1">
      <c r="B126" s="21"/>
      <c r="C126" s="28" t="s">
        <v>201</v>
      </c>
      <c r="L126" s="21"/>
    </row>
    <row r="127" spans="1:31" s="2" customFormat="1" ht="16.5" customHeight="1">
      <c r="A127" s="33"/>
      <c r="B127" s="34"/>
      <c r="C127" s="33"/>
      <c r="D127" s="33"/>
      <c r="E127" s="286" t="s">
        <v>2745</v>
      </c>
      <c r="F127" s="287"/>
      <c r="G127" s="287"/>
      <c r="H127" s="287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203</v>
      </c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6.5" customHeight="1">
      <c r="A129" s="33"/>
      <c r="B129" s="34"/>
      <c r="C129" s="33"/>
      <c r="D129" s="33"/>
      <c r="E129" s="266" t="str">
        <f>E13</f>
        <v>SO 02.3-OV - Vykurovanie - Bývalá kotolňa</v>
      </c>
      <c r="F129" s="287"/>
      <c r="G129" s="287"/>
      <c r="H129" s="287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8" t="s">
        <v>19</v>
      </c>
      <c r="D131" s="33"/>
      <c r="E131" s="33"/>
      <c r="F131" s="26" t="str">
        <f>F16</f>
        <v>kú: Jelka,p.č.:1174/1,4,24,25</v>
      </c>
      <c r="G131" s="33"/>
      <c r="H131" s="33"/>
      <c r="I131" s="28" t="s">
        <v>21</v>
      </c>
      <c r="J131" s="59" t="str">
        <f>IF(J16="","",J16)</f>
        <v>20. 4. 2022</v>
      </c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15" customHeight="1">
      <c r="A133" s="33"/>
      <c r="B133" s="34"/>
      <c r="C133" s="28" t="s">
        <v>23</v>
      </c>
      <c r="D133" s="33"/>
      <c r="E133" s="33"/>
      <c r="F133" s="26" t="str">
        <f>E19</f>
        <v>Obec Jelka, Mierová 959/17, 925 23 Jelka</v>
      </c>
      <c r="G133" s="33"/>
      <c r="H133" s="33"/>
      <c r="I133" s="28" t="s">
        <v>30</v>
      </c>
      <c r="J133" s="31" t="str">
        <f>E25</f>
        <v>Ing. Michal Nágel</v>
      </c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5.15" customHeight="1">
      <c r="A134" s="33"/>
      <c r="B134" s="34"/>
      <c r="C134" s="28" t="s">
        <v>27</v>
      </c>
      <c r="D134" s="33"/>
      <c r="E134" s="33"/>
      <c r="F134" s="26" t="str">
        <f>IF(E22="","",E22)</f>
        <v>Vyplň údaj</v>
      </c>
      <c r="G134" s="33"/>
      <c r="H134" s="33"/>
      <c r="I134" s="28" t="s">
        <v>32</v>
      </c>
      <c r="J134" s="31" t="str">
        <f>E28</f>
        <v>Ingrid Szegheőová</v>
      </c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0.35" customHeight="1">
      <c r="A135" s="33"/>
      <c r="B135" s="34"/>
      <c r="C135" s="33"/>
      <c r="D135" s="33"/>
      <c r="E135" s="33"/>
      <c r="F135" s="33"/>
      <c r="G135" s="33"/>
      <c r="H135" s="33"/>
      <c r="I135" s="33"/>
      <c r="J135" s="33"/>
      <c r="K135" s="33"/>
      <c r="L135" s="46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11" customFormat="1" ht="29.25" customHeight="1">
      <c r="A136" s="133"/>
      <c r="B136" s="134"/>
      <c r="C136" s="135" t="s">
        <v>221</v>
      </c>
      <c r="D136" s="136" t="s">
        <v>60</v>
      </c>
      <c r="E136" s="136" t="s">
        <v>56</v>
      </c>
      <c r="F136" s="136" t="s">
        <v>57</v>
      </c>
      <c r="G136" s="136" t="s">
        <v>222</v>
      </c>
      <c r="H136" s="136" t="s">
        <v>223</v>
      </c>
      <c r="I136" s="136" t="s">
        <v>224</v>
      </c>
      <c r="J136" s="137" t="s">
        <v>208</v>
      </c>
      <c r="K136" s="138" t="s">
        <v>225</v>
      </c>
      <c r="L136" s="139"/>
      <c r="M136" s="66" t="s">
        <v>1</v>
      </c>
      <c r="N136" s="67" t="s">
        <v>39</v>
      </c>
      <c r="O136" s="67" t="s">
        <v>226</v>
      </c>
      <c r="P136" s="67" t="s">
        <v>227</v>
      </c>
      <c r="Q136" s="67" t="s">
        <v>228</v>
      </c>
      <c r="R136" s="67" t="s">
        <v>229</v>
      </c>
      <c r="S136" s="67" t="s">
        <v>230</v>
      </c>
      <c r="T136" s="68" t="s">
        <v>231</v>
      </c>
      <c r="U136" s="133"/>
      <c r="V136" s="133"/>
      <c r="W136" s="133"/>
      <c r="X136" s="133"/>
      <c r="Y136" s="133"/>
      <c r="Z136" s="133"/>
      <c r="AA136" s="133"/>
      <c r="AB136" s="133"/>
      <c r="AC136" s="133"/>
      <c r="AD136" s="133"/>
      <c r="AE136" s="133"/>
    </row>
    <row r="137" spans="1:65" s="2" customFormat="1" ht="22.95" customHeight="1">
      <c r="A137" s="33"/>
      <c r="B137" s="34"/>
      <c r="C137" s="73" t="s">
        <v>209</v>
      </c>
      <c r="D137" s="33"/>
      <c r="E137" s="33"/>
      <c r="F137" s="33"/>
      <c r="G137" s="33"/>
      <c r="H137" s="33"/>
      <c r="I137" s="33"/>
      <c r="J137" s="140">
        <f>BK137</f>
        <v>0</v>
      </c>
      <c r="K137" s="33"/>
      <c r="L137" s="34"/>
      <c r="M137" s="69"/>
      <c r="N137" s="60"/>
      <c r="O137" s="70"/>
      <c r="P137" s="141">
        <f>P138+P150+P293+P301</f>
        <v>0</v>
      </c>
      <c r="Q137" s="70"/>
      <c r="R137" s="141">
        <f>R138+R150+R293+R301</f>
        <v>0.95146094999999986</v>
      </c>
      <c r="S137" s="70"/>
      <c r="T137" s="142">
        <f>T138+T150+T293+T301</f>
        <v>0.27260000000000001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8" t="s">
        <v>74</v>
      </c>
      <c r="AU137" s="18" t="s">
        <v>210</v>
      </c>
      <c r="BK137" s="143">
        <f>BK138+BK150+BK293+BK301</f>
        <v>0</v>
      </c>
    </row>
    <row r="138" spans="1:65" s="12" customFormat="1" ht="25.95" customHeight="1">
      <c r="B138" s="144"/>
      <c r="D138" s="145" t="s">
        <v>74</v>
      </c>
      <c r="E138" s="146" t="s">
        <v>232</v>
      </c>
      <c r="F138" s="146" t="s">
        <v>233</v>
      </c>
      <c r="I138" s="147"/>
      <c r="J138" s="148">
        <f>BK138</f>
        <v>0</v>
      </c>
      <c r="L138" s="144"/>
      <c r="M138" s="149"/>
      <c r="N138" s="150"/>
      <c r="O138" s="150"/>
      <c r="P138" s="151">
        <f>P139</f>
        <v>0</v>
      </c>
      <c r="Q138" s="150"/>
      <c r="R138" s="151">
        <f>R139</f>
        <v>1.8000000000000002E-3</v>
      </c>
      <c r="S138" s="150"/>
      <c r="T138" s="152">
        <f>T139</f>
        <v>0.27260000000000001</v>
      </c>
      <c r="AR138" s="145" t="s">
        <v>82</v>
      </c>
      <c r="AT138" s="153" t="s">
        <v>74</v>
      </c>
      <c r="AU138" s="153" t="s">
        <v>75</v>
      </c>
      <c r="AY138" s="145" t="s">
        <v>234</v>
      </c>
      <c r="BK138" s="154">
        <f>BK139</f>
        <v>0</v>
      </c>
    </row>
    <row r="139" spans="1:65" s="12" customFormat="1" ht="22.95" customHeight="1">
      <c r="B139" s="144"/>
      <c r="D139" s="145" t="s">
        <v>74</v>
      </c>
      <c r="E139" s="155" t="s">
        <v>235</v>
      </c>
      <c r="F139" s="155" t="s">
        <v>236</v>
      </c>
      <c r="I139" s="147"/>
      <c r="J139" s="156">
        <f>BK139</f>
        <v>0</v>
      </c>
      <c r="L139" s="144"/>
      <c r="M139" s="149"/>
      <c r="N139" s="150"/>
      <c r="O139" s="150"/>
      <c r="P139" s="151">
        <f>SUM(P140:P149)</f>
        <v>0</v>
      </c>
      <c r="Q139" s="150"/>
      <c r="R139" s="151">
        <f>SUM(R140:R149)</f>
        <v>1.8000000000000002E-3</v>
      </c>
      <c r="S139" s="150"/>
      <c r="T139" s="152">
        <f>SUM(T140:T149)</f>
        <v>0.27260000000000001</v>
      </c>
      <c r="AR139" s="145" t="s">
        <v>82</v>
      </c>
      <c r="AT139" s="153" t="s">
        <v>74</v>
      </c>
      <c r="AU139" s="153" t="s">
        <v>82</v>
      </c>
      <c r="AY139" s="145" t="s">
        <v>234</v>
      </c>
      <c r="BK139" s="154">
        <f>SUM(BK140:BK149)</f>
        <v>0</v>
      </c>
    </row>
    <row r="140" spans="1:65" s="2" customFormat="1" ht="24.15" customHeight="1">
      <c r="A140" s="33"/>
      <c r="B140" s="157"/>
      <c r="C140" s="158" t="s">
        <v>82</v>
      </c>
      <c r="D140" s="158" t="s">
        <v>237</v>
      </c>
      <c r="E140" s="159" t="s">
        <v>1833</v>
      </c>
      <c r="F140" s="160" t="s">
        <v>1834</v>
      </c>
      <c r="G140" s="161" t="s">
        <v>1363</v>
      </c>
      <c r="H140" s="162">
        <v>150</v>
      </c>
      <c r="I140" s="163"/>
      <c r="J140" s="164">
        <f>ROUND(I140*H140,2)</f>
        <v>0</v>
      </c>
      <c r="K140" s="165"/>
      <c r="L140" s="34"/>
      <c r="M140" s="166" t="s">
        <v>1</v>
      </c>
      <c r="N140" s="167" t="s">
        <v>41</v>
      </c>
      <c r="O140" s="62"/>
      <c r="P140" s="168">
        <f>O140*H140</f>
        <v>0</v>
      </c>
      <c r="Q140" s="168">
        <v>0</v>
      </c>
      <c r="R140" s="168">
        <f>Q140*H140</f>
        <v>0</v>
      </c>
      <c r="S140" s="168">
        <v>1.0000000000000001E-5</v>
      </c>
      <c r="T140" s="169">
        <f>S140*H140</f>
        <v>1.5E-3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0" t="s">
        <v>241</v>
      </c>
      <c r="AT140" s="170" t="s">
        <v>237</v>
      </c>
      <c r="AU140" s="170" t="s">
        <v>87</v>
      </c>
      <c r="AY140" s="18" t="s">
        <v>234</v>
      </c>
      <c r="BE140" s="171">
        <f>IF(N140="základná",J140,0)</f>
        <v>0</v>
      </c>
      <c r="BF140" s="171">
        <f>IF(N140="znížená",J140,0)</f>
        <v>0</v>
      </c>
      <c r="BG140" s="171">
        <f>IF(N140="zákl. prenesená",J140,0)</f>
        <v>0</v>
      </c>
      <c r="BH140" s="171">
        <f>IF(N140="zníž. prenesená",J140,0)</f>
        <v>0</v>
      </c>
      <c r="BI140" s="171">
        <f>IF(N140="nulová",J140,0)</f>
        <v>0</v>
      </c>
      <c r="BJ140" s="18" t="s">
        <v>87</v>
      </c>
      <c r="BK140" s="171">
        <f>ROUND(I140*H140,2)</f>
        <v>0</v>
      </c>
      <c r="BL140" s="18" t="s">
        <v>241</v>
      </c>
      <c r="BM140" s="170" t="s">
        <v>3416</v>
      </c>
    </row>
    <row r="141" spans="1:65" s="14" customFormat="1">
      <c r="B141" s="180"/>
      <c r="D141" s="173" t="s">
        <v>243</v>
      </c>
      <c r="E141" s="181" t="s">
        <v>1</v>
      </c>
      <c r="F141" s="182" t="s">
        <v>3417</v>
      </c>
      <c r="H141" s="183">
        <v>150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243</v>
      </c>
      <c r="AU141" s="181" t="s">
        <v>87</v>
      </c>
      <c r="AV141" s="14" t="s">
        <v>87</v>
      </c>
      <c r="AW141" s="14" t="s">
        <v>29</v>
      </c>
      <c r="AX141" s="14" t="s">
        <v>82</v>
      </c>
      <c r="AY141" s="181" t="s">
        <v>234</v>
      </c>
    </row>
    <row r="142" spans="1:65" s="2" customFormat="1" ht="24.15" customHeight="1">
      <c r="A142" s="33"/>
      <c r="B142" s="157"/>
      <c r="C142" s="158" t="s">
        <v>87</v>
      </c>
      <c r="D142" s="158" t="s">
        <v>237</v>
      </c>
      <c r="E142" s="159" t="s">
        <v>1837</v>
      </c>
      <c r="F142" s="160" t="s">
        <v>1838</v>
      </c>
      <c r="G142" s="161" t="s">
        <v>1363</v>
      </c>
      <c r="H142" s="162">
        <v>150</v>
      </c>
      <c r="I142" s="163"/>
      <c r="J142" s="164">
        <f>ROUND(I142*H142,2)</f>
        <v>0</v>
      </c>
      <c r="K142" s="165"/>
      <c r="L142" s="34"/>
      <c r="M142" s="166" t="s">
        <v>1</v>
      </c>
      <c r="N142" s="167" t="s">
        <v>41</v>
      </c>
      <c r="O142" s="62"/>
      <c r="P142" s="168">
        <f>O142*H142</f>
        <v>0</v>
      </c>
      <c r="Q142" s="168">
        <v>0</v>
      </c>
      <c r="R142" s="168">
        <f>Q142*H142</f>
        <v>0</v>
      </c>
      <c r="S142" s="168">
        <v>1.0000000000000001E-5</v>
      </c>
      <c r="T142" s="169">
        <f>S142*H142</f>
        <v>1.5E-3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241</v>
      </c>
      <c r="AT142" s="170" t="s">
        <v>237</v>
      </c>
      <c r="AU142" s="170" t="s">
        <v>87</v>
      </c>
      <c r="AY142" s="18" t="s">
        <v>234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8" t="s">
        <v>87</v>
      </c>
      <c r="BK142" s="171">
        <f>ROUND(I142*H142,2)</f>
        <v>0</v>
      </c>
      <c r="BL142" s="18" t="s">
        <v>241</v>
      </c>
      <c r="BM142" s="170" t="s">
        <v>3418</v>
      </c>
    </row>
    <row r="143" spans="1:65" s="14" customFormat="1">
      <c r="B143" s="180"/>
      <c r="D143" s="173" t="s">
        <v>243</v>
      </c>
      <c r="E143" s="181" t="s">
        <v>1</v>
      </c>
      <c r="F143" s="182" t="s">
        <v>3419</v>
      </c>
      <c r="H143" s="183">
        <v>150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243</v>
      </c>
      <c r="AU143" s="181" t="s">
        <v>87</v>
      </c>
      <c r="AV143" s="14" t="s">
        <v>87</v>
      </c>
      <c r="AW143" s="14" t="s">
        <v>29</v>
      </c>
      <c r="AX143" s="14" t="s">
        <v>82</v>
      </c>
      <c r="AY143" s="181" t="s">
        <v>234</v>
      </c>
    </row>
    <row r="144" spans="1:65" s="2" customFormat="1" ht="24.15" customHeight="1">
      <c r="A144" s="33"/>
      <c r="B144" s="157"/>
      <c r="C144" s="158" t="s">
        <v>92</v>
      </c>
      <c r="D144" s="158" t="s">
        <v>237</v>
      </c>
      <c r="E144" s="159" t="s">
        <v>1841</v>
      </c>
      <c r="F144" s="160" t="s">
        <v>1842</v>
      </c>
      <c r="G144" s="161" t="s">
        <v>1363</v>
      </c>
      <c r="H144" s="162">
        <v>180</v>
      </c>
      <c r="I144" s="163"/>
      <c r="J144" s="164">
        <f>ROUND(I144*H144,2)</f>
        <v>0</v>
      </c>
      <c r="K144" s="165"/>
      <c r="L144" s="34"/>
      <c r="M144" s="166" t="s">
        <v>1</v>
      </c>
      <c r="N144" s="167" t="s">
        <v>41</v>
      </c>
      <c r="O144" s="62"/>
      <c r="P144" s="168">
        <f>O144*H144</f>
        <v>0</v>
      </c>
      <c r="Q144" s="168">
        <v>1.0000000000000001E-5</v>
      </c>
      <c r="R144" s="168">
        <f>Q144*H144</f>
        <v>1.8000000000000002E-3</v>
      </c>
      <c r="S144" s="168">
        <v>2.0000000000000002E-5</v>
      </c>
      <c r="T144" s="169">
        <f>S144*H144</f>
        <v>3.6000000000000003E-3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241</v>
      </c>
      <c r="AT144" s="170" t="s">
        <v>237</v>
      </c>
      <c r="AU144" s="170" t="s">
        <v>87</v>
      </c>
      <c r="AY144" s="18" t="s">
        <v>234</v>
      </c>
      <c r="BE144" s="171">
        <f>IF(N144="základná",J144,0)</f>
        <v>0</v>
      </c>
      <c r="BF144" s="171">
        <f>IF(N144="znížená",J144,0)</f>
        <v>0</v>
      </c>
      <c r="BG144" s="171">
        <f>IF(N144="zákl. prenesená",J144,0)</f>
        <v>0</v>
      </c>
      <c r="BH144" s="171">
        <f>IF(N144="zníž. prenesená",J144,0)</f>
        <v>0</v>
      </c>
      <c r="BI144" s="171">
        <f>IF(N144="nulová",J144,0)</f>
        <v>0</v>
      </c>
      <c r="BJ144" s="18" t="s">
        <v>87</v>
      </c>
      <c r="BK144" s="171">
        <f>ROUND(I144*H144,2)</f>
        <v>0</v>
      </c>
      <c r="BL144" s="18" t="s">
        <v>241</v>
      </c>
      <c r="BM144" s="170" t="s">
        <v>3420</v>
      </c>
    </row>
    <row r="145" spans="1:65" s="14" customFormat="1">
      <c r="B145" s="180"/>
      <c r="D145" s="173" t="s">
        <v>243</v>
      </c>
      <c r="E145" s="181" t="s">
        <v>1</v>
      </c>
      <c r="F145" s="182" t="s">
        <v>3421</v>
      </c>
      <c r="H145" s="183">
        <v>120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243</v>
      </c>
      <c r="AU145" s="181" t="s">
        <v>87</v>
      </c>
      <c r="AV145" s="14" t="s">
        <v>87</v>
      </c>
      <c r="AW145" s="14" t="s">
        <v>29</v>
      </c>
      <c r="AX145" s="14" t="s">
        <v>75</v>
      </c>
      <c r="AY145" s="181" t="s">
        <v>234</v>
      </c>
    </row>
    <row r="146" spans="1:65" s="14" customFormat="1">
      <c r="B146" s="180"/>
      <c r="D146" s="173" t="s">
        <v>243</v>
      </c>
      <c r="E146" s="181" t="s">
        <v>1</v>
      </c>
      <c r="F146" s="182" t="s">
        <v>1844</v>
      </c>
      <c r="H146" s="183">
        <v>60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243</v>
      </c>
      <c r="AU146" s="181" t="s">
        <v>87</v>
      </c>
      <c r="AV146" s="14" t="s">
        <v>87</v>
      </c>
      <c r="AW146" s="14" t="s">
        <v>29</v>
      </c>
      <c r="AX146" s="14" t="s">
        <v>75</v>
      </c>
      <c r="AY146" s="181" t="s">
        <v>234</v>
      </c>
    </row>
    <row r="147" spans="1:65" s="15" customFormat="1">
      <c r="B147" s="188"/>
      <c r="D147" s="173" t="s">
        <v>243</v>
      </c>
      <c r="E147" s="189" t="s">
        <v>1</v>
      </c>
      <c r="F147" s="190" t="s">
        <v>248</v>
      </c>
      <c r="H147" s="191">
        <v>180</v>
      </c>
      <c r="I147" s="192"/>
      <c r="L147" s="188"/>
      <c r="M147" s="193"/>
      <c r="N147" s="194"/>
      <c r="O147" s="194"/>
      <c r="P147" s="194"/>
      <c r="Q147" s="194"/>
      <c r="R147" s="194"/>
      <c r="S147" s="194"/>
      <c r="T147" s="195"/>
      <c r="AT147" s="189" t="s">
        <v>243</v>
      </c>
      <c r="AU147" s="189" t="s">
        <v>87</v>
      </c>
      <c r="AV147" s="15" t="s">
        <v>241</v>
      </c>
      <c r="AW147" s="15" t="s">
        <v>29</v>
      </c>
      <c r="AX147" s="15" t="s">
        <v>82</v>
      </c>
      <c r="AY147" s="189" t="s">
        <v>234</v>
      </c>
    </row>
    <row r="148" spans="1:65" s="2" customFormat="1" ht="37.950000000000003" customHeight="1">
      <c r="A148" s="33"/>
      <c r="B148" s="157"/>
      <c r="C148" s="158" t="s">
        <v>241</v>
      </c>
      <c r="D148" s="158" t="s">
        <v>237</v>
      </c>
      <c r="E148" s="159" t="s">
        <v>3422</v>
      </c>
      <c r="F148" s="160" t="s">
        <v>3423</v>
      </c>
      <c r="G148" s="161" t="s">
        <v>240</v>
      </c>
      <c r="H148" s="162">
        <v>7</v>
      </c>
      <c r="I148" s="163"/>
      <c r="J148" s="164">
        <f>ROUND(I148*H148,2)</f>
        <v>0</v>
      </c>
      <c r="K148" s="165"/>
      <c r="L148" s="34"/>
      <c r="M148" s="166" t="s">
        <v>1</v>
      </c>
      <c r="N148" s="167" t="s">
        <v>41</v>
      </c>
      <c r="O148" s="62"/>
      <c r="P148" s="168">
        <f>O148*H148</f>
        <v>0</v>
      </c>
      <c r="Q148" s="168">
        <v>0</v>
      </c>
      <c r="R148" s="168">
        <f>Q148*H148</f>
        <v>0</v>
      </c>
      <c r="S148" s="168">
        <v>3.7999999999999999E-2</v>
      </c>
      <c r="T148" s="169">
        <f>S148*H148</f>
        <v>0.26600000000000001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241</v>
      </c>
      <c r="AT148" s="170" t="s">
        <v>237</v>
      </c>
      <c r="AU148" s="170" t="s">
        <v>87</v>
      </c>
      <c r="AY148" s="18" t="s">
        <v>234</v>
      </c>
      <c r="BE148" s="171">
        <f>IF(N148="základná",J148,0)</f>
        <v>0</v>
      </c>
      <c r="BF148" s="171">
        <f>IF(N148="znížená",J148,0)</f>
        <v>0</v>
      </c>
      <c r="BG148" s="171">
        <f>IF(N148="zákl. prenesená",J148,0)</f>
        <v>0</v>
      </c>
      <c r="BH148" s="171">
        <f>IF(N148="zníž. prenesená",J148,0)</f>
        <v>0</v>
      </c>
      <c r="BI148" s="171">
        <f>IF(N148="nulová",J148,0)</f>
        <v>0</v>
      </c>
      <c r="BJ148" s="18" t="s">
        <v>87</v>
      </c>
      <c r="BK148" s="171">
        <f>ROUND(I148*H148,2)</f>
        <v>0</v>
      </c>
      <c r="BL148" s="18" t="s">
        <v>241</v>
      </c>
      <c r="BM148" s="170" t="s">
        <v>3424</v>
      </c>
    </row>
    <row r="149" spans="1:65" s="14" customFormat="1">
      <c r="B149" s="180"/>
      <c r="D149" s="173" t="s">
        <v>243</v>
      </c>
      <c r="E149" s="181" t="s">
        <v>1</v>
      </c>
      <c r="F149" s="182" t="s">
        <v>3425</v>
      </c>
      <c r="H149" s="183">
        <v>7</v>
      </c>
      <c r="I149" s="184"/>
      <c r="L149" s="180"/>
      <c r="M149" s="185"/>
      <c r="N149" s="186"/>
      <c r="O149" s="186"/>
      <c r="P149" s="186"/>
      <c r="Q149" s="186"/>
      <c r="R149" s="186"/>
      <c r="S149" s="186"/>
      <c r="T149" s="187"/>
      <c r="AT149" s="181" t="s">
        <v>243</v>
      </c>
      <c r="AU149" s="181" t="s">
        <v>87</v>
      </c>
      <c r="AV149" s="14" t="s">
        <v>87</v>
      </c>
      <c r="AW149" s="14" t="s">
        <v>29</v>
      </c>
      <c r="AX149" s="14" t="s">
        <v>82</v>
      </c>
      <c r="AY149" s="181" t="s">
        <v>234</v>
      </c>
    </row>
    <row r="150" spans="1:65" s="12" customFormat="1" ht="25.95" customHeight="1">
      <c r="B150" s="144"/>
      <c r="D150" s="145" t="s">
        <v>74</v>
      </c>
      <c r="E150" s="146" t="s">
        <v>331</v>
      </c>
      <c r="F150" s="146" t="s">
        <v>1402</v>
      </c>
      <c r="I150" s="147"/>
      <c r="J150" s="148">
        <f>BK150</f>
        <v>0</v>
      </c>
      <c r="L150" s="144"/>
      <c r="M150" s="149"/>
      <c r="N150" s="150"/>
      <c r="O150" s="150"/>
      <c r="P150" s="151">
        <f>P151+P159+P168+P191+P229+P250+P280</f>
        <v>0</v>
      </c>
      <c r="Q150" s="150"/>
      <c r="R150" s="151">
        <f>R151+R159+R168+R191+R229+R250+R280</f>
        <v>0.94858094999999987</v>
      </c>
      <c r="S150" s="150"/>
      <c r="T150" s="152">
        <f>T151+T159+T168+T191+T229+T250+T280</f>
        <v>0</v>
      </c>
      <c r="AR150" s="145" t="s">
        <v>87</v>
      </c>
      <c r="AT150" s="153" t="s">
        <v>74</v>
      </c>
      <c r="AU150" s="153" t="s">
        <v>75</v>
      </c>
      <c r="AY150" s="145" t="s">
        <v>234</v>
      </c>
      <c r="BK150" s="154">
        <f>BK151+BK159+BK168+BK191+BK229+BK250+BK280</f>
        <v>0</v>
      </c>
    </row>
    <row r="151" spans="1:65" s="12" customFormat="1" ht="22.95" customHeight="1">
      <c r="B151" s="144"/>
      <c r="D151" s="145" t="s">
        <v>74</v>
      </c>
      <c r="E151" s="155" t="s">
        <v>879</v>
      </c>
      <c r="F151" s="155" t="s">
        <v>1849</v>
      </c>
      <c r="I151" s="147"/>
      <c r="J151" s="156">
        <f>BK151</f>
        <v>0</v>
      </c>
      <c r="L151" s="144"/>
      <c r="M151" s="149"/>
      <c r="N151" s="150"/>
      <c r="O151" s="150"/>
      <c r="P151" s="151">
        <f>SUM(P152:P158)</f>
        <v>0</v>
      </c>
      <c r="Q151" s="150"/>
      <c r="R151" s="151">
        <f>SUM(R152:R158)</f>
        <v>2.2938E-2</v>
      </c>
      <c r="S151" s="150"/>
      <c r="T151" s="152">
        <f>SUM(T152:T158)</f>
        <v>0</v>
      </c>
      <c r="AR151" s="145" t="s">
        <v>87</v>
      </c>
      <c r="AT151" s="153" t="s">
        <v>74</v>
      </c>
      <c r="AU151" s="153" t="s">
        <v>82</v>
      </c>
      <c r="AY151" s="145" t="s">
        <v>234</v>
      </c>
      <c r="BK151" s="154">
        <f>SUM(BK152:BK158)</f>
        <v>0</v>
      </c>
    </row>
    <row r="152" spans="1:65" s="2" customFormat="1" ht="24.15" customHeight="1">
      <c r="A152" s="33"/>
      <c r="B152" s="157"/>
      <c r="C152" s="158" t="s">
        <v>269</v>
      </c>
      <c r="D152" s="158" t="s">
        <v>237</v>
      </c>
      <c r="E152" s="159" t="s">
        <v>1403</v>
      </c>
      <c r="F152" s="160" t="s">
        <v>1404</v>
      </c>
      <c r="G152" s="161" t="s">
        <v>240</v>
      </c>
      <c r="H152" s="162">
        <v>254.6</v>
      </c>
      <c r="I152" s="163"/>
      <c r="J152" s="164">
        <f>ROUND(I152*H152,2)</f>
        <v>0</v>
      </c>
      <c r="K152" s="165"/>
      <c r="L152" s="34"/>
      <c r="M152" s="166" t="s">
        <v>1</v>
      </c>
      <c r="N152" s="167" t="s">
        <v>41</v>
      </c>
      <c r="O152" s="62"/>
      <c r="P152" s="168">
        <f>O152*H152</f>
        <v>0</v>
      </c>
      <c r="Q152" s="168">
        <v>2.0000000000000002E-5</v>
      </c>
      <c r="R152" s="168">
        <f>Q152*H152</f>
        <v>5.0920000000000002E-3</v>
      </c>
      <c r="S152" s="168">
        <v>0</v>
      </c>
      <c r="T152" s="169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0" t="s">
        <v>327</v>
      </c>
      <c r="AT152" s="170" t="s">
        <v>237</v>
      </c>
      <c r="AU152" s="170" t="s">
        <v>87</v>
      </c>
      <c r="AY152" s="18" t="s">
        <v>234</v>
      </c>
      <c r="BE152" s="171">
        <f>IF(N152="základná",J152,0)</f>
        <v>0</v>
      </c>
      <c r="BF152" s="171">
        <f>IF(N152="znížená",J152,0)</f>
        <v>0</v>
      </c>
      <c r="BG152" s="171">
        <f>IF(N152="zákl. prenesená",J152,0)</f>
        <v>0</v>
      </c>
      <c r="BH152" s="171">
        <f>IF(N152="zníž. prenesená",J152,0)</f>
        <v>0</v>
      </c>
      <c r="BI152" s="171">
        <f>IF(N152="nulová",J152,0)</f>
        <v>0</v>
      </c>
      <c r="BJ152" s="18" t="s">
        <v>87</v>
      </c>
      <c r="BK152" s="171">
        <f>ROUND(I152*H152,2)</f>
        <v>0</v>
      </c>
      <c r="BL152" s="18" t="s">
        <v>327</v>
      </c>
      <c r="BM152" s="170" t="s">
        <v>3426</v>
      </c>
    </row>
    <row r="153" spans="1:65" s="14" customFormat="1">
      <c r="B153" s="180"/>
      <c r="D153" s="173" t="s">
        <v>243</v>
      </c>
      <c r="E153" s="181" t="s">
        <v>1</v>
      </c>
      <c r="F153" s="182" t="s">
        <v>3427</v>
      </c>
      <c r="H153" s="183">
        <v>254.6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243</v>
      </c>
      <c r="AU153" s="181" t="s">
        <v>87</v>
      </c>
      <c r="AV153" s="14" t="s">
        <v>87</v>
      </c>
      <c r="AW153" s="14" t="s">
        <v>29</v>
      </c>
      <c r="AX153" s="14" t="s">
        <v>82</v>
      </c>
      <c r="AY153" s="181" t="s">
        <v>234</v>
      </c>
    </row>
    <row r="154" spans="1:65" s="2" customFormat="1" ht="24.15" customHeight="1">
      <c r="A154" s="33"/>
      <c r="B154" s="157"/>
      <c r="C154" s="199" t="s">
        <v>273</v>
      </c>
      <c r="D154" s="199" t="s">
        <v>478</v>
      </c>
      <c r="E154" s="200" t="s">
        <v>1856</v>
      </c>
      <c r="F154" s="201" t="s">
        <v>1857</v>
      </c>
      <c r="G154" s="202" t="s">
        <v>240</v>
      </c>
      <c r="H154" s="203">
        <v>107</v>
      </c>
      <c r="I154" s="204"/>
      <c r="J154" s="205">
        <f>ROUND(I154*H154,2)</f>
        <v>0</v>
      </c>
      <c r="K154" s="206"/>
      <c r="L154" s="207"/>
      <c r="M154" s="208" t="s">
        <v>1</v>
      </c>
      <c r="N154" s="209" t="s">
        <v>41</v>
      </c>
      <c r="O154" s="62"/>
      <c r="P154" s="168">
        <f>O154*H154</f>
        <v>0</v>
      </c>
      <c r="Q154" s="168">
        <v>1.3999999999999999E-4</v>
      </c>
      <c r="R154" s="168">
        <f>Q154*H154</f>
        <v>1.4979999999999999E-2</v>
      </c>
      <c r="S154" s="168">
        <v>0</v>
      </c>
      <c r="T154" s="169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0" t="s">
        <v>643</v>
      </c>
      <c r="AT154" s="170" t="s">
        <v>478</v>
      </c>
      <c r="AU154" s="170" t="s">
        <v>87</v>
      </c>
      <c r="AY154" s="18" t="s">
        <v>234</v>
      </c>
      <c r="BE154" s="171">
        <f>IF(N154="základná",J154,0)</f>
        <v>0</v>
      </c>
      <c r="BF154" s="171">
        <f>IF(N154="znížená",J154,0)</f>
        <v>0</v>
      </c>
      <c r="BG154" s="171">
        <f>IF(N154="zákl. prenesená",J154,0)</f>
        <v>0</v>
      </c>
      <c r="BH154" s="171">
        <f>IF(N154="zníž. prenesená",J154,0)</f>
        <v>0</v>
      </c>
      <c r="BI154" s="171">
        <f>IF(N154="nulová",J154,0)</f>
        <v>0</v>
      </c>
      <c r="BJ154" s="18" t="s">
        <v>87</v>
      </c>
      <c r="BK154" s="171">
        <f>ROUND(I154*H154,2)</f>
        <v>0</v>
      </c>
      <c r="BL154" s="18" t="s">
        <v>327</v>
      </c>
      <c r="BM154" s="170" t="s">
        <v>3428</v>
      </c>
    </row>
    <row r="155" spans="1:65" s="2" customFormat="1" ht="24.15" customHeight="1">
      <c r="A155" s="33"/>
      <c r="B155" s="157"/>
      <c r="C155" s="199" t="s">
        <v>278</v>
      </c>
      <c r="D155" s="199" t="s">
        <v>478</v>
      </c>
      <c r="E155" s="200" t="s">
        <v>1859</v>
      </c>
      <c r="F155" s="201" t="s">
        <v>1860</v>
      </c>
      <c r="G155" s="202" t="s">
        <v>240</v>
      </c>
      <c r="H155" s="203">
        <v>64.599999999999994</v>
      </c>
      <c r="I155" s="204"/>
      <c r="J155" s="205">
        <f>ROUND(I155*H155,2)</f>
        <v>0</v>
      </c>
      <c r="K155" s="206"/>
      <c r="L155" s="207"/>
      <c r="M155" s="208" t="s">
        <v>1</v>
      </c>
      <c r="N155" s="209" t="s">
        <v>41</v>
      </c>
      <c r="O155" s="62"/>
      <c r="P155" s="168">
        <f>O155*H155</f>
        <v>0</v>
      </c>
      <c r="Q155" s="168">
        <v>1.0000000000000001E-5</v>
      </c>
      <c r="R155" s="168">
        <f>Q155*H155</f>
        <v>6.4599999999999998E-4</v>
      </c>
      <c r="S155" s="168">
        <v>0</v>
      </c>
      <c r="T155" s="169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0" t="s">
        <v>643</v>
      </c>
      <c r="AT155" s="170" t="s">
        <v>478</v>
      </c>
      <c r="AU155" s="170" t="s">
        <v>87</v>
      </c>
      <c r="AY155" s="18" t="s">
        <v>234</v>
      </c>
      <c r="BE155" s="171">
        <f>IF(N155="základná",J155,0)</f>
        <v>0</v>
      </c>
      <c r="BF155" s="171">
        <f>IF(N155="znížená",J155,0)</f>
        <v>0</v>
      </c>
      <c r="BG155" s="171">
        <f>IF(N155="zákl. prenesená",J155,0)</f>
        <v>0</v>
      </c>
      <c r="BH155" s="171">
        <f>IF(N155="zníž. prenesená",J155,0)</f>
        <v>0</v>
      </c>
      <c r="BI155" s="171">
        <f>IF(N155="nulová",J155,0)</f>
        <v>0</v>
      </c>
      <c r="BJ155" s="18" t="s">
        <v>87</v>
      </c>
      <c r="BK155" s="171">
        <f>ROUND(I155*H155,2)</f>
        <v>0</v>
      </c>
      <c r="BL155" s="18" t="s">
        <v>327</v>
      </c>
      <c r="BM155" s="170" t="s">
        <v>3429</v>
      </c>
    </row>
    <row r="156" spans="1:65" s="2" customFormat="1" ht="24.15" customHeight="1">
      <c r="A156" s="33"/>
      <c r="B156" s="157"/>
      <c r="C156" s="199" t="s">
        <v>282</v>
      </c>
      <c r="D156" s="199" t="s">
        <v>478</v>
      </c>
      <c r="E156" s="200" t="s">
        <v>1862</v>
      </c>
      <c r="F156" s="201" t="s">
        <v>1863</v>
      </c>
      <c r="G156" s="202" t="s">
        <v>240</v>
      </c>
      <c r="H156" s="203">
        <v>55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41</v>
      </c>
      <c r="O156" s="62"/>
      <c r="P156" s="168">
        <f>O156*H156</f>
        <v>0</v>
      </c>
      <c r="Q156" s="168">
        <v>2.0000000000000002E-5</v>
      </c>
      <c r="R156" s="168">
        <f>Q156*H156</f>
        <v>1.1000000000000001E-3</v>
      </c>
      <c r="S156" s="168">
        <v>0</v>
      </c>
      <c r="T156" s="169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0" t="s">
        <v>643</v>
      </c>
      <c r="AT156" s="170" t="s">
        <v>478</v>
      </c>
      <c r="AU156" s="170" t="s">
        <v>87</v>
      </c>
      <c r="AY156" s="18" t="s">
        <v>234</v>
      </c>
      <c r="BE156" s="171">
        <f>IF(N156="základná",J156,0)</f>
        <v>0</v>
      </c>
      <c r="BF156" s="171">
        <f>IF(N156="znížená",J156,0)</f>
        <v>0</v>
      </c>
      <c r="BG156" s="171">
        <f>IF(N156="zákl. prenesená",J156,0)</f>
        <v>0</v>
      </c>
      <c r="BH156" s="171">
        <f>IF(N156="zníž. prenesená",J156,0)</f>
        <v>0</v>
      </c>
      <c r="BI156" s="171">
        <f>IF(N156="nulová",J156,0)</f>
        <v>0</v>
      </c>
      <c r="BJ156" s="18" t="s">
        <v>87</v>
      </c>
      <c r="BK156" s="171">
        <f>ROUND(I156*H156,2)</f>
        <v>0</v>
      </c>
      <c r="BL156" s="18" t="s">
        <v>327</v>
      </c>
      <c r="BM156" s="170" t="s">
        <v>3430</v>
      </c>
    </row>
    <row r="157" spans="1:65" s="2" customFormat="1" ht="24.15" customHeight="1">
      <c r="A157" s="33"/>
      <c r="B157" s="157"/>
      <c r="C157" s="199" t="s">
        <v>235</v>
      </c>
      <c r="D157" s="199" t="s">
        <v>478</v>
      </c>
      <c r="E157" s="200" t="s">
        <v>1865</v>
      </c>
      <c r="F157" s="201" t="s">
        <v>1866</v>
      </c>
      <c r="G157" s="202" t="s">
        <v>240</v>
      </c>
      <c r="H157" s="203">
        <v>28</v>
      </c>
      <c r="I157" s="204"/>
      <c r="J157" s="205">
        <f>ROUND(I157*H157,2)</f>
        <v>0</v>
      </c>
      <c r="K157" s="206"/>
      <c r="L157" s="207"/>
      <c r="M157" s="208" t="s">
        <v>1</v>
      </c>
      <c r="N157" s="209" t="s">
        <v>41</v>
      </c>
      <c r="O157" s="62"/>
      <c r="P157" s="168">
        <f>O157*H157</f>
        <v>0</v>
      </c>
      <c r="Q157" s="168">
        <v>4.0000000000000003E-5</v>
      </c>
      <c r="R157" s="168">
        <f>Q157*H157</f>
        <v>1.1200000000000001E-3</v>
      </c>
      <c r="S157" s="168">
        <v>0</v>
      </c>
      <c r="T157" s="169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0" t="s">
        <v>643</v>
      </c>
      <c r="AT157" s="170" t="s">
        <v>478</v>
      </c>
      <c r="AU157" s="170" t="s">
        <v>87</v>
      </c>
      <c r="AY157" s="18" t="s">
        <v>234</v>
      </c>
      <c r="BE157" s="171">
        <f>IF(N157="základná",J157,0)</f>
        <v>0</v>
      </c>
      <c r="BF157" s="171">
        <f>IF(N157="znížená",J157,0)</f>
        <v>0</v>
      </c>
      <c r="BG157" s="171">
        <f>IF(N157="zákl. prenesená",J157,0)</f>
        <v>0</v>
      </c>
      <c r="BH157" s="171">
        <f>IF(N157="zníž. prenesená",J157,0)</f>
        <v>0</v>
      </c>
      <c r="BI157" s="171">
        <f>IF(N157="nulová",J157,0)</f>
        <v>0</v>
      </c>
      <c r="BJ157" s="18" t="s">
        <v>87</v>
      </c>
      <c r="BK157" s="171">
        <f>ROUND(I157*H157,2)</f>
        <v>0</v>
      </c>
      <c r="BL157" s="18" t="s">
        <v>327</v>
      </c>
      <c r="BM157" s="170" t="s">
        <v>3431</v>
      </c>
    </row>
    <row r="158" spans="1:65" s="2" customFormat="1" ht="24.15" customHeight="1">
      <c r="A158" s="33"/>
      <c r="B158" s="157"/>
      <c r="C158" s="158" t="s">
        <v>292</v>
      </c>
      <c r="D158" s="158" t="s">
        <v>237</v>
      </c>
      <c r="E158" s="159" t="s">
        <v>1874</v>
      </c>
      <c r="F158" s="160" t="s">
        <v>924</v>
      </c>
      <c r="G158" s="161" t="s">
        <v>1875</v>
      </c>
      <c r="H158" s="223"/>
      <c r="I158" s="163"/>
      <c r="J158" s="164">
        <f>ROUND(I158*H158,2)</f>
        <v>0</v>
      </c>
      <c r="K158" s="165"/>
      <c r="L158" s="34"/>
      <c r="M158" s="166" t="s">
        <v>1</v>
      </c>
      <c r="N158" s="167" t="s">
        <v>41</v>
      </c>
      <c r="O158" s="62"/>
      <c r="P158" s="168">
        <f>O158*H158</f>
        <v>0</v>
      </c>
      <c r="Q158" s="168">
        <v>0</v>
      </c>
      <c r="R158" s="168">
        <f>Q158*H158</f>
        <v>0</v>
      </c>
      <c r="S158" s="168">
        <v>0</v>
      </c>
      <c r="T158" s="169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327</v>
      </c>
      <c r="AT158" s="170" t="s">
        <v>237</v>
      </c>
      <c r="AU158" s="170" t="s">
        <v>87</v>
      </c>
      <c r="AY158" s="18" t="s">
        <v>234</v>
      </c>
      <c r="BE158" s="171">
        <f>IF(N158="základná",J158,0)</f>
        <v>0</v>
      </c>
      <c r="BF158" s="171">
        <f>IF(N158="znížená",J158,0)</f>
        <v>0</v>
      </c>
      <c r="BG158" s="171">
        <f>IF(N158="zákl. prenesená",J158,0)</f>
        <v>0</v>
      </c>
      <c r="BH158" s="171">
        <f>IF(N158="zníž. prenesená",J158,0)</f>
        <v>0</v>
      </c>
      <c r="BI158" s="171">
        <f>IF(N158="nulová",J158,0)</f>
        <v>0</v>
      </c>
      <c r="BJ158" s="18" t="s">
        <v>87</v>
      </c>
      <c r="BK158" s="171">
        <f>ROUND(I158*H158,2)</f>
        <v>0</v>
      </c>
      <c r="BL158" s="18" t="s">
        <v>327</v>
      </c>
      <c r="BM158" s="170" t="s">
        <v>3432</v>
      </c>
    </row>
    <row r="159" spans="1:65" s="12" customFormat="1" ht="22.95" customHeight="1">
      <c r="B159" s="144"/>
      <c r="D159" s="145" t="s">
        <v>74</v>
      </c>
      <c r="E159" s="155" t="s">
        <v>1539</v>
      </c>
      <c r="F159" s="155" t="s">
        <v>1540</v>
      </c>
      <c r="I159" s="147"/>
      <c r="J159" s="156">
        <f>BK159</f>
        <v>0</v>
      </c>
      <c r="L159" s="144"/>
      <c r="M159" s="149"/>
      <c r="N159" s="150"/>
      <c r="O159" s="150"/>
      <c r="P159" s="151">
        <f>SUM(P160:P167)</f>
        <v>0</v>
      </c>
      <c r="Q159" s="150"/>
      <c r="R159" s="151">
        <f>SUM(R160:R167)</f>
        <v>5.4999999999999997E-3</v>
      </c>
      <c r="S159" s="150"/>
      <c r="T159" s="152">
        <f>SUM(T160:T167)</f>
        <v>0</v>
      </c>
      <c r="AR159" s="145" t="s">
        <v>87</v>
      </c>
      <c r="AT159" s="153" t="s">
        <v>74</v>
      </c>
      <c r="AU159" s="153" t="s">
        <v>82</v>
      </c>
      <c r="AY159" s="145" t="s">
        <v>234</v>
      </c>
      <c r="BK159" s="154">
        <f>SUM(BK160:BK167)</f>
        <v>0</v>
      </c>
    </row>
    <row r="160" spans="1:65" s="2" customFormat="1" ht="16.5" customHeight="1">
      <c r="A160" s="33"/>
      <c r="B160" s="157"/>
      <c r="C160" s="158" t="s">
        <v>298</v>
      </c>
      <c r="D160" s="158" t="s">
        <v>237</v>
      </c>
      <c r="E160" s="159" t="s">
        <v>3433</v>
      </c>
      <c r="F160" s="160" t="s">
        <v>3434</v>
      </c>
      <c r="G160" s="161" t="s">
        <v>305</v>
      </c>
      <c r="H160" s="162">
        <v>1</v>
      </c>
      <c r="I160" s="163"/>
      <c r="J160" s="164">
        <f t="shared" ref="J160:J167" si="0">ROUND(I160*H160,2)</f>
        <v>0</v>
      </c>
      <c r="K160" s="165"/>
      <c r="L160" s="34"/>
      <c r="M160" s="166" t="s">
        <v>1</v>
      </c>
      <c r="N160" s="167" t="s">
        <v>41</v>
      </c>
      <c r="O160" s="62"/>
      <c r="P160" s="168">
        <f t="shared" ref="P160:P167" si="1">O160*H160</f>
        <v>0</v>
      </c>
      <c r="Q160" s="168">
        <v>5.0000000000000002E-5</v>
      </c>
      <c r="R160" s="168">
        <f t="shared" ref="R160:R167" si="2">Q160*H160</f>
        <v>5.0000000000000002E-5</v>
      </c>
      <c r="S160" s="168">
        <v>0</v>
      </c>
      <c r="T160" s="169">
        <f t="shared" ref="T160:T167" si="3"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0" t="s">
        <v>327</v>
      </c>
      <c r="AT160" s="170" t="s">
        <v>237</v>
      </c>
      <c r="AU160" s="170" t="s">
        <v>87</v>
      </c>
      <c r="AY160" s="18" t="s">
        <v>234</v>
      </c>
      <c r="BE160" s="171">
        <f t="shared" ref="BE160:BE167" si="4">IF(N160="základná",J160,0)</f>
        <v>0</v>
      </c>
      <c r="BF160" s="171">
        <f t="shared" ref="BF160:BF167" si="5">IF(N160="znížená",J160,0)</f>
        <v>0</v>
      </c>
      <c r="BG160" s="171">
        <f t="shared" ref="BG160:BG167" si="6">IF(N160="zákl. prenesená",J160,0)</f>
        <v>0</v>
      </c>
      <c r="BH160" s="171">
        <f t="shared" ref="BH160:BH167" si="7">IF(N160="zníž. prenesená",J160,0)</f>
        <v>0</v>
      </c>
      <c r="BI160" s="171">
        <f t="shared" ref="BI160:BI167" si="8">IF(N160="nulová",J160,0)</f>
        <v>0</v>
      </c>
      <c r="BJ160" s="18" t="s">
        <v>87</v>
      </c>
      <c r="BK160" s="171">
        <f t="shared" ref="BK160:BK167" si="9">ROUND(I160*H160,2)</f>
        <v>0</v>
      </c>
      <c r="BL160" s="18" t="s">
        <v>327</v>
      </c>
      <c r="BM160" s="170" t="s">
        <v>3435</v>
      </c>
    </row>
    <row r="161" spans="1:65" s="2" customFormat="1" ht="16.5" customHeight="1">
      <c r="A161" s="33"/>
      <c r="B161" s="157"/>
      <c r="C161" s="199" t="s">
        <v>302</v>
      </c>
      <c r="D161" s="199" t="s">
        <v>478</v>
      </c>
      <c r="E161" s="200" t="s">
        <v>3436</v>
      </c>
      <c r="F161" s="201" t="s">
        <v>3437</v>
      </c>
      <c r="G161" s="202" t="s">
        <v>305</v>
      </c>
      <c r="H161" s="203">
        <v>1</v>
      </c>
      <c r="I161" s="204"/>
      <c r="J161" s="205">
        <f t="shared" si="0"/>
        <v>0</v>
      </c>
      <c r="K161" s="206"/>
      <c r="L161" s="207"/>
      <c r="M161" s="208" t="s">
        <v>1</v>
      </c>
      <c r="N161" s="209" t="s">
        <v>41</v>
      </c>
      <c r="O161" s="62"/>
      <c r="P161" s="168">
        <f t="shared" si="1"/>
        <v>0</v>
      </c>
      <c r="Q161" s="168">
        <v>4.0000000000000001E-3</v>
      </c>
      <c r="R161" s="168">
        <f t="shared" si="2"/>
        <v>4.0000000000000001E-3</v>
      </c>
      <c r="S161" s="168">
        <v>0</v>
      </c>
      <c r="T161" s="169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0" t="s">
        <v>643</v>
      </c>
      <c r="AT161" s="170" t="s">
        <v>478</v>
      </c>
      <c r="AU161" s="170" t="s">
        <v>87</v>
      </c>
      <c r="AY161" s="18" t="s">
        <v>234</v>
      </c>
      <c r="BE161" s="171">
        <f t="shared" si="4"/>
        <v>0</v>
      </c>
      <c r="BF161" s="171">
        <f t="shared" si="5"/>
        <v>0</v>
      </c>
      <c r="BG161" s="171">
        <f t="shared" si="6"/>
        <v>0</v>
      </c>
      <c r="BH161" s="171">
        <f t="shared" si="7"/>
        <v>0</v>
      </c>
      <c r="BI161" s="171">
        <f t="shared" si="8"/>
        <v>0</v>
      </c>
      <c r="BJ161" s="18" t="s">
        <v>87</v>
      </c>
      <c r="BK161" s="171">
        <f t="shared" si="9"/>
        <v>0</v>
      </c>
      <c r="BL161" s="18" t="s">
        <v>327</v>
      </c>
      <c r="BM161" s="170" t="s">
        <v>3438</v>
      </c>
    </row>
    <row r="162" spans="1:65" s="2" customFormat="1" ht="16.5" customHeight="1">
      <c r="A162" s="33"/>
      <c r="B162" s="157"/>
      <c r="C162" s="158" t="s">
        <v>309</v>
      </c>
      <c r="D162" s="158" t="s">
        <v>237</v>
      </c>
      <c r="E162" s="159" t="s">
        <v>1883</v>
      </c>
      <c r="F162" s="160" t="s">
        <v>1884</v>
      </c>
      <c r="G162" s="161" t="s">
        <v>305</v>
      </c>
      <c r="H162" s="162">
        <v>1</v>
      </c>
      <c r="I162" s="163"/>
      <c r="J162" s="164">
        <f t="shared" si="0"/>
        <v>0</v>
      </c>
      <c r="K162" s="165"/>
      <c r="L162" s="34"/>
      <c r="M162" s="166" t="s">
        <v>1</v>
      </c>
      <c r="N162" s="167" t="s">
        <v>41</v>
      </c>
      <c r="O162" s="62"/>
      <c r="P162" s="168">
        <f t="shared" si="1"/>
        <v>0</v>
      </c>
      <c r="Q162" s="168">
        <v>5.0000000000000002E-5</v>
      </c>
      <c r="R162" s="168">
        <f t="shared" si="2"/>
        <v>5.0000000000000002E-5</v>
      </c>
      <c r="S162" s="168">
        <v>0</v>
      </c>
      <c r="T162" s="169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327</v>
      </c>
      <c r="AT162" s="170" t="s">
        <v>237</v>
      </c>
      <c r="AU162" s="170" t="s">
        <v>87</v>
      </c>
      <c r="AY162" s="18" t="s">
        <v>234</v>
      </c>
      <c r="BE162" s="171">
        <f t="shared" si="4"/>
        <v>0</v>
      </c>
      <c r="BF162" s="171">
        <f t="shared" si="5"/>
        <v>0</v>
      </c>
      <c r="BG162" s="171">
        <f t="shared" si="6"/>
        <v>0</v>
      </c>
      <c r="BH162" s="171">
        <f t="shared" si="7"/>
        <v>0</v>
      </c>
      <c r="BI162" s="171">
        <f t="shared" si="8"/>
        <v>0</v>
      </c>
      <c r="BJ162" s="18" t="s">
        <v>87</v>
      </c>
      <c r="BK162" s="171">
        <f t="shared" si="9"/>
        <v>0</v>
      </c>
      <c r="BL162" s="18" t="s">
        <v>327</v>
      </c>
      <c r="BM162" s="170" t="s">
        <v>3439</v>
      </c>
    </row>
    <row r="163" spans="1:65" s="2" customFormat="1" ht="16.5" customHeight="1">
      <c r="A163" s="33"/>
      <c r="B163" s="157"/>
      <c r="C163" s="199" t="s">
        <v>315</v>
      </c>
      <c r="D163" s="199" t="s">
        <v>478</v>
      </c>
      <c r="E163" s="200" t="s">
        <v>1886</v>
      </c>
      <c r="F163" s="201" t="s">
        <v>1887</v>
      </c>
      <c r="G163" s="202" t="s">
        <v>305</v>
      </c>
      <c r="H163" s="203">
        <v>1</v>
      </c>
      <c r="I163" s="204"/>
      <c r="J163" s="205">
        <f t="shared" si="0"/>
        <v>0</v>
      </c>
      <c r="K163" s="206"/>
      <c r="L163" s="207"/>
      <c r="M163" s="208" t="s">
        <v>1</v>
      </c>
      <c r="N163" s="209" t="s">
        <v>41</v>
      </c>
      <c r="O163" s="62"/>
      <c r="P163" s="168">
        <f t="shared" si="1"/>
        <v>0</v>
      </c>
      <c r="Q163" s="168">
        <v>6.8999999999999997E-4</v>
      </c>
      <c r="R163" s="168">
        <f t="shared" si="2"/>
        <v>6.8999999999999997E-4</v>
      </c>
      <c r="S163" s="168">
        <v>0</v>
      </c>
      <c r="T163" s="169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643</v>
      </c>
      <c r="AT163" s="170" t="s">
        <v>478</v>
      </c>
      <c r="AU163" s="170" t="s">
        <v>87</v>
      </c>
      <c r="AY163" s="18" t="s">
        <v>234</v>
      </c>
      <c r="BE163" s="171">
        <f t="shared" si="4"/>
        <v>0</v>
      </c>
      <c r="BF163" s="171">
        <f t="shared" si="5"/>
        <v>0</v>
      </c>
      <c r="BG163" s="171">
        <f t="shared" si="6"/>
        <v>0</v>
      </c>
      <c r="BH163" s="171">
        <f t="shared" si="7"/>
        <v>0</v>
      </c>
      <c r="BI163" s="171">
        <f t="shared" si="8"/>
        <v>0</v>
      </c>
      <c r="BJ163" s="18" t="s">
        <v>87</v>
      </c>
      <c r="BK163" s="171">
        <f t="shared" si="9"/>
        <v>0</v>
      </c>
      <c r="BL163" s="18" t="s">
        <v>327</v>
      </c>
      <c r="BM163" s="170" t="s">
        <v>3440</v>
      </c>
    </row>
    <row r="164" spans="1:65" s="2" customFormat="1" ht="16.5" customHeight="1">
      <c r="A164" s="33"/>
      <c r="B164" s="157"/>
      <c r="C164" s="158" t="s">
        <v>321</v>
      </c>
      <c r="D164" s="158" t="s">
        <v>237</v>
      </c>
      <c r="E164" s="159" t="s">
        <v>3441</v>
      </c>
      <c r="F164" s="160" t="s">
        <v>3442</v>
      </c>
      <c r="G164" s="161" t="s">
        <v>305</v>
      </c>
      <c r="H164" s="162">
        <v>1</v>
      </c>
      <c r="I164" s="163"/>
      <c r="J164" s="164">
        <f t="shared" si="0"/>
        <v>0</v>
      </c>
      <c r="K164" s="165"/>
      <c r="L164" s="34"/>
      <c r="M164" s="166" t="s">
        <v>1</v>
      </c>
      <c r="N164" s="167" t="s">
        <v>41</v>
      </c>
      <c r="O164" s="62"/>
      <c r="P164" s="168">
        <f t="shared" si="1"/>
        <v>0</v>
      </c>
      <c r="Q164" s="168">
        <v>4.0000000000000003E-5</v>
      </c>
      <c r="R164" s="168">
        <f t="shared" si="2"/>
        <v>4.0000000000000003E-5</v>
      </c>
      <c r="S164" s="168">
        <v>0</v>
      </c>
      <c r="T164" s="169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327</v>
      </c>
      <c r="AT164" s="170" t="s">
        <v>237</v>
      </c>
      <c r="AU164" s="170" t="s">
        <v>87</v>
      </c>
      <c r="AY164" s="18" t="s">
        <v>234</v>
      </c>
      <c r="BE164" s="171">
        <f t="shared" si="4"/>
        <v>0</v>
      </c>
      <c r="BF164" s="171">
        <f t="shared" si="5"/>
        <v>0</v>
      </c>
      <c r="BG164" s="171">
        <f t="shared" si="6"/>
        <v>0</v>
      </c>
      <c r="BH164" s="171">
        <f t="shared" si="7"/>
        <v>0</v>
      </c>
      <c r="BI164" s="171">
        <f t="shared" si="8"/>
        <v>0</v>
      </c>
      <c r="BJ164" s="18" t="s">
        <v>87</v>
      </c>
      <c r="BK164" s="171">
        <f t="shared" si="9"/>
        <v>0</v>
      </c>
      <c r="BL164" s="18" t="s">
        <v>327</v>
      </c>
      <c r="BM164" s="170" t="s">
        <v>3443</v>
      </c>
    </row>
    <row r="165" spans="1:65" s="2" customFormat="1" ht="16.5" customHeight="1">
      <c r="A165" s="33"/>
      <c r="B165" s="157"/>
      <c r="C165" s="199" t="s">
        <v>327</v>
      </c>
      <c r="D165" s="199" t="s">
        <v>478</v>
      </c>
      <c r="E165" s="200" t="s">
        <v>3444</v>
      </c>
      <c r="F165" s="201" t="s">
        <v>3445</v>
      </c>
      <c r="G165" s="202" t="s">
        <v>305</v>
      </c>
      <c r="H165" s="203">
        <v>1</v>
      </c>
      <c r="I165" s="204"/>
      <c r="J165" s="205">
        <f t="shared" si="0"/>
        <v>0</v>
      </c>
      <c r="K165" s="206"/>
      <c r="L165" s="207"/>
      <c r="M165" s="208" t="s">
        <v>1</v>
      </c>
      <c r="N165" s="209" t="s">
        <v>41</v>
      </c>
      <c r="O165" s="62"/>
      <c r="P165" s="168">
        <f t="shared" si="1"/>
        <v>0</v>
      </c>
      <c r="Q165" s="168">
        <v>4.8999999999999998E-4</v>
      </c>
      <c r="R165" s="168">
        <f t="shared" si="2"/>
        <v>4.8999999999999998E-4</v>
      </c>
      <c r="S165" s="168">
        <v>0</v>
      </c>
      <c r="T165" s="169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0" t="s">
        <v>643</v>
      </c>
      <c r="AT165" s="170" t="s">
        <v>478</v>
      </c>
      <c r="AU165" s="170" t="s">
        <v>87</v>
      </c>
      <c r="AY165" s="18" t="s">
        <v>234</v>
      </c>
      <c r="BE165" s="171">
        <f t="shared" si="4"/>
        <v>0</v>
      </c>
      <c r="BF165" s="171">
        <f t="shared" si="5"/>
        <v>0</v>
      </c>
      <c r="BG165" s="171">
        <f t="shared" si="6"/>
        <v>0</v>
      </c>
      <c r="BH165" s="171">
        <f t="shared" si="7"/>
        <v>0</v>
      </c>
      <c r="BI165" s="171">
        <f t="shared" si="8"/>
        <v>0</v>
      </c>
      <c r="BJ165" s="18" t="s">
        <v>87</v>
      </c>
      <c r="BK165" s="171">
        <f t="shared" si="9"/>
        <v>0</v>
      </c>
      <c r="BL165" s="18" t="s">
        <v>327</v>
      </c>
      <c r="BM165" s="170" t="s">
        <v>3446</v>
      </c>
    </row>
    <row r="166" spans="1:65" s="2" customFormat="1" ht="16.5" customHeight="1">
      <c r="A166" s="33"/>
      <c r="B166" s="157"/>
      <c r="C166" s="158" t="s">
        <v>335</v>
      </c>
      <c r="D166" s="158" t="s">
        <v>237</v>
      </c>
      <c r="E166" s="159" t="s">
        <v>1895</v>
      </c>
      <c r="F166" s="160" t="s">
        <v>1896</v>
      </c>
      <c r="G166" s="161" t="s">
        <v>305</v>
      </c>
      <c r="H166" s="162">
        <v>2</v>
      </c>
      <c r="I166" s="163"/>
      <c r="J166" s="164">
        <f t="shared" si="0"/>
        <v>0</v>
      </c>
      <c r="K166" s="165"/>
      <c r="L166" s="34"/>
      <c r="M166" s="166" t="s">
        <v>1</v>
      </c>
      <c r="N166" s="167" t="s">
        <v>41</v>
      </c>
      <c r="O166" s="62"/>
      <c r="P166" s="168">
        <f t="shared" si="1"/>
        <v>0</v>
      </c>
      <c r="Q166" s="168">
        <v>2.0000000000000002E-5</v>
      </c>
      <c r="R166" s="168">
        <f t="shared" si="2"/>
        <v>4.0000000000000003E-5</v>
      </c>
      <c r="S166" s="168">
        <v>0</v>
      </c>
      <c r="T166" s="169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327</v>
      </c>
      <c r="AT166" s="170" t="s">
        <v>237</v>
      </c>
      <c r="AU166" s="170" t="s">
        <v>87</v>
      </c>
      <c r="AY166" s="18" t="s">
        <v>234</v>
      </c>
      <c r="BE166" s="171">
        <f t="shared" si="4"/>
        <v>0</v>
      </c>
      <c r="BF166" s="171">
        <f t="shared" si="5"/>
        <v>0</v>
      </c>
      <c r="BG166" s="171">
        <f t="shared" si="6"/>
        <v>0</v>
      </c>
      <c r="BH166" s="171">
        <f t="shared" si="7"/>
        <v>0</v>
      </c>
      <c r="BI166" s="171">
        <f t="shared" si="8"/>
        <v>0</v>
      </c>
      <c r="BJ166" s="18" t="s">
        <v>87</v>
      </c>
      <c r="BK166" s="171">
        <f t="shared" si="9"/>
        <v>0</v>
      </c>
      <c r="BL166" s="18" t="s">
        <v>327</v>
      </c>
      <c r="BM166" s="170" t="s">
        <v>3447</v>
      </c>
    </row>
    <row r="167" spans="1:65" s="2" customFormat="1" ht="16.5" customHeight="1">
      <c r="A167" s="33"/>
      <c r="B167" s="157"/>
      <c r="C167" s="199" t="s">
        <v>342</v>
      </c>
      <c r="D167" s="199" t="s">
        <v>478</v>
      </c>
      <c r="E167" s="200" t="s">
        <v>1898</v>
      </c>
      <c r="F167" s="201" t="s">
        <v>1899</v>
      </c>
      <c r="G167" s="202" t="s">
        <v>305</v>
      </c>
      <c r="H167" s="203">
        <v>2</v>
      </c>
      <c r="I167" s="204"/>
      <c r="J167" s="205">
        <f t="shared" si="0"/>
        <v>0</v>
      </c>
      <c r="K167" s="206"/>
      <c r="L167" s="207"/>
      <c r="M167" s="208" t="s">
        <v>1</v>
      </c>
      <c r="N167" s="209" t="s">
        <v>41</v>
      </c>
      <c r="O167" s="62"/>
      <c r="P167" s="168">
        <f t="shared" si="1"/>
        <v>0</v>
      </c>
      <c r="Q167" s="168">
        <v>6.9999999999999994E-5</v>
      </c>
      <c r="R167" s="168">
        <f t="shared" si="2"/>
        <v>1.3999999999999999E-4</v>
      </c>
      <c r="S167" s="168">
        <v>0</v>
      </c>
      <c r="T167" s="169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0" t="s">
        <v>643</v>
      </c>
      <c r="AT167" s="170" t="s">
        <v>478</v>
      </c>
      <c r="AU167" s="170" t="s">
        <v>87</v>
      </c>
      <c r="AY167" s="18" t="s">
        <v>234</v>
      </c>
      <c r="BE167" s="171">
        <f t="shared" si="4"/>
        <v>0</v>
      </c>
      <c r="BF167" s="171">
        <f t="shared" si="5"/>
        <v>0</v>
      </c>
      <c r="BG167" s="171">
        <f t="shared" si="6"/>
        <v>0</v>
      </c>
      <c r="BH167" s="171">
        <f t="shared" si="7"/>
        <v>0</v>
      </c>
      <c r="BI167" s="171">
        <f t="shared" si="8"/>
        <v>0</v>
      </c>
      <c r="BJ167" s="18" t="s">
        <v>87</v>
      </c>
      <c r="BK167" s="171">
        <f t="shared" si="9"/>
        <v>0</v>
      </c>
      <c r="BL167" s="18" t="s">
        <v>327</v>
      </c>
      <c r="BM167" s="170" t="s">
        <v>3448</v>
      </c>
    </row>
    <row r="168" spans="1:65" s="12" customFormat="1" ht="22.95" customHeight="1">
      <c r="B168" s="144"/>
      <c r="D168" s="145" t="s">
        <v>74</v>
      </c>
      <c r="E168" s="155" t="s">
        <v>1901</v>
      </c>
      <c r="F168" s="155" t="s">
        <v>1902</v>
      </c>
      <c r="I168" s="147"/>
      <c r="J168" s="156">
        <f>BK168</f>
        <v>0</v>
      </c>
      <c r="L168" s="144"/>
      <c r="M168" s="149"/>
      <c r="N168" s="150"/>
      <c r="O168" s="150"/>
      <c r="P168" s="151">
        <f>SUM(P169:P190)</f>
        <v>0</v>
      </c>
      <c r="Q168" s="150"/>
      <c r="R168" s="151">
        <f>SUM(R169:R190)</f>
        <v>3.0200000000000001E-3</v>
      </c>
      <c r="S168" s="150"/>
      <c r="T168" s="152">
        <f>SUM(T169:T190)</f>
        <v>0</v>
      </c>
      <c r="AR168" s="145" t="s">
        <v>87</v>
      </c>
      <c r="AT168" s="153" t="s">
        <v>74</v>
      </c>
      <c r="AU168" s="153" t="s">
        <v>82</v>
      </c>
      <c r="AY168" s="145" t="s">
        <v>234</v>
      </c>
      <c r="BK168" s="154">
        <f>SUM(BK169:BK190)</f>
        <v>0</v>
      </c>
    </row>
    <row r="169" spans="1:65" s="2" customFormat="1" ht="24.15" customHeight="1">
      <c r="A169" s="33"/>
      <c r="B169" s="157"/>
      <c r="C169" s="158" t="s">
        <v>349</v>
      </c>
      <c r="D169" s="158" t="s">
        <v>237</v>
      </c>
      <c r="E169" s="159" t="s">
        <v>3449</v>
      </c>
      <c r="F169" s="160" t="s">
        <v>3450</v>
      </c>
      <c r="G169" s="161" t="s">
        <v>305</v>
      </c>
      <c r="H169" s="162">
        <v>1</v>
      </c>
      <c r="I169" s="163"/>
      <c r="J169" s="164">
        <f t="shared" ref="J169:J175" si="10">ROUND(I169*H169,2)</f>
        <v>0</v>
      </c>
      <c r="K169" s="165"/>
      <c r="L169" s="34"/>
      <c r="M169" s="166" t="s">
        <v>1</v>
      </c>
      <c r="N169" s="167" t="s">
        <v>41</v>
      </c>
      <c r="O169" s="62"/>
      <c r="P169" s="168">
        <f t="shared" ref="P169:P175" si="11">O169*H169</f>
        <v>0</v>
      </c>
      <c r="Q169" s="168">
        <v>2.7499999999999998E-3</v>
      </c>
      <c r="R169" s="168">
        <f t="shared" ref="R169:R175" si="12">Q169*H169</f>
        <v>2.7499999999999998E-3</v>
      </c>
      <c r="S169" s="168">
        <v>0</v>
      </c>
      <c r="T169" s="169">
        <f t="shared" ref="T169:T175" si="13"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0" t="s">
        <v>327</v>
      </c>
      <c r="AT169" s="170" t="s">
        <v>237</v>
      </c>
      <c r="AU169" s="170" t="s">
        <v>87</v>
      </c>
      <c r="AY169" s="18" t="s">
        <v>234</v>
      </c>
      <c r="BE169" s="171">
        <f t="shared" ref="BE169:BE175" si="14">IF(N169="základná",J169,0)</f>
        <v>0</v>
      </c>
      <c r="BF169" s="171">
        <f t="shared" ref="BF169:BF175" si="15">IF(N169="znížená",J169,0)</f>
        <v>0</v>
      </c>
      <c r="BG169" s="171">
        <f t="shared" ref="BG169:BG175" si="16">IF(N169="zákl. prenesená",J169,0)</f>
        <v>0</v>
      </c>
      <c r="BH169" s="171">
        <f t="shared" ref="BH169:BH175" si="17">IF(N169="zníž. prenesená",J169,0)</f>
        <v>0</v>
      </c>
      <c r="BI169" s="171">
        <f t="shared" ref="BI169:BI175" si="18">IF(N169="nulová",J169,0)</f>
        <v>0</v>
      </c>
      <c r="BJ169" s="18" t="s">
        <v>87</v>
      </c>
      <c r="BK169" s="171">
        <f t="shared" ref="BK169:BK175" si="19">ROUND(I169*H169,2)</f>
        <v>0</v>
      </c>
      <c r="BL169" s="18" t="s">
        <v>327</v>
      </c>
      <c r="BM169" s="170" t="s">
        <v>3451</v>
      </c>
    </row>
    <row r="170" spans="1:65" s="2" customFormat="1" ht="16.5" customHeight="1">
      <c r="A170" s="33"/>
      <c r="B170" s="157"/>
      <c r="C170" s="199" t="s">
        <v>7</v>
      </c>
      <c r="D170" s="199" t="s">
        <v>478</v>
      </c>
      <c r="E170" s="200" t="s">
        <v>3452</v>
      </c>
      <c r="F170" s="201" t="s">
        <v>3453</v>
      </c>
      <c r="G170" s="202" t="s">
        <v>305</v>
      </c>
      <c r="H170" s="203">
        <v>1</v>
      </c>
      <c r="I170" s="204"/>
      <c r="J170" s="205">
        <f t="shared" si="10"/>
        <v>0</v>
      </c>
      <c r="K170" s="206"/>
      <c r="L170" s="207"/>
      <c r="M170" s="208" t="s">
        <v>1</v>
      </c>
      <c r="N170" s="209" t="s">
        <v>41</v>
      </c>
      <c r="O170" s="62"/>
      <c r="P170" s="168">
        <f t="shared" si="11"/>
        <v>0</v>
      </c>
      <c r="Q170" s="168">
        <v>0</v>
      </c>
      <c r="R170" s="168">
        <f t="shared" si="12"/>
        <v>0</v>
      </c>
      <c r="S170" s="168">
        <v>0</v>
      </c>
      <c r="T170" s="169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0" t="s">
        <v>643</v>
      </c>
      <c r="AT170" s="170" t="s">
        <v>478</v>
      </c>
      <c r="AU170" s="170" t="s">
        <v>87</v>
      </c>
      <c r="AY170" s="18" t="s">
        <v>234</v>
      </c>
      <c r="BE170" s="171">
        <f t="shared" si="14"/>
        <v>0</v>
      </c>
      <c r="BF170" s="171">
        <f t="shared" si="15"/>
        <v>0</v>
      </c>
      <c r="BG170" s="171">
        <f t="shared" si="16"/>
        <v>0</v>
      </c>
      <c r="BH170" s="171">
        <f t="shared" si="17"/>
        <v>0</v>
      </c>
      <c r="BI170" s="171">
        <f t="shared" si="18"/>
        <v>0</v>
      </c>
      <c r="BJ170" s="18" t="s">
        <v>87</v>
      </c>
      <c r="BK170" s="171">
        <f t="shared" si="19"/>
        <v>0</v>
      </c>
      <c r="BL170" s="18" t="s">
        <v>327</v>
      </c>
      <c r="BM170" s="170" t="s">
        <v>3454</v>
      </c>
    </row>
    <row r="171" spans="1:65" s="2" customFormat="1" ht="16.5" customHeight="1">
      <c r="A171" s="33"/>
      <c r="B171" s="157"/>
      <c r="C171" s="199" t="s">
        <v>362</v>
      </c>
      <c r="D171" s="199" t="s">
        <v>478</v>
      </c>
      <c r="E171" s="200" t="s">
        <v>3455</v>
      </c>
      <c r="F171" s="201" t="s">
        <v>3456</v>
      </c>
      <c r="G171" s="202" t="s">
        <v>305</v>
      </c>
      <c r="H171" s="203">
        <v>1</v>
      </c>
      <c r="I171" s="204"/>
      <c r="J171" s="205">
        <f t="shared" si="10"/>
        <v>0</v>
      </c>
      <c r="K171" s="206"/>
      <c r="L171" s="207"/>
      <c r="M171" s="208" t="s">
        <v>1</v>
      </c>
      <c r="N171" s="209" t="s">
        <v>41</v>
      </c>
      <c r="O171" s="62"/>
      <c r="P171" s="168">
        <f t="shared" si="11"/>
        <v>0</v>
      </c>
      <c r="Q171" s="168">
        <v>0</v>
      </c>
      <c r="R171" s="168">
        <f t="shared" si="12"/>
        <v>0</v>
      </c>
      <c r="S171" s="168">
        <v>0</v>
      </c>
      <c r="T171" s="169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643</v>
      </c>
      <c r="AT171" s="170" t="s">
        <v>478</v>
      </c>
      <c r="AU171" s="170" t="s">
        <v>87</v>
      </c>
      <c r="AY171" s="18" t="s">
        <v>234</v>
      </c>
      <c r="BE171" s="171">
        <f t="shared" si="14"/>
        <v>0</v>
      </c>
      <c r="BF171" s="171">
        <f t="shared" si="15"/>
        <v>0</v>
      </c>
      <c r="BG171" s="171">
        <f t="shared" si="16"/>
        <v>0</v>
      </c>
      <c r="BH171" s="171">
        <f t="shared" si="17"/>
        <v>0</v>
      </c>
      <c r="BI171" s="171">
        <f t="shared" si="18"/>
        <v>0</v>
      </c>
      <c r="BJ171" s="18" t="s">
        <v>87</v>
      </c>
      <c r="BK171" s="171">
        <f t="shared" si="19"/>
        <v>0</v>
      </c>
      <c r="BL171" s="18" t="s">
        <v>327</v>
      </c>
      <c r="BM171" s="170" t="s">
        <v>3457</v>
      </c>
    </row>
    <row r="172" spans="1:65" s="2" customFormat="1" ht="37.950000000000003" customHeight="1">
      <c r="A172" s="33"/>
      <c r="B172" s="157"/>
      <c r="C172" s="158" t="s">
        <v>367</v>
      </c>
      <c r="D172" s="158" t="s">
        <v>237</v>
      </c>
      <c r="E172" s="159" t="s">
        <v>3458</v>
      </c>
      <c r="F172" s="160" t="s">
        <v>3459</v>
      </c>
      <c r="G172" s="161" t="s">
        <v>305</v>
      </c>
      <c r="H172" s="162">
        <v>1</v>
      </c>
      <c r="I172" s="163"/>
      <c r="J172" s="164">
        <f t="shared" si="10"/>
        <v>0</v>
      </c>
      <c r="K172" s="165"/>
      <c r="L172" s="34"/>
      <c r="M172" s="166" t="s">
        <v>1</v>
      </c>
      <c r="N172" s="167" t="s">
        <v>41</v>
      </c>
      <c r="O172" s="62"/>
      <c r="P172" s="168">
        <f t="shared" si="11"/>
        <v>0</v>
      </c>
      <c r="Q172" s="168">
        <v>0</v>
      </c>
      <c r="R172" s="168">
        <f t="shared" si="12"/>
        <v>0</v>
      </c>
      <c r="S172" s="168">
        <v>0</v>
      </c>
      <c r="T172" s="169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327</v>
      </c>
      <c r="AT172" s="170" t="s">
        <v>237</v>
      </c>
      <c r="AU172" s="170" t="s">
        <v>87</v>
      </c>
      <c r="AY172" s="18" t="s">
        <v>234</v>
      </c>
      <c r="BE172" s="171">
        <f t="shared" si="14"/>
        <v>0</v>
      </c>
      <c r="BF172" s="171">
        <f t="shared" si="15"/>
        <v>0</v>
      </c>
      <c r="BG172" s="171">
        <f t="shared" si="16"/>
        <v>0</v>
      </c>
      <c r="BH172" s="171">
        <f t="shared" si="17"/>
        <v>0</v>
      </c>
      <c r="BI172" s="171">
        <f t="shared" si="18"/>
        <v>0</v>
      </c>
      <c r="BJ172" s="18" t="s">
        <v>87</v>
      </c>
      <c r="BK172" s="171">
        <f t="shared" si="19"/>
        <v>0</v>
      </c>
      <c r="BL172" s="18" t="s">
        <v>327</v>
      </c>
      <c r="BM172" s="170" t="s">
        <v>3460</v>
      </c>
    </row>
    <row r="173" spans="1:65" s="2" customFormat="1" ht="16.5" customHeight="1">
      <c r="A173" s="33"/>
      <c r="B173" s="157"/>
      <c r="C173" s="199" t="s">
        <v>372</v>
      </c>
      <c r="D173" s="199" t="s">
        <v>478</v>
      </c>
      <c r="E173" s="200" t="s">
        <v>3461</v>
      </c>
      <c r="F173" s="201" t="s">
        <v>3462</v>
      </c>
      <c r="G173" s="202" t="s">
        <v>305</v>
      </c>
      <c r="H173" s="203">
        <v>1</v>
      </c>
      <c r="I173" s="204"/>
      <c r="J173" s="205">
        <f t="shared" si="10"/>
        <v>0</v>
      </c>
      <c r="K173" s="206"/>
      <c r="L173" s="207"/>
      <c r="M173" s="208" t="s">
        <v>1</v>
      </c>
      <c r="N173" s="209" t="s">
        <v>41</v>
      </c>
      <c r="O173" s="62"/>
      <c r="P173" s="168">
        <f t="shared" si="11"/>
        <v>0</v>
      </c>
      <c r="Q173" s="168">
        <v>0</v>
      </c>
      <c r="R173" s="168">
        <f t="shared" si="12"/>
        <v>0</v>
      </c>
      <c r="S173" s="168">
        <v>0</v>
      </c>
      <c r="T173" s="169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643</v>
      </c>
      <c r="AT173" s="170" t="s">
        <v>478</v>
      </c>
      <c r="AU173" s="170" t="s">
        <v>87</v>
      </c>
      <c r="AY173" s="18" t="s">
        <v>234</v>
      </c>
      <c r="BE173" s="171">
        <f t="shared" si="14"/>
        <v>0</v>
      </c>
      <c r="BF173" s="171">
        <f t="shared" si="15"/>
        <v>0</v>
      </c>
      <c r="BG173" s="171">
        <f t="shared" si="16"/>
        <v>0</v>
      </c>
      <c r="BH173" s="171">
        <f t="shared" si="17"/>
        <v>0</v>
      </c>
      <c r="BI173" s="171">
        <f t="shared" si="18"/>
        <v>0</v>
      </c>
      <c r="BJ173" s="18" t="s">
        <v>87</v>
      </c>
      <c r="BK173" s="171">
        <f t="shared" si="19"/>
        <v>0</v>
      </c>
      <c r="BL173" s="18" t="s">
        <v>327</v>
      </c>
      <c r="BM173" s="170" t="s">
        <v>3463</v>
      </c>
    </row>
    <row r="174" spans="1:65" s="2" customFormat="1" ht="24.15" customHeight="1">
      <c r="A174" s="33"/>
      <c r="B174" s="157"/>
      <c r="C174" s="158" t="s">
        <v>379</v>
      </c>
      <c r="D174" s="158" t="s">
        <v>237</v>
      </c>
      <c r="E174" s="159" t="s">
        <v>1903</v>
      </c>
      <c r="F174" s="160" t="s">
        <v>1904</v>
      </c>
      <c r="G174" s="161" t="s">
        <v>305</v>
      </c>
      <c r="H174" s="162">
        <v>1</v>
      </c>
      <c r="I174" s="163"/>
      <c r="J174" s="164">
        <f t="shared" si="10"/>
        <v>0</v>
      </c>
      <c r="K174" s="165"/>
      <c r="L174" s="34"/>
      <c r="M174" s="166" t="s">
        <v>1</v>
      </c>
      <c r="N174" s="167" t="s">
        <v>41</v>
      </c>
      <c r="O174" s="62"/>
      <c r="P174" s="168">
        <f t="shared" si="11"/>
        <v>0</v>
      </c>
      <c r="Q174" s="168">
        <v>0</v>
      </c>
      <c r="R174" s="168">
        <f t="shared" si="12"/>
        <v>0</v>
      </c>
      <c r="S174" s="168">
        <v>0</v>
      </c>
      <c r="T174" s="169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327</v>
      </c>
      <c r="AT174" s="170" t="s">
        <v>237</v>
      </c>
      <c r="AU174" s="170" t="s">
        <v>87</v>
      </c>
      <c r="AY174" s="18" t="s">
        <v>234</v>
      </c>
      <c r="BE174" s="171">
        <f t="shared" si="14"/>
        <v>0</v>
      </c>
      <c r="BF174" s="171">
        <f t="shared" si="15"/>
        <v>0</v>
      </c>
      <c r="BG174" s="171">
        <f t="shared" si="16"/>
        <v>0</v>
      </c>
      <c r="BH174" s="171">
        <f t="shared" si="17"/>
        <v>0</v>
      </c>
      <c r="BI174" s="171">
        <f t="shared" si="18"/>
        <v>0</v>
      </c>
      <c r="BJ174" s="18" t="s">
        <v>87</v>
      </c>
      <c r="BK174" s="171">
        <f t="shared" si="19"/>
        <v>0</v>
      </c>
      <c r="BL174" s="18" t="s">
        <v>327</v>
      </c>
      <c r="BM174" s="170" t="s">
        <v>3464</v>
      </c>
    </row>
    <row r="175" spans="1:65" s="2" customFormat="1" ht="24.15" customHeight="1">
      <c r="A175" s="33"/>
      <c r="B175" s="157"/>
      <c r="C175" s="199" t="s">
        <v>387</v>
      </c>
      <c r="D175" s="199" t="s">
        <v>478</v>
      </c>
      <c r="E175" s="200" t="s">
        <v>3465</v>
      </c>
      <c r="F175" s="201" t="s">
        <v>3466</v>
      </c>
      <c r="G175" s="202" t="s">
        <v>305</v>
      </c>
      <c r="H175" s="203">
        <v>1</v>
      </c>
      <c r="I175" s="204"/>
      <c r="J175" s="205">
        <f t="shared" si="10"/>
        <v>0</v>
      </c>
      <c r="K175" s="206"/>
      <c r="L175" s="207"/>
      <c r="M175" s="208" t="s">
        <v>1</v>
      </c>
      <c r="N175" s="209" t="s">
        <v>41</v>
      </c>
      <c r="O175" s="62"/>
      <c r="P175" s="168">
        <f t="shared" si="11"/>
        <v>0</v>
      </c>
      <c r="Q175" s="168">
        <v>0</v>
      </c>
      <c r="R175" s="168">
        <f t="shared" si="12"/>
        <v>0</v>
      </c>
      <c r="S175" s="168">
        <v>0</v>
      </c>
      <c r="T175" s="169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643</v>
      </c>
      <c r="AT175" s="170" t="s">
        <v>478</v>
      </c>
      <c r="AU175" s="170" t="s">
        <v>87</v>
      </c>
      <c r="AY175" s="18" t="s">
        <v>234</v>
      </c>
      <c r="BE175" s="171">
        <f t="shared" si="14"/>
        <v>0</v>
      </c>
      <c r="BF175" s="171">
        <f t="shared" si="15"/>
        <v>0</v>
      </c>
      <c r="BG175" s="171">
        <f t="shared" si="16"/>
        <v>0</v>
      </c>
      <c r="BH175" s="171">
        <f t="shared" si="17"/>
        <v>0</v>
      </c>
      <c r="BI175" s="171">
        <f t="shared" si="18"/>
        <v>0</v>
      </c>
      <c r="BJ175" s="18" t="s">
        <v>87</v>
      </c>
      <c r="BK175" s="171">
        <f t="shared" si="19"/>
        <v>0</v>
      </c>
      <c r="BL175" s="18" t="s">
        <v>327</v>
      </c>
      <c r="BM175" s="170" t="s">
        <v>3467</v>
      </c>
    </row>
    <row r="176" spans="1:65" s="14" customFormat="1">
      <c r="B176" s="180"/>
      <c r="D176" s="173" t="s">
        <v>243</v>
      </c>
      <c r="E176" s="181" t="s">
        <v>1</v>
      </c>
      <c r="F176" s="182" t="s">
        <v>82</v>
      </c>
      <c r="H176" s="183">
        <v>1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243</v>
      </c>
      <c r="AU176" s="181" t="s">
        <v>87</v>
      </c>
      <c r="AV176" s="14" t="s">
        <v>87</v>
      </c>
      <c r="AW176" s="14" t="s">
        <v>29</v>
      </c>
      <c r="AX176" s="14" t="s">
        <v>82</v>
      </c>
      <c r="AY176" s="181" t="s">
        <v>234</v>
      </c>
    </row>
    <row r="177" spans="1:65" s="13" customFormat="1" ht="30.6">
      <c r="B177" s="172"/>
      <c r="D177" s="173" t="s">
        <v>243</v>
      </c>
      <c r="E177" s="174" t="s">
        <v>1</v>
      </c>
      <c r="F177" s="175" t="s">
        <v>3468</v>
      </c>
      <c r="H177" s="174" t="s">
        <v>1</v>
      </c>
      <c r="I177" s="176"/>
      <c r="L177" s="172"/>
      <c r="M177" s="177"/>
      <c r="N177" s="178"/>
      <c r="O177" s="178"/>
      <c r="P177" s="178"/>
      <c r="Q177" s="178"/>
      <c r="R177" s="178"/>
      <c r="S177" s="178"/>
      <c r="T177" s="179"/>
      <c r="AT177" s="174" t="s">
        <v>243</v>
      </c>
      <c r="AU177" s="174" t="s">
        <v>87</v>
      </c>
      <c r="AV177" s="13" t="s">
        <v>82</v>
      </c>
      <c r="AW177" s="13" t="s">
        <v>29</v>
      </c>
      <c r="AX177" s="13" t="s">
        <v>75</v>
      </c>
      <c r="AY177" s="174" t="s">
        <v>234</v>
      </c>
    </row>
    <row r="178" spans="1:65" s="13" customFormat="1">
      <c r="B178" s="172"/>
      <c r="D178" s="173" t="s">
        <v>243</v>
      </c>
      <c r="E178" s="174" t="s">
        <v>1</v>
      </c>
      <c r="F178" s="175" t="s">
        <v>3469</v>
      </c>
      <c r="H178" s="174" t="s">
        <v>1</v>
      </c>
      <c r="I178" s="176"/>
      <c r="L178" s="172"/>
      <c r="M178" s="177"/>
      <c r="N178" s="178"/>
      <c r="O178" s="178"/>
      <c r="P178" s="178"/>
      <c r="Q178" s="178"/>
      <c r="R178" s="178"/>
      <c r="S178" s="178"/>
      <c r="T178" s="179"/>
      <c r="AT178" s="174" t="s">
        <v>243</v>
      </c>
      <c r="AU178" s="174" t="s">
        <v>87</v>
      </c>
      <c r="AV178" s="13" t="s">
        <v>82</v>
      </c>
      <c r="AW178" s="13" t="s">
        <v>29</v>
      </c>
      <c r="AX178" s="13" t="s">
        <v>75</v>
      </c>
      <c r="AY178" s="174" t="s">
        <v>234</v>
      </c>
    </row>
    <row r="179" spans="1:65" s="2" customFormat="1" ht="16.5" customHeight="1">
      <c r="A179" s="33"/>
      <c r="B179" s="157"/>
      <c r="C179" s="199" t="s">
        <v>608</v>
      </c>
      <c r="D179" s="199" t="s">
        <v>478</v>
      </c>
      <c r="E179" s="200" t="s">
        <v>1909</v>
      </c>
      <c r="F179" s="201" t="s">
        <v>1910</v>
      </c>
      <c r="G179" s="202" t="s">
        <v>305</v>
      </c>
      <c r="H179" s="203">
        <v>1</v>
      </c>
      <c r="I179" s="204"/>
      <c r="J179" s="205">
        <f t="shared" ref="J179:J190" si="20">ROUND(I179*H179,2)</f>
        <v>0</v>
      </c>
      <c r="K179" s="206"/>
      <c r="L179" s="207"/>
      <c r="M179" s="208" t="s">
        <v>1</v>
      </c>
      <c r="N179" s="209" t="s">
        <v>41</v>
      </c>
      <c r="O179" s="62"/>
      <c r="P179" s="168">
        <f t="shared" ref="P179:P190" si="21">O179*H179</f>
        <v>0</v>
      </c>
      <c r="Q179" s="168">
        <v>0</v>
      </c>
      <c r="R179" s="168">
        <f t="shared" ref="R179:R190" si="22">Q179*H179</f>
        <v>0</v>
      </c>
      <c r="S179" s="168">
        <v>0</v>
      </c>
      <c r="T179" s="169">
        <f t="shared" ref="T179:T190" si="23"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643</v>
      </c>
      <c r="AT179" s="170" t="s">
        <v>478</v>
      </c>
      <c r="AU179" s="170" t="s">
        <v>87</v>
      </c>
      <c r="AY179" s="18" t="s">
        <v>234</v>
      </c>
      <c r="BE179" s="171">
        <f t="shared" ref="BE179:BE190" si="24">IF(N179="základná",J179,0)</f>
        <v>0</v>
      </c>
      <c r="BF179" s="171">
        <f t="shared" ref="BF179:BF190" si="25">IF(N179="znížená",J179,0)</f>
        <v>0</v>
      </c>
      <c r="BG179" s="171">
        <f t="shared" ref="BG179:BG190" si="26">IF(N179="zákl. prenesená",J179,0)</f>
        <v>0</v>
      </c>
      <c r="BH179" s="171">
        <f t="shared" ref="BH179:BH190" si="27">IF(N179="zníž. prenesená",J179,0)</f>
        <v>0</v>
      </c>
      <c r="BI179" s="171">
        <f t="shared" ref="BI179:BI190" si="28">IF(N179="nulová",J179,0)</f>
        <v>0</v>
      </c>
      <c r="BJ179" s="18" t="s">
        <v>87</v>
      </c>
      <c r="BK179" s="171">
        <f t="shared" ref="BK179:BK190" si="29">ROUND(I179*H179,2)</f>
        <v>0</v>
      </c>
      <c r="BL179" s="18" t="s">
        <v>327</v>
      </c>
      <c r="BM179" s="170" t="s">
        <v>3470</v>
      </c>
    </row>
    <row r="180" spans="1:65" s="2" customFormat="1" ht="16.5" customHeight="1">
      <c r="A180" s="33"/>
      <c r="B180" s="157"/>
      <c r="C180" s="199" t="s">
        <v>613</v>
      </c>
      <c r="D180" s="199" t="s">
        <v>478</v>
      </c>
      <c r="E180" s="200" t="s">
        <v>1912</v>
      </c>
      <c r="F180" s="201" t="s">
        <v>1913</v>
      </c>
      <c r="G180" s="202" t="s">
        <v>305</v>
      </c>
      <c r="H180" s="203">
        <v>1</v>
      </c>
      <c r="I180" s="204"/>
      <c r="J180" s="205">
        <f t="shared" si="20"/>
        <v>0</v>
      </c>
      <c r="K180" s="206"/>
      <c r="L180" s="207"/>
      <c r="M180" s="208" t="s">
        <v>1</v>
      </c>
      <c r="N180" s="209" t="s">
        <v>41</v>
      </c>
      <c r="O180" s="62"/>
      <c r="P180" s="168">
        <f t="shared" si="21"/>
        <v>0</v>
      </c>
      <c r="Q180" s="168">
        <v>0</v>
      </c>
      <c r="R180" s="168">
        <f t="shared" si="22"/>
        <v>0</v>
      </c>
      <c r="S180" s="168">
        <v>0</v>
      </c>
      <c r="T180" s="169">
        <f t="shared" si="2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643</v>
      </c>
      <c r="AT180" s="170" t="s">
        <v>478</v>
      </c>
      <c r="AU180" s="170" t="s">
        <v>87</v>
      </c>
      <c r="AY180" s="18" t="s">
        <v>234</v>
      </c>
      <c r="BE180" s="171">
        <f t="shared" si="24"/>
        <v>0</v>
      </c>
      <c r="BF180" s="171">
        <f t="shared" si="25"/>
        <v>0</v>
      </c>
      <c r="BG180" s="171">
        <f t="shared" si="26"/>
        <v>0</v>
      </c>
      <c r="BH180" s="171">
        <f t="shared" si="27"/>
        <v>0</v>
      </c>
      <c r="BI180" s="171">
        <f t="shared" si="28"/>
        <v>0</v>
      </c>
      <c r="BJ180" s="18" t="s">
        <v>87</v>
      </c>
      <c r="BK180" s="171">
        <f t="shared" si="29"/>
        <v>0</v>
      </c>
      <c r="BL180" s="18" t="s">
        <v>327</v>
      </c>
      <c r="BM180" s="170" t="s">
        <v>3471</v>
      </c>
    </row>
    <row r="181" spans="1:65" s="2" customFormat="1" ht="24.15" customHeight="1">
      <c r="A181" s="33"/>
      <c r="B181" s="157"/>
      <c r="C181" s="199" t="s">
        <v>617</v>
      </c>
      <c r="D181" s="199" t="s">
        <v>478</v>
      </c>
      <c r="E181" s="200" t="s">
        <v>1915</v>
      </c>
      <c r="F181" s="201" t="s">
        <v>1916</v>
      </c>
      <c r="G181" s="202" t="s">
        <v>305</v>
      </c>
      <c r="H181" s="203">
        <v>1</v>
      </c>
      <c r="I181" s="204"/>
      <c r="J181" s="205">
        <f t="shared" si="20"/>
        <v>0</v>
      </c>
      <c r="K181" s="206"/>
      <c r="L181" s="207"/>
      <c r="M181" s="208" t="s">
        <v>1</v>
      </c>
      <c r="N181" s="209" t="s">
        <v>41</v>
      </c>
      <c r="O181" s="62"/>
      <c r="P181" s="168">
        <f t="shared" si="21"/>
        <v>0</v>
      </c>
      <c r="Q181" s="168">
        <v>0</v>
      </c>
      <c r="R181" s="168">
        <f t="shared" si="22"/>
        <v>0</v>
      </c>
      <c r="S181" s="168">
        <v>0</v>
      </c>
      <c r="T181" s="169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643</v>
      </c>
      <c r="AT181" s="170" t="s">
        <v>478</v>
      </c>
      <c r="AU181" s="170" t="s">
        <v>87</v>
      </c>
      <c r="AY181" s="18" t="s">
        <v>234</v>
      </c>
      <c r="BE181" s="171">
        <f t="shared" si="24"/>
        <v>0</v>
      </c>
      <c r="BF181" s="171">
        <f t="shared" si="25"/>
        <v>0</v>
      </c>
      <c r="BG181" s="171">
        <f t="shared" si="26"/>
        <v>0</v>
      </c>
      <c r="BH181" s="171">
        <f t="shared" si="27"/>
        <v>0</v>
      </c>
      <c r="BI181" s="171">
        <f t="shared" si="28"/>
        <v>0</v>
      </c>
      <c r="BJ181" s="18" t="s">
        <v>87</v>
      </c>
      <c r="BK181" s="171">
        <f t="shared" si="29"/>
        <v>0</v>
      </c>
      <c r="BL181" s="18" t="s">
        <v>327</v>
      </c>
      <c r="BM181" s="170" t="s">
        <v>3472</v>
      </c>
    </row>
    <row r="182" spans="1:65" s="2" customFormat="1" ht="16.5" customHeight="1">
      <c r="A182" s="33"/>
      <c r="B182" s="157"/>
      <c r="C182" s="158" t="s">
        <v>624</v>
      </c>
      <c r="D182" s="158" t="s">
        <v>237</v>
      </c>
      <c r="E182" s="159" t="s">
        <v>1989</v>
      </c>
      <c r="F182" s="160" t="s">
        <v>1990</v>
      </c>
      <c r="G182" s="161" t="s">
        <v>305</v>
      </c>
      <c r="H182" s="162">
        <v>1</v>
      </c>
      <c r="I182" s="163"/>
      <c r="J182" s="164">
        <f t="shared" si="20"/>
        <v>0</v>
      </c>
      <c r="K182" s="165"/>
      <c r="L182" s="34"/>
      <c r="M182" s="166" t="s">
        <v>1</v>
      </c>
      <c r="N182" s="167" t="s">
        <v>41</v>
      </c>
      <c r="O182" s="62"/>
      <c r="P182" s="168">
        <f t="shared" si="21"/>
        <v>0</v>
      </c>
      <c r="Q182" s="168">
        <v>2.4000000000000001E-4</v>
      </c>
      <c r="R182" s="168">
        <f t="shared" si="22"/>
        <v>2.4000000000000001E-4</v>
      </c>
      <c r="S182" s="168">
        <v>0</v>
      </c>
      <c r="T182" s="169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327</v>
      </c>
      <c r="AT182" s="170" t="s">
        <v>237</v>
      </c>
      <c r="AU182" s="170" t="s">
        <v>87</v>
      </c>
      <c r="AY182" s="18" t="s">
        <v>234</v>
      </c>
      <c r="BE182" s="171">
        <f t="shared" si="24"/>
        <v>0</v>
      </c>
      <c r="BF182" s="171">
        <f t="shared" si="25"/>
        <v>0</v>
      </c>
      <c r="BG182" s="171">
        <f t="shared" si="26"/>
        <v>0</v>
      </c>
      <c r="BH182" s="171">
        <f t="shared" si="27"/>
        <v>0</v>
      </c>
      <c r="BI182" s="171">
        <f t="shared" si="28"/>
        <v>0</v>
      </c>
      <c r="BJ182" s="18" t="s">
        <v>87</v>
      </c>
      <c r="BK182" s="171">
        <f t="shared" si="29"/>
        <v>0</v>
      </c>
      <c r="BL182" s="18" t="s">
        <v>327</v>
      </c>
      <c r="BM182" s="170" t="s">
        <v>3473</v>
      </c>
    </row>
    <row r="183" spans="1:65" s="2" customFormat="1" ht="16.5" customHeight="1">
      <c r="A183" s="33"/>
      <c r="B183" s="157"/>
      <c r="C183" s="199" t="s">
        <v>630</v>
      </c>
      <c r="D183" s="199" t="s">
        <v>478</v>
      </c>
      <c r="E183" s="200" t="s">
        <v>1992</v>
      </c>
      <c r="F183" s="201" t="s">
        <v>1993</v>
      </c>
      <c r="G183" s="202" t="s">
        <v>305</v>
      </c>
      <c r="H183" s="203">
        <v>1</v>
      </c>
      <c r="I183" s="204"/>
      <c r="J183" s="205">
        <f t="shared" si="20"/>
        <v>0</v>
      </c>
      <c r="K183" s="206"/>
      <c r="L183" s="207"/>
      <c r="M183" s="208" t="s">
        <v>1</v>
      </c>
      <c r="N183" s="209" t="s">
        <v>41</v>
      </c>
      <c r="O183" s="62"/>
      <c r="P183" s="168">
        <f t="shared" si="21"/>
        <v>0</v>
      </c>
      <c r="Q183" s="168">
        <v>0</v>
      </c>
      <c r="R183" s="168">
        <f t="shared" si="22"/>
        <v>0</v>
      </c>
      <c r="S183" s="168">
        <v>0</v>
      </c>
      <c r="T183" s="169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643</v>
      </c>
      <c r="AT183" s="170" t="s">
        <v>478</v>
      </c>
      <c r="AU183" s="170" t="s">
        <v>87</v>
      </c>
      <c r="AY183" s="18" t="s">
        <v>234</v>
      </c>
      <c r="BE183" s="171">
        <f t="shared" si="24"/>
        <v>0</v>
      </c>
      <c r="BF183" s="171">
        <f t="shared" si="25"/>
        <v>0</v>
      </c>
      <c r="BG183" s="171">
        <f t="shared" si="26"/>
        <v>0</v>
      </c>
      <c r="BH183" s="171">
        <f t="shared" si="27"/>
        <v>0</v>
      </c>
      <c r="BI183" s="171">
        <f t="shared" si="28"/>
        <v>0</v>
      </c>
      <c r="BJ183" s="18" t="s">
        <v>87</v>
      </c>
      <c r="BK183" s="171">
        <f t="shared" si="29"/>
        <v>0</v>
      </c>
      <c r="BL183" s="18" t="s">
        <v>327</v>
      </c>
      <c r="BM183" s="170" t="s">
        <v>3474</v>
      </c>
    </row>
    <row r="184" spans="1:65" s="2" customFormat="1" ht="16.5" customHeight="1">
      <c r="A184" s="33"/>
      <c r="B184" s="157"/>
      <c r="C184" s="158" t="s">
        <v>639</v>
      </c>
      <c r="D184" s="158" t="s">
        <v>237</v>
      </c>
      <c r="E184" s="159" t="s">
        <v>1931</v>
      </c>
      <c r="F184" s="160" t="s">
        <v>1932</v>
      </c>
      <c r="G184" s="161" t="s">
        <v>305</v>
      </c>
      <c r="H184" s="162">
        <v>1</v>
      </c>
      <c r="I184" s="163"/>
      <c r="J184" s="164">
        <f t="shared" si="20"/>
        <v>0</v>
      </c>
      <c r="K184" s="165"/>
      <c r="L184" s="34"/>
      <c r="M184" s="166" t="s">
        <v>1</v>
      </c>
      <c r="N184" s="167" t="s">
        <v>41</v>
      </c>
      <c r="O184" s="62"/>
      <c r="P184" s="168">
        <f t="shared" si="21"/>
        <v>0</v>
      </c>
      <c r="Q184" s="168">
        <v>3.0000000000000001E-5</v>
      </c>
      <c r="R184" s="168">
        <f t="shared" si="22"/>
        <v>3.0000000000000001E-5</v>
      </c>
      <c r="S184" s="168">
        <v>0</v>
      </c>
      <c r="T184" s="169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327</v>
      </c>
      <c r="AT184" s="170" t="s">
        <v>237</v>
      </c>
      <c r="AU184" s="170" t="s">
        <v>87</v>
      </c>
      <c r="AY184" s="18" t="s">
        <v>234</v>
      </c>
      <c r="BE184" s="171">
        <f t="shared" si="24"/>
        <v>0</v>
      </c>
      <c r="BF184" s="171">
        <f t="shared" si="25"/>
        <v>0</v>
      </c>
      <c r="BG184" s="171">
        <f t="shared" si="26"/>
        <v>0</v>
      </c>
      <c r="BH184" s="171">
        <f t="shared" si="27"/>
        <v>0</v>
      </c>
      <c r="BI184" s="171">
        <f t="shared" si="28"/>
        <v>0</v>
      </c>
      <c r="BJ184" s="18" t="s">
        <v>87</v>
      </c>
      <c r="BK184" s="171">
        <f t="shared" si="29"/>
        <v>0</v>
      </c>
      <c r="BL184" s="18" t="s">
        <v>327</v>
      </c>
      <c r="BM184" s="170" t="s">
        <v>3475</v>
      </c>
    </row>
    <row r="185" spans="1:65" s="2" customFormat="1" ht="16.5" customHeight="1">
      <c r="A185" s="33"/>
      <c r="B185" s="157"/>
      <c r="C185" s="199" t="s">
        <v>643</v>
      </c>
      <c r="D185" s="199" t="s">
        <v>478</v>
      </c>
      <c r="E185" s="200" t="s">
        <v>1934</v>
      </c>
      <c r="F185" s="201" t="s">
        <v>1935</v>
      </c>
      <c r="G185" s="202" t="s">
        <v>305</v>
      </c>
      <c r="H185" s="203">
        <v>1</v>
      </c>
      <c r="I185" s="204"/>
      <c r="J185" s="205">
        <f t="shared" si="20"/>
        <v>0</v>
      </c>
      <c r="K185" s="206"/>
      <c r="L185" s="207"/>
      <c r="M185" s="208" t="s">
        <v>1</v>
      </c>
      <c r="N185" s="209" t="s">
        <v>41</v>
      </c>
      <c r="O185" s="62"/>
      <c r="P185" s="168">
        <f t="shared" si="21"/>
        <v>0</v>
      </c>
      <c r="Q185" s="168">
        <v>0</v>
      </c>
      <c r="R185" s="168">
        <f t="shared" si="22"/>
        <v>0</v>
      </c>
      <c r="S185" s="168">
        <v>0</v>
      </c>
      <c r="T185" s="169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643</v>
      </c>
      <c r="AT185" s="170" t="s">
        <v>478</v>
      </c>
      <c r="AU185" s="170" t="s">
        <v>87</v>
      </c>
      <c r="AY185" s="18" t="s">
        <v>234</v>
      </c>
      <c r="BE185" s="171">
        <f t="shared" si="24"/>
        <v>0</v>
      </c>
      <c r="BF185" s="171">
        <f t="shared" si="25"/>
        <v>0</v>
      </c>
      <c r="BG185" s="171">
        <f t="shared" si="26"/>
        <v>0</v>
      </c>
      <c r="BH185" s="171">
        <f t="shared" si="27"/>
        <v>0</v>
      </c>
      <c r="BI185" s="171">
        <f t="shared" si="28"/>
        <v>0</v>
      </c>
      <c r="BJ185" s="18" t="s">
        <v>87</v>
      </c>
      <c r="BK185" s="171">
        <f t="shared" si="29"/>
        <v>0</v>
      </c>
      <c r="BL185" s="18" t="s">
        <v>327</v>
      </c>
      <c r="BM185" s="170" t="s">
        <v>3476</v>
      </c>
    </row>
    <row r="186" spans="1:65" s="2" customFormat="1" ht="16.5" customHeight="1">
      <c r="A186" s="33"/>
      <c r="B186" s="157"/>
      <c r="C186" s="199" t="s">
        <v>656</v>
      </c>
      <c r="D186" s="199" t="s">
        <v>478</v>
      </c>
      <c r="E186" s="200" t="s">
        <v>2001</v>
      </c>
      <c r="F186" s="201" t="s">
        <v>2002</v>
      </c>
      <c r="G186" s="202" t="s">
        <v>305</v>
      </c>
      <c r="H186" s="203">
        <v>1</v>
      </c>
      <c r="I186" s="204"/>
      <c r="J186" s="205">
        <f t="shared" si="20"/>
        <v>0</v>
      </c>
      <c r="K186" s="206"/>
      <c r="L186" s="207"/>
      <c r="M186" s="208" t="s">
        <v>1</v>
      </c>
      <c r="N186" s="209" t="s">
        <v>41</v>
      </c>
      <c r="O186" s="62"/>
      <c r="P186" s="168">
        <f t="shared" si="21"/>
        <v>0</v>
      </c>
      <c r="Q186" s="168">
        <v>0</v>
      </c>
      <c r="R186" s="168">
        <f t="shared" si="22"/>
        <v>0</v>
      </c>
      <c r="S186" s="168">
        <v>0</v>
      </c>
      <c r="T186" s="169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0" t="s">
        <v>643</v>
      </c>
      <c r="AT186" s="170" t="s">
        <v>478</v>
      </c>
      <c r="AU186" s="170" t="s">
        <v>87</v>
      </c>
      <c r="AY186" s="18" t="s">
        <v>234</v>
      </c>
      <c r="BE186" s="171">
        <f t="shared" si="24"/>
        <v>0</v>
      </c>
      <c r="BF186" s="171">
        <f t="shared" si="25"/>
        <v>0</v>
      </c>
      <c r="BG186" s="171">
        <f t="shared" si="26"/>
        <v>0</v>
      </c>
      <c r="BH186" s="171">
        <f t="shared" si="27"/>
        <v>0</v>
      </c>
      <c r="BI186" s="171">
        <f t="shared" si="28"/>
        <v>0</v>
      </c>
      <c r="BJ186" s="18" t="s">
        <v>87</v>
      </c>
      <c r="BK186" s="171">
        <f t="shared" si="29"/>
        <v>0</v>
      </c>
      <c r="BL186" s="18" t="s">
        <v>327</v>
      </c>
      <c r="BM186" s="170" t="s">
        <v>3477</v>
      </c>
    </row>
    <row r="187" spans="1:65" s="2" customFormat="1" ht="16.5" customHeight="1">
      <c r="A187" s="33"/>
      <c r="B187" s="157"/>
      <c r="C187" s="199" t="s">
        <v>669</v>
      </c>
      <c r="D187" s="199" t="s">
        <v>478</v>
      </c>
      <c r="E187" s="200" t="s">
        <v>2004</v>
      </c>
      <c r="F187" s="201" t="s">
        <v>2005</v>
      </c>
      <c r="G187" s="202" t="s">
        <v>305</v>
      </c>
      <c r="H187" s="203">
        <v>1</v>
      </c>
      <c r="I187" s="204"/>
      <c r="J187" s="205">
        <f t="shared" si="20"/>
        <v>0</v>
      </c>
      <c r="K187" s="206"/>
      <c r="L187" s="207"/>
      <c r="M187" s="208" t="s">
        <v>1</v>
      </c>
      <c r="N187" s="209" t="s">
        <v>41</v>
      </c>
      <c r="O187" s="62"/>
      <c r="P187" s="168">
        <f t="shared" si="21"/>
        <v>0</v>
      </c>
      <c r="Q187" s="168">
        <v>0</v>
      </c>
      <c r="R187" s="168">
        <f t="shared" si="22"/>
        <v>0</v>
      </c>
      <c r="S187" s="168">
        <v>0</v>
      </c>
      <c r="T187" s="169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643</v>
      </c>
      <c r="AT187" s="170" t="s">
        <v>478</v>
      </c>
      <c r="AU187" s="170" t="s">
        <v>87</v>
      </c>
      <c r="AY187" s="18" t="s">
        <v>234</v>
      </c>
      <c r="BE187" s="171">
        <f t="shared" si="24"/>
        <v>0</v>
      </c>
      <c r="BF187" s="171">
        <f t="shared" si="25"/>
        <v>0</v>
      </c>
      <c r="BG187" s="171">
        <f t="shared" si="26"/>
        <v>0</v>
      </c>
      <c r="BH187" s="171">
        <f t="shared" si="27"/>
        <v>0</v>
      </c>
      <c r="BI187" s="171">
        <f t="shared" si="28"/>
        <v>0</v>
      </c>
      <c r="BJ187" s="18" t="s">
        <v>87</v>
      </c>
      <c r="BK187" s="171">
        <f t="shared" si="29"/>
        <v>0</v>
      </c>
      <c r="BL187" s="18" t="s">
        <v>327</v>
      </c>
      <c r="BM187" s="170" t="s">
        <v>3478</v>
      </c>
    </row>
    <row r="188" spans="1:65" s="2" customFormat="1" ht="16.5" customHeight="1">
      <c r="A188" s="33"/>
      <c r="B188" s="157"/>
      <c r="C188" s="199" t="s">
        <v>682</v>
      </c>
      <c r="D188" s="199" t="s">
        <v>478</v>
      </c>
      <c r="E188" s="200" t="s">
        <v>2007</v>
      </c>
      <c r="F188" s="201" t="s">
        <v>2008</v>
      </c>
      <c r="G188" s="202" t="s">
        <v>305</v>
      </c>
      <c r="H188" s="203">
        <v>1</v>
      </c>
      <c r="I188" s="204"/>
      <c r="J188" s="205">
        <f t="shared" si="20"/>
        <v>0</v>
      </c>
      <c r="K188" s="206"/>
      <c r="L188" s="207"/>
      <c r="M188" s="208" t="s">
        <v>1</v>
      </c>
      <c r="N188" s="209" t="s">
        <v>41</v>
      </c>
      <c r="O188" s="62"/>
      <c r="P188" s="168">
        <f t="shared" si="21"/>
        <v>0</v>
      </c>
      <c r="Q188" s="168">
        <v>0</v>
      </c>
      <c r="R188" s="168">
        <f t="shared" si="22"/>
        <v>0</v>
      </c>
      <c r="S188" s="168">
        <v>0</v>
      </c>
      <c r="T188" s="169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643</v>
      </c>
      <c r="AT188" s="170" t="s">
        <v>478</v>
      </c>
      <c r="AU188" s="170" t="s">
        <v>87</v>
      </c>
      <c r="AY188" s="18" t="s">
        <v>234</v>
      </c>
      <c r="BE188" s="171">
        <f t="shared" si="24"/>
        <v>0</v>
      </c>
      <c r="BF188" s="171">
        <f t="shared" si="25"/>
        <v>0</v>
      </c>
      <c r="BG188" s="171">
        <f t="shared" si="26"/>
        <v>0</v>
      </c>
      <c r="BH188" s="171">
        <f t="shared" si="27"/>
        <v>0</v>
      </c>
      <c r="BI188" s="171">
        <f t="shared" si="28"/>
        <v>0</v>
      </c>
      <c r="BJ188" s="18" t="s">
        <v>87</v>
      </c>
      <c r="BK188" s="171">
        <f t="shared" si="29"/>
        <v>0</v>
      </c>
      <c r="BL188" s="18" t="s">
        <v>327</v>
      </c>
      <c r="BM188" s="170" t="s">
        <v>3479</v>
      </c>
    </row>
    <row r="189" spans="1:65" s="2" customFormat="1" ht="24.15" customHeight="1">
      <c r="A189" s="33"/>
      <c r="B189" s="157"/>
      <c r="C189" s="199" t="s">
        <v>686</v>
      </c>
      <c r="D189" s="199" t="s">
        <v>478</v>
      </c>
      <c r="E189" s="200" t="s">
        <v>2019</v>
      </c>
      <c r="F189" s="201" t="s">
        <v>2020</v>
      </c>
      <c r="G189" s="202" t="s">
        <v>2021</v>
      </c>
      <c r="H189" s="203">
        <v>100</v>
      </c>
      <c r="I189" s="204"/>
      <c r="J189" s="205">
        <f t="shared" si="20"/>
        <v>0</v>
      </c>
      <c r="K189" s="206"/>
      <c r="L189" s="207"/>
      <c r="M189" s="208" t="s">
        <v>1</v>
      </c>
      <c r="N189" s="209" t="s">
        <v>41</v>
      </c>
      <c r="O189" s="62"/>
      <c r="P189" s="168">
        <f t="shared" si="21"/>
        <v>0</v>
      </c>
      <c r="Q189" s="168">
        <v>0</v>
      </c>
      <c r="R189" s="168">
        <f t="shared" si="22"/>
        <v>0</v>
      </c>
      <c r="S189" s="168">
        <v>0</v>
      </c>
      <c r="T189" s="169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643</v>
      </c>
      <c r="AT189" s="170" t="s">
        <v>478</v>
      </c>
      <c r="AU189" s="170" t="s">
        <v>87</v>
      </c>
      <c r="AY189" s="18" t="s">
        <v>234</v>
      </c>
      <c r="BE189" s="171">
        <f t="shared" si="24"/>
        <v>0</v>
      </c>
      <c r="BF189" s="171">
        <f t="shared" si="25"/>
        <v>0</v>
      </c>
      <c r="BG189" s="171">
        <f t="shared" si="26"/>
        <v>0</v>
      </c>
      <c r="BH189" s="171">
        <f t="shared" si="27"/>
        <v>0</v>
      </c>
      <c r="BI189" s="171">
        <f t="shared" si="28"/>
        <v>0</v>
      </c>
      <c r="BJ189" s="18" t="s">
        <v>87</v>
      </c>
      <c r="BK189" s="171">
        <f t="shared" si="29"/>
        <v>0</v>
      </c>
      <c r="BL189" s="18" t="s">
        <v>327</v>
      </c>
      <c r="BM189" s="170" t="s">
        <v>3480</v>
      </c>
    </row>
    <row r="190" spans="1:65" s="2" customFormat="1" ht="24.15" customHeight="1">
      <c r="A190" s="33"/>
      <c r="B190" s="157"/>
      <c r="C190" s="158" t="s">
        <v>690</v>
      </c>
      <c r="D190" s="158" t="s">
        <v>237</v>
      </c>
      <c r="E190" s="159" t="s">
        <v>2023</v>
      </c>
      <c r="F190" s="160" t="s">
        <v>2024</v>
      </c>
      <c r="G190" s="161" t="s">
        <v>1875</v>
      </c>
      <c r="H190" s="223"/>
      <c r="I190" s="163"/>
      <c r="J190" s="164">
        <f t="shared" si="20"/>
        <v>0</v>
      </c>
      <c r="K190" s="165"/>
      <c r="L190" s="34"/>
      <c r="M190" s="166" t="s">
        <v>1</v>
      </c>
      <c r="N190" s="167" t="s">
        <v>41</v>
      </c>
      <c r="O190" s="62"/>
      <c r="P190" s="168">
        <f t="shared" si="21"/>
        <v>0</v>
      </c>
      <c r="Q190" s="168">
        <v>0</v>
      </c>
      <c r="R190" s="168">
        <f t="shared" si="22"/>
        <v>0</v>
      </c>
      <c r="S190" s="168">
        <v>0</v>
      </c>
      <c r="T190" s="169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327</v>
      </c>
      <c r="AT190" s="170" t="s">
        <v>237</v>
      </c>
      <c r="AU190" s="170" t="s">
        <v>87</v>
      </c>
      <c r="AY190" s="18" t="s">
        <v>234</v>
      </c>
      <c r="BE190" s="171">
        <f t="shared" si="24"/>
        <v>0</v>
      </c>
      <c r="BF190" s="171">
        <f t="shared" si="25"/>
        <v>0</v>
      </c>
      <c r="BG190" s="171">
        <f t="shared" si="26"/>
        <v>0</v>
      </c>
      <c r="BH190" s="171">
        <f t="shared" si="27"/>
        <v>0</v>
      </c>
      <c r="BI190" s="171">
        <f t="shared" si="28"/>
        <v>0</v>
      </c>
      <c r="BJ190" s="18" t="s">
        <v>87</v>
      </c>
      <c r="BK190" s="171">
        <f t="shared" si="29"/>
        <v>0</v>
      </c>
      <c r="BL190" s="18" t="s">
        <v>327</v>
      </c>
      <c r="BM190" s="170" t="s">
        <v>3481</v>
      </c>
    </row>
    <row r="191" spans="1:65" s="12" customFormat="1" ht="22.95" customHeight="1">
      <c r="B191" s="144"/>
      <c r="D191" s="145" t="s">
        <v>74</v>
      </c>
      <c r="E191" s="155" t="s">
        <v>2026</v>
      </c>
      <c r="F191" s="155" t="s">
        <v>2027</v>
      </c>
      <c r="I191" s="147"/>
      <c r="J191" s="156">
        <f>BK191</f>
        <v>0</v>
      </c>
      <c r="L191" s="144"/>
      <c r="M191" s="149"/>
      <c r="N191" s="150"/>
      <c r="O191" s="150"/>
      <c r="P191" s="151">
        <f>SUM(P192:P228)</f>
        <v>0</v>
      </c>
      <c r="Q191" s="150"/>
      <c r="R191" s="151">
        <f>SUM(R192:R228)</f>
        <v>0.28493599999999997</v>
      </c>
      <c r="S191" s="150"/>
      <c r="T191" s="152">
        <f>SUM(T192:T228)</f>
        <v>0</v>
      </c>
      <c r="AR191" s="145" t="s">
        <v>87</v>
      </c>
      <c r="AT191" s="153" t="s">
        <v>74</v>
      </c>
      <c r="AU191" s="153" t="s">
        <v>82</v>
      </c>
      <c r="AY191" s="145" t="s">
        <v>234</v>
      </c>
      <c r="BK191" s="154">
        <f>SUM(BK192:BK228)</f>
        <v>0</v>
      </c>
    </row>
    <row r="192" spans="1:65" s="2" customFormat="1" ht="24.15" customHeight="1">
      <c r="A192" s="33"/>
      <c r="B192" s="157"/>
      <c r="C192" s="158" t="s">
        <v>701</v>
      </c>
      <c r="D192" s="158" t="s">
        <v>237</v>
      </c>
      <c r="E192" s="159" t="s">
        <v>2028</v>
      </c>
      <c r="F192" s="160" t="s">
        <v>2029</v>
      </c>
      <c r="G192" s="161" t="s">
        <v>240</v>
      </c>
      <c r="H192" s="162">
        <v>107</v>
      </c>
      <c r="I192" s="163"/>
      <c r="J192" s="164">
        <f>ROUND(I192*H192,2)</f>
        <v>0</v>
      </c>
      <c r="K192" s="165"/>
      <c r="L192" s="34"/>
      <c r="M192" s="166" t="s">
        <v>1</v>
      </c>
      <c r="N192" s="167" t="s">
        <v>41</v>
      </c>
      <c r="O192" s="62"/>
      <c r="P192" s="168">
        <f>O192*H192</f>
        <v>0</v>
      </c>
      <c r="Q192" s="168">
        <v>1.16E-3</v>
      </c>
      <c r="R192" s="168">
        <f>Q192*H192</f>
        <v>0.12411999999999999</v>
      </c>
      <c r="S192" s="168">
        <v>0</v>
      </c>
      <c r="T192" s="169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0" t="s">
        <v>327</v>
      </c>
      <c r="AT192" s="170" t="s">
        <v>237</v>
      </c>
      <c r="AU192" s="170" t="s">
        <v>87</v>
      </c>
      <c r="AY192" s="18" t="s">
        <v>234</v>
      </c>
      <c r="BE192" s="171">
        <f>IF(N192="základná",J192,0)</f>
        <v>0</v>
      </c>
      <c r="BF192" s="171">
        <f>IF(N192="znížená",J192,0)</f>
        <v>0</v>
      </c>
      <c r="BG192" s="171">
        <f>IF(N192="zákl. prenesená",J192,0)</f>
        <v>0</v>
      </c>
      <c r="BH192" s="171">
        <f>IF(N192="zníž. prenesená",J192,0)</f>
        <v>0</v>
      </c>
      <c r="BI192" s="171">
        <f>IF(N192="nulová",J192,0)</f>
        <v>0</v>
      </c>
      <c r="BJ192" s="18" t="s">
        <v>87</v>
      </c>
      <c r="BK192" s="171">
        <f>ROUND(I192*H192,2)</f>
        <v>0</v>
      </c>
      <c r="BL192" s="18" t="s">
        <v>327</v>
      </c>
      <c r="BM192" s="170" t="s">
        <v>3482</v>
      </c>
    </row>
    <row r="193" spans="1:65" s="13" customFormat="1">
      <c r="B193" s="172"/>
      <c r="D193" s="173" t="s">
        <v>243</v>
      </c>
      <c r="E193" s="174" t="s">
        <v>1</v>
      </c>
      <c r="F193" s="175" t="s">
        <v>2031</v>
      </c>
      <c r="H193" s="174" t="s">
        <v>1</v>
      </c>
      <c r="I193" s="176"/>
      <c r="L193" s="172"/>
      <c r="M193" s="177"/>
      <c r="N193" s="178"/>
      <c r="O193" s="178"/>
      <c r="P193" s="178"/>
      <c r="Q193" s="178"/>
      <c r="R193" s="178"/>
      <c r="S193" s="178"/>
      <c r="T193" s="179"/>
      <c r="AT193" s="174" t="s">
        <v>243</v>
      </c>
      <c r="AU193" s="174" t="s">
        <v>87</v>
      </c>
      <c r="AV193" s="13" t="s">
        <v>82</v>
      </c>
      <c r="AW193" s="13" t="s">
        <v>29</v>
      </c>
      <c r="AX193" s="13" t="s">
        <v>75</v>
      </c>
      <c r="AY193" s="174" t="s">
        <v>234</v>
      </c>
    </row>
    <row r="194" spans="1:65" s="14" customFormat="1">
      <c r="B194" s="180"/>
      <c r="D194" s="173" t="s">
        <v>243</v>
      </c>
      <c r="E194" s="181" t="s">
        <v>1</v>
      </c>
      <c r="F194" s="182" t="s">
        <v>3483</v>
      </c>
      <c r="H194" s="183">
        <v>44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243</v>
      </c>
      <c r="AU194" s="181" t="s">
        <v>87</v>
      </c>
      <c r="AV194" s="14" t="s">
        <v>87</v>
      </c>
      <c r="AW194" s="14" t="s">
        <v>29</v>
      </c>
      <c r="AX194" s="14" t="s">
        <v>75</v>
      </c>
      <c r="AY194" s="181" t="s">
        <v>234</v>
      </c>
    </row>
    <row r="195" spans="1:65" s="14" customFormat="1">
      <c r="B195" s="180"/>
      <c r="D195" s="173" t="s">
        <v>243</v>
      </c>
      <c r="E195" s="181" t="s">
        <v>1</v>
      </c>
      <c r="F195" s="182" t="s">
        <v>3484</v>
      </c>
      <c r="H195" s="183">
        <v>10</v>
      </c>
      <c r="I195" s="184"/>
      <c r="L195" s="180"/>
      <c r="M195" s="185"/>
      <c r="N195" s="186"/>
      <c r="O195" s="186"/>
      <c r="P195" s="186"/>
      <c r="Q195" s="186"/>
      <c r="R195" s="186"/>
      <c r="S195" s="186"/>
      <c r="T195" s="187"/>
      <c r="AT195" s="181" t="s">
        <v>243</v>
      </c>
      <c r="AU195" s="181" t="s">
        <v>87</v>
      </c>
      <c r="AV195" s="14" t="s">
        <v>87</v>
      </c>
      <c r="AW195" s="14" t="s">
        <v>29</v>
      </c>
      <c r="AX195" s="14" t="s">
        <v>75</v>
      </c>
      <c r="AY195" s="181" t="s">
        <v>234</v>
      </c>
    </row>
    <row r="196" spans="1:65" s="16" customFormat="1">
      <c r="B196" s="210"/>
      <c r="D196" s="173" t="s">
        <v>243</v>
      </c>
      <c r="E196" s="211" t="s">
        <v>1</v>
      </c>
      <c r="F196" s="212" t="s">
        <v>3485</v>
      </c>
      <c r="H196" s="213">
        <v>54</v>
      </c>
      <c r="I196" s="214"/>
      <c r="L196" s="210"/>
      <c r="M196" s="215"/>
      <c r="N196" s="216"/>
      <c r="O196" s="216"/>
      <c r="P196" s="216"/>
      <c r="Q196" s="216"/>
      <c r="R196" s="216"/>
      <c r="S196" s="216"/>
      <c r="T196" s="217"/>
      <c r="AT196" s="211" t="s">
        <v>243</v>
      </c>
      <c r="AU196" s="211" t="s">
        <v>87</v>
      </c>
      <c r="AV196" s="16" t="s">
        <v>92</v>
      </c>
      <c r="AW196" s="16" t="s">
        <v>29</v>
      </c>
      <c r="AX196" s="16" t="s">
        <v>75</v>
      </c>
      <c r="AY196" s="211" t="s">
        <v>234</v>
      </c>
    </row>
    <row r="197" spans="1:65" s="14" customFormat="1">
      <c r="B197" s="180"/>
      <c r="D197" s="173" t="s">
        <v>243</v>
      </c>
      <c r="E197" s="181" t="s">
        <v>1</v>
      </c>
      <c r="F197" s="182" t="s">
        <v>3486</v>
      </c>
      <c r="H197" s="183">
        <v>25</v>
      </c>
      <c r="I197" s="184"/>
      <c r="L197" s="180"/>
      <c r="M197" s="185"/>
      <c r="N197" s="186"/>
      <c r="O197" s="186"/>
      <c r="P197" s="186"/>
      <c r="Q197" s="186"/>
      <c r="R197" s="186"/>
      <c r="S197" s="186"/>
      <c r="T197" s="187"/>
      <c r="AT197" s="181" t="s">
        <v>243</v>
      </c>
      <c r="AU197" s="181" t="s">
        <v>87</v>
      </c>
      <c r="AV197" s="14" t="s">
        <v>87</v>
      </c>
      <c r="AW197" s="14" t="s">
        <v>29</v>
      </c>
      <c r="AX197" s="14" t="s">
        <v>75</v>
      </c>
      <c r="AY197" s="181" t="s">
        <v>234</v>
      </c>
    </row>
    <row r="198" spans="1:65" s="14" customFormat="1">
      <c r="B198" s="180"/>
      <c r="D198" s="173" t="s">
        <v>243</v>
      </c>
      <c r="E198" s="181" t="s">
        <v>1</v>
      </c>
      <c r="F198" s="182" t="s">
        <v>3487</v>
      </c>
      <c r="H198" s="183">
        <v>28</v>
      </c>
      <c r="I198" s="184"/>
      <c r="L198" s="180"/>
      <c r="M198" s="185"/>
      <c r="N198" s="186"/>
      <c r="O198" s="186"/>
      <c r="P198" s="186"/>
      <c r="Q198" s="186"/>
      <c r="R198" s="186"/>
      <c r="S198" s="186"/>
      <c r="T198" s="187"/>
      <c r="AT198" s="181" t="s">
        <v>243</v>
      </c>
      <c r="AU198" s="181" t="s">
        <v>87</v>
      </c>
      <c r="AV198" s="14" t="s">
        <v>87</v>
      </c>
      <c r="AW198" s="14" t="s">
        <v>29</v>
      </c>
      <c r="AX198" s="14" t="s">
        <v>75</v>
      </c>
      <c r="AY198" s="181" t="s">
        <v>234</v>
      </c>
    </row>
    <row r="199" spans="1:65" s="16" customFormat="1">
      <c r="B199" s="210"/>
      <c r="D199" s="173" t="s">
        <v>243</v>
      </c>
      <c r="E199" s="211" t="s">
        <v>1</v>
      </c>
      <c r="F199" s="212" t="s">
        <v>3488</v>
      </c>
      <c r="H199" s="213">
        <v>53</v>
      </c>
      <c r="I199" s="214"/>
      <c r="L199" s="210"/>
      <c r="M199" s="215"/>
      <c r="N199" s="216"/>
      <c r="O199" s="216"/>
      <c r="P199" s="216"/>
      <c r="Q199" s="216"/>
      <c r="R199" s="216"/>
      <c r="S199" s="216"/>
      <c r="T199" s="217"/>
      <c r="AT199" s="211" t="s">
        <v>243</v>
      </c>
      <c r="AU199" s="211" t="s">
        <v>87</v>
      </c>
      <c r="AV199" s="16" t="s">
        <v>92</v>
      </c>
      <c r="AW199" s="16" t="s">
        <v>29</v>
      </c>
      <c r="AX199" s="16" t="s">
        <v>75</v>
      </c>
      <c r="AY199" s="211" t="s">
        <v>234</v>
      </c>
    </row>
    <row r="200" spans="1:65" s="15" customFormat="1">
      <c r="B200" s="188"/>
      <c r="D200" s="173" t="s">
        <v>243</v>
      </c>
      <c r="E200" s="189" t="s">
        <v>1</v>
      </c>
      <c r="F200" s="190" t="s">
        <v>248</v>
      </c>
      <c r="H200" s="191">
        <v>107</v>
      </c>
      <c r="I200" s="192"/>
      <c r="L200" s="188"/>
      <c r="M200" s="193"/>
      <c r="N200" s="194"/>
      <c r="O200" s="194"/>
      <c r="P200" s="194"/>
      <c r="Q200" s="194"/>
      <c r="R200" s="194"/>
      <c r="S200" s="194"/>
      <c r="T200" s="195"/>
      <c r="AT200" s="189" t="s">
        <v>243</v>
      </c>
      <c r="AU200" s="189" t="s">
        <v>87</v>
      </c>
      <c r="AV200" s="15" t="s">
        <v>241</v>
      </c>
      <c r="AW200" s="15" t="s">
        <v>29</v>
      </c>
      <c r="AX200" s="15" t="s">
        <v>82</v>
      </c>
      <c r="AY200" s="189" t="s">
        <v>234</v>
      </c>
    </row>
    <row r="201" spans="1:65" s="2" customFormat="1" ht="24.15" customHeight="1">
      <c r="A201" s="33"/>
      <c r="B201" s="157"/>
      <c r="C201" s="158" t="s">
        <v>723</v>
      </c>
      <c r="D201" s="158" t="s">
        <v>237</v>
      </c>
      <c r="E201" s="159" t="s">
        <v>2034</v>
      </c>
      <c r="F201" s="160" t="s">
        <v>2035</v>
      </c>
      <c r="G201" s="161" t="s">
        <v>240</v>
      </c>
      <c r="H201" s="162">
        <v>64.400000000000006</v>
      </c>
      <c r="I201" s="163"/>
      <c r="J201" s="164">
        <f>ROUND(I201*H201,2)</f>
        <v>0</v>
      </c>
      <c r="K201" s="165"/>
      <c r="L201" s="34"/>
      <c r="M201" s="166" t="s">
        <v>1</v>
      </c>
      <c r="N201" s="167" t="s">
        <v>41</v>
      </c>
      <c r="O201" s="62"/>
      <c r="P201" s="168">
        <f>O201*H201</f>
        <v>0</v>
      </c>
      <c r="Q201" s="168">
        <v>9.3999999999999997E-4</v>
      </c>
      <c r="R201" s="168">
        <f>Q201*H201</f>
        <v>6.0536000000000006E-2</v>
      </c>
      <c r="S201" s="168">
        <v>0</v>
      </c>
      <c r="T201" s="169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70" t="s">
        <v>327</v>
      </c>
      <c r="AT201" s="170" t="s">
        <v>237</v>
      </c>
      <c r="AU201" s="170" t="s">
        <v>87</v>
      </c>
      <c r="AY201" s="18" t="s">
        <v>234</v>
      </c>
      <c r="BE201" s="171">
        <f>IF(N201="základná",J201,0)</f>
        <v>0</v>
      </c>
      <c r="BF201" s="171">
        <f>IF(N201="znížená",J201,0)</f>
        <v>0</v>
      </c>
      <c r="BG201" s="171">
        <f>IF(N201="zákl. prenesená",J201,0)</f>
        <v>0</v>
      </c>
      <c r="BH201" s="171">
        <f>IF(N201="zníž. prenesená",J201,0)</f>
        <v>0</v>
      </c>
      <c r="BI201" s="171">
        <f>IF(N201="nulová",J201,0)</f>
        <v>0</v>
      </c>
      <c r="BJ201" s="18" t="s">
        <v>87</v>
      </c>
      <c r="BK201" s="171">
        <f>ROUND(I201*H201,2)</f>
        <v>0</v>
      </c>
      <c r="BL201" s="18" t="s">
        <v>327</v>
      </c>
      <c r="BM201" s="170" t="s">
        <v>3489</v>
      </c>
    </row>
    <row r="202" spans="1:65" s="13" customFormat="1">
      <c r="B202" s="172"/>
      <c r="D202" s="173" t="s">
        <v>243</v>
      </c>
      <c r="E202" s="174" t="s">
        <v>1</v>
      </c>
      <c r="F202" s="175" t="s">
        <v>2031</v>
      </c>
      <c r="H202" s="174" t="s">
        <v>1</v>
      </c>
      <c r="I202" s="176"/>
      <c r="L202" s="172"/>
      <c r="M202" s="177"/>
      <c r="N202" s="178"/>
      <c r="O202" s="178"/>
      <c r="P202" s="178"/>
      <c r="Q202" s="178"/>
      <c r="R202" s="178"/>
      <c r="S202" s="178"/>
      <c r="T202" s="179"/>
      <c r="AT202" s="174" t="s">
        <v>243</v>
      </c>
      <c r="AU202" s="174" t="s">
        <v>87</v>
      </c>
      <c r="AV202" s="13" t="s">
        <v>82</v>
      </c>
      <c r="AW202" s="13" t="s">
        <v>29</v>
      </c>
      <c r="AX202" s="13" t="s">
        <v>75</v>
      </c>
      <c r="AY202" s="174" t="s">
        <v>234</v>
      </c>
    </row>
    <row r="203" spans="1:65" s="14" customFormat="1">
      <c r="B203" s="180"/>
      <c r="D203" s="173" t="s">
        <v>243</v>
      </c>
      <c r="E203" s="181" t="s">
        <v>1</v>
      </c>
      <c r="F203" s="182" t="s">
        <v>3490</v>
      </c>
      <c r="H203" s="183">
        <v>7.4</v>
      </c>
      <c r="I203" s="184"/>
      <c r="L203" s="180"/>
      <c r="M203" s="185"/>
      <c r="N203" s="186"/>
      <c r="O203" s="186"/>
      <c r="P203" s="186"/>
      <c r="Q203" s="186"/>
      <c r="R203" s="186"/>
      <c r="S203" s="186"/>
      <c r="T203" s="187"/>
      <c r="AT203" s="181" t="s">
        <v>243</v>
      </c>
      <c r="AU203" s="181" t="s">
        <v>87</v>
      </c>
      <c r="AV203" s="14" t="s">
        <v>87</v>
      </c>
      <c r="AW203" s="14" t="s">
        <v>29</v>
      </c>
      <c r="AX203" s="14" t="s">
        <v>75</v>
      </c>
      <c r="AY203" s="181" t="s">
        <v>234</v>
      </c>
    </row>
    <row r="204" spans="1:65" s="14" customFormat="1">
      <c r="B204" s="180"/>
      <c r="D204" s="173" t="s">
        <v>243</v>
      </c>
      <c r="E204" s="181" t="s">
        <v>1</v>
      </c>
      <c r="F204" s="182" t="s">
        <v>3491</v>
      </c>
      <c r="H204" s="183">
        <v>27.2</v>
      </c>
      <c r="I204" s="184"/>
      <c r="L204" s="180"/>
      <c r="M204" s="185"/>
      <c r="N204" s="186"/>
      <c r="O204" s="186"/>
      <c r="P204" s="186"/>
      <c r="Q204" s="186"/>
      <c r="R204" s="186"/>
      <c r="S204" s="186"/>
      <c r="T204" s="187"/>
      <c r="AT204" s="181" t="s">
        <v>243</v>
      </c>
      <c r="AU204" s="181" t="s">
        <v>87</v>
      </c>
      <c r="AV204" s="14" t="s">
        <v>87</v>
      </c>
      <c r="AW204" s="14" t="s">
        <v>29</v>
      </c>
      <c r="AX204" s="14" t="s">
        <v>75</v>
      </c>
      <c r="AY204" s="181" t="s">
        <v>234</v>
      </c>
    </row>
    <row r="205" spans="1:65" s="16" customFormat="1">
      <c r="B205" s="210"/>
      <c r="D205" s="173" t="s">
        <v>243</v>
      </c>
      <c r="E205" s="211" t="s">
        <v>1</v>
      </c>
      <c r="F205" s="212" t="s">
        <v>3485</v>
      </c>
      <c r="H205" s="213">
        <v>34.6</v>
      </c>
      <c r="I205" s="214"/>
      <c r="L205" s="210"/>
      <c r="M205" s="215"/>
      <c r="N205" s="216"/>
      <c r="O205" s="216"/>
      <c r="P205" s="216"/>
      <c r="Q205" s="216"/>
      <c r="R205" s="216"/>
      <c r="S205" s="216"/>
      <c r="T205" s="217"/>
      <c r="AT205" s="211" t="s">
        <v>243</v>
      </c>
      <c r="AU205" s="211" t="s">
        <v>87</v>
      </c>
      <c r="AV205" s="16" t="s">
        <v>92</v>
      </c>
      <c r="AW205" s="16" t="s">
        <v>29</v>
      </c>
      <c r="AX205" s="16" t="s">
        <v>75</v>
      </c>
      <c r="AY205" s="211" t="s">
        <v>234</v>
      </c>
    </row>
    <row r="206" spans="1:65" s="14" customFormat="1">
      <c r="B206" s="180"/>
      <c r="D206" s="173" t="s">
        <v>243</v>
      </c>
      <c r="E206" s="181" t="s">
        <v>1</v>
      </c>
      <c r="F206" s="182" t="s">
        <v>3492</v>
      </c>
      <c r="H206" s="183">
        <v>5.2</v>
      </c>
      <c r="I206" s="184"/>
      <c r="L206" s="180"/>
      <c r="M206" s="185"/>
      <c r="N206" s="186"/>
      <c r="O206" s="186"/>
      <c r="P206" s="186"/>
      <c r="Q206" s="186"/>
      <c r="R206" s="186"/>
      <c r="S206" s="186"/>
      <c r="T206" s="187"/>
      <c r="AT206" s="181" t="s">
        <v>243</v>
      </c>
      <c r="AU206" s="181" t="s">
        <v>87</v>
      </c>
      <c r="AV206" s="14" t="s">
        <v>87</v>
      </c>
      <c r="AW206" s="14" t="s">
        <v>29</v>
      </c>
      <c r="AX206" s="14" t="s">
        <v>75</v>
      </c>
      <c r="AY206" s="181" t="s">
        <v>234</v>
      </c>
    </row>
    <row r="207" spans="1:65" s="14" customFormat="1">
      <c r="B207" s="180"/>
      <c r="D207" s="173" t="s">
        <v>243</v>
      </c>
      <c r="E207" s="181" t="s">
        <v>1</v>
      </c>
      <c r="F207" s="182" t="s">
        <v>3493</v>
      </c>
      <c r="H207" s="183">
        <v>24.6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243</v>
      </c>
      <c r="AU207" s="181" t="s">
        <v>87</v>
      </c>
      <c r="AV207" s="14" t="s">
        <v>87</v>
      </c>
      <c r="AW207" s="14" t="s">
        <v>29</v>
      </c>
      <c r="AX207" s="14" t="s">
        <v>75</v>
      </c>
      <c r="AY207" s="181" t="s">
        <v>234</v>
      </c>
    </row>
    <row r="208" spans="1:65" s="16" customFormat="1">
      <c r="B208" s="210"/>
      <c r="D208" s="173" t="s">
        <v>243</v>
      </c>
      <c r="E208" s="211" t="s">
        <v>1</v>
      </c>
      <c r="F208" s="212" t="s">
        <v>3488</v>
      </c>
      <c r="H208" s="213">
        <v>29.8</v>
      </c>
      <c r="I208" s="214"/>
      <c r="L208" s="210"/>
      <c r="M208" s="215"/>
      <c r="N208" s="216"/>
      <c r="O208" s="216"/>
      <c r="P208" s="216"/>
      <c r="Q208" s="216"/>
      <c r="R208" s="216"/>
      <c r="S208" s="216"/>
      <c r="T208" s="217"/>
      <c r="AT208" s="211" t="s">
        <v>243</v>
      </c>
      <c r="AU208" s="211" t="s">
        <v>87</v>
      </c>
      <c r="AV208" s="16" t="s">
        <v>92</v>
      </c>
      <c r="AW208" s="16" t="s">
        <v>29</v>
      </c>
      <c r="AX208" s="16" t="s">
        <v>75</v>
      </c>
      <c r="AY208" s="211" t="s">
        <v>234</v>
      </c>
    </row>
    <row r="209" spans="1:65" s="15" customFormat="1">
      <c r="B209" s="188"/>
      <c r="D209" s="173" t="s">
        <v>243</v>
      </c>
      <c r="E209" s="189" t="s">
        <v>1</v>
      </c>
      <c r="F209" s="190" t="s">
        <v>248</v>
      </c>
      <c r="H209" s="191">
        <v>64.400000000000006</v>
      </c>
      <c r="I209" s="192"/>
      <c r="L209" s="188"/>
      <c r="M209" s="193"/>
      <c r="N209" s="194"/>
      <c r="O209" s="194"/>
      <c r="P209" s="194"/>
      <c r="Q209" s="194"/>
      <c r="R209" s="194"/>
      <c r="S209" s="194"/>
      <c r="T209" s="195"/>
      <c r="AT209" s="189" t="s">
        <v>243</v>
      </c>
      <c r="AU209" s="189" t="s">
        <v>87</v>
      </c>
      <c r="AV209" s="15" t="s">
        <v>241</v>
      </c>
      <c r="AW209" s="15" t="s">
        <v>29</v>
      </c>
      <c r="AX209" s="15" t="s">
        <v>82</v>
      </c>
      <c r="AY209" s="189" t="s">
        <v>234</v>
      </c>
    </row>
    <row r="210" spans="1:65" s="2" customFormat="1" ht="24.15" customHeight="1">
      <c r="A210" s="33"/>
      <c r="B210" s="157"/>
      <c r="C210" s="158" t="s">
        <v>733</v>
      </c>
      <c r="D210" s="158" t="s">
        <v>237</v>
      </c>
      <c r="E210" s="159" t="s">
        <v>2039</v>
      </c>
      <c r="F210" s="160" t="s">
        <v>2040</v>
      </c>
      <c r="G210" s="161" t="s">
        <v>240</v>
      </c>
      <c r="H210" s="162">
        <v>55</v>
      </c>
      <c r="I210" s="163"/>
      <c r="J210" s="164">
        <f>ROUND(I210*H210,2)</f>
        <v>0</v>
      </c>
      <c r="K210" s="165"/>
      <c r="L210" s="34"/>
      <c r="M210" s="166" t="s">
        <v>1</v>
      </c>
      <c r="N210" s="167" t="s">
        <v>41</v>
      </c>
      <c r="O210" s="62"/>
      <c r="P210" s="168">
        <f>O210*H210</f>
        <v>0</v>
      </c>
      <c r="Q210" s="168">
        <v>1.08E-3</v>
      </c>
      <c r="R210" s="168">
        <f>Q210*H210</f>
        <v>5.9400000000000001E-2</v>
      </c>
      <c r="S210" s="168">
        <v>0</v>
      </c>
      <c r="T210" s="169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70" t="s">
        <v>327</v>
      </c>
      <c r="AT210" s="170" t="s">
        <v>237</v>
      </c>
      <c r="AU210" s="170" t="s">
        <v>87</v>
      </c>
      <c r="AY210" s="18" t="s">
        <v>234</v>
      </c>
      <c r="BE210" s="171">
        <f>IF(N210="základná",J210,0)</f>
        <v>0</v>
      </c>
      <c r="BF210" s="171">
        <f>IF(N210="znížená",J210,0)</f>
        <v>0</v>
      </c>
      <c r="BG210" s="171">
        <f>IF(N210="zákl. prenesená",J210,0)</f>
        <v>0</v>
      </c>
      <c r="BH210" s="171">
        <f>IF(N210="zníž. prenesená",J210,0)</f>
        <v>0</v>
      </c>
      <c r="BI210" s="171">
        <f>IF(N210="nulová",J210,0)</f>
        <v>0</v>
      </c>
      <c r="BJ210" s="18" t="s">
        <v>87</v>
      </c>
      <c r="BK210" s="171">
        <f>ROUND(I210*H210,2)</f>
        <v>0</v>
      </c>
      <c r="BL210" s="18" t="s">
        <v>327</v>
      </c>
      <c r="BM210" s="170" t="s">
        <v>3494</v>
      </c>
    </row>
    <row r="211" spans="1:65" s="13" customFormat="1">
      <c r="B211" s="172"/>
      <c r="D211" s="173" t="s">
        <v>243</v>
      </c>
      <c r="E211" s="174" t="s">
        <v>1</v>
      </c>
      <c r="F211" s="175" t="s">
        <v>2031</v>
      </c>
      <c r="H211" s="174" t="s">
        <v>1</v>
      </c>
      <c r="I211" s="176"/>
      <c r="L211" s="172"/>
      <c r="M211" s="177"/>
      <c r="N211" s="178"/>
      <c r="O211" s="178"/>
      <c r="P211" s="178"/>
      <c r="Q211" s="178"/>
      <c r="R211" s="178"/>
      <c r="S211" s="178"/>
      <c r="T211" s="179"/>
      <c r="AT211" s="174" t="s">
        <v>243</v>
      </c>
      <c r="AU211" s="174" t="s">
        <v>87</v>
      </c>
      <c r="AV211" s="13" t="s">
        <v>82</v>
      </c>
      <c r="AW211" s="13" t="s">
        <v>29</v>
      </c>
      <c r="AX211" s="13" t="s">
        <v>75</v>
      </c>
      <c r="AY211" s="174" t="s">
        <v>234</v>
      </c>
    </row>
    <row r="212" spans="1:65" s="14" customFormat="1">
      <c r="B212" s="180"/>
      <c r="D212" s="173" t="s">
        <v>243</v>
      </c>
      <c r="E212" s="181" t="s">
        <v>1</v>
      </c>
      <c r="F212" s="182" t="s">
        <v>3495</v>
      </c>
      <c r="H212" s="183">
        <v>11.2</v>
      </c>
      <c r="I212" s="184"/>
      <c r="L212" s="180"/>
      <c r="M212" s="185"/>
      <c r="N212" s="186"/>
      <c r="O212" s="186"/>
      <c r="P212" s="186"/>
      <c r="Q212" s="186"/>
      <c r="R212" s="186"/>
      <c r="S212" s="186"/>
      <c r="T212" s="187"/>
      <c r="AT212" s="181" t="s">
        <v>243</v>
      </c>
      <c r="AU212" s="181" t="s">
        <v>87</v>
      </c>
      <c r="AV212" s="14" t="s">
        <v>87</v>
      </c>
      <c r="AW212" s="14" t="s">
        <v>29</v>
      </c>
      <c r="AX212" s="14" t="s">
        <v>75</v>
      </c>
      <c r="AY212" s="181" t="s">
        <v>234</v>
      </c>
    </row>
    <row r="213" spans="1:65" s="14" customFormat="1">
      <c r="B213" s="180"/>
      <c r="D213" s="173" t="s">
        <v>243</v>
      </c>
      <c r="E213" s="181" t="s">
        <v>1</v>
      </c>
      <c r="F213" s="182" t="s">
        <v>3496</v>
      </c>
      <c r="H213" s="183">
        <v>32</v>
      </c>
      <c r="I213" s="184"/>
      <c r="L213" s="180"/>
      <c r="M213" s="185"/>
      <c r="N213" s="186"/>
      <c r="O213" s="186"/>
      <c r="P213" s="186"/>
      <c r="Q213" s="186"/>
      <c r="R213" s="186"/>
      <c r="S213" s="186"/>
      <c r="T213" s="187"/>
      <c r="AT213" s="181" t="s">
        <v>243</v>
      </c>
      <c r="AU213" s="181" t="s">
        <v>87</v>
      </c>
      <c r="AV213" s="14" t="s">
        <v>87</v>
      </c>
      <c r="AW213" s="14" t="s">
        <v>29</v>
      </c>
      <c r="AX213" s="14" t="s">
        <v>75</v>
      </c>
      <c r="AY213" s="181" t="s">
        <v>234</v>
      </c>
    </row>
    <row r="214" spans="1:65" s="16" customFormat="1">
      <c r="B214" s="210"/>
      <c r="D214" s="173" t="s">
        <v>243</v>
      </c>
      <c r="E214" s="211" t="s">
        <v>1</v>
      </c>
      <c r="F214" s="212" t="s">
        <v>3485</v>
      </c>
      <c r="H214" s="213">
        <v>43.2</v>
      </c>
      <c r="I214" s="214"/>
      <c r="L214" s="210"/>
      <c r="M214" s="215"/>
      <c r="N214" s="216"/>
      <c r="O214" s="216"/>
      <c r="P214" s="216"/>
      <c r="Q214" s="216"/>
      <c r="R214" s="216"/>
      <c r="S214" s="216"/>
      <c r="T214" s="217"/>
      <c r="AT214" s="211" t="s">
        <v>243</v>
      </c>
      <c r="AU214" s="211" t="s">
        <v>87</v>
      </c>
      <c r="AV214" s="16" t="s">
        <v>92</v>
      </c>
      <c r="AW214" s="16" t="s">
        <v>29</v>
      </c>
      <c r="AX214" s="16" t="s">
        <v>75</v>
      </c>
      <c r="AY214" s="211" t="s">
        <v>234</v>
      </c>
    </row>
    <row r="215" spans="1:65" s="14" customFormat="1">
      <c r="B215" s="180"/>
      <c r="D215" s="173" t="s">
        <v>243</v>
      </c>
      <c r="E215" s="181" t="s">
        <v>1</v>
      </c>
      <c r="F215" s="182" t="s">
        <v>3492</v>
      </c>
      <c r="H215" s="183">
        <v>5.2</v>
      </c>
      <c r="I215" s="184"/>
      <c r="L215" s="180"/>
      <c r="M215" s="185"/>
      <c r="N215" s="186"/>
      <c r="O215" s="186"/>
      <c r="P215" s="186"/>
      <c r="Q215" s="186"/>
      <c r="R215" s="186"/>
      <c r="S215" s="186"/>
      <c r="T215" s="187"/>
      <c r="AT215" s="181" t="s">
        <v>243</v>
      </c>
      <c r="AU215" s="181" t="s">
        <v>87</v>
      </c>
      <c r="AV215" s="14" t="s">
        <v>87</v>
      </c>
      <c r="AW215" s="14" t="s">
        <v>29</v>
      </c>
      <c r="AX215" s="14" t="s">
        <v>75</v>
      </c>
      <c r="AY215" s="181" t="s">
        <v>234</v>
      </c>
    </row>
    <row r="216" spans="1:65" s="14" customFormat="1">
      <c r="B216" s="180"/>
      <c r="D216" s="173" t="s">
        <v>243</v>
      </c>
      <c r="E216" s="181" t="s">
        <v>1</v>
      </c>
      <c r="F216" s="182" t="s">
        <v>3497</v>
      </c>
      <c r="H216" s="183">
        <v>6.6</v>
      </c>
      <c r="I216" s="184"/>
      <c r="L216" s="180"/>
      <c r="M216" s="185"/>
      <c r="N216" s="186"/>
      <c r="O216" s="186"/>
      <c r="P216" s="186"/>
      <c r="Q216" s="186"/>
      <c r="R216" s="186"/>
      <c r="S216" s="186"/>
      <c r="T216" s="187"/>
      <c r="AT216" s="181" t="s">
        <v>243</v>
      </c>
      <c r="AU216" s="181" t="s">
        <v>87</v>
      </c>
      <c r="AV216" s="14" t="s">
        <v>87</v>
      </c>
      <c r="AW216" s="14" t="s">
        <v>29</v>
      </c>
      <c r="AX216" s="14" t="s">
        <v>75</v>
      </c>
      <c r="AY216" s="181" t="s">
        <v>234</v>
      </c>
    </row>
    <row r="217" spans="1:65" s="16" customFormat="1">
      <c r="B217" s="210"/>
      <c r="D217" s="173" t="s">
        <v>243</v>
      </c>
      <c r="E217" s="211" t="s">
        <v>1</v>
      </c>
      <c r="F217" s="212" t="s">
        <v>3488</v>
      </c>
      <c r="H217" s="213">
        <v>11.8</v>
      </c>
      <c r="I217" s="214"/>
      <c r="L217" s="210"/>
      <c r="M217" s="215"/>
      <c r="N217" s="216"/>
      <c r="O217" s="216"/>
      <c r="P217" s="216"/>
      <c r="Q217" s="216"/>
      <c r="R217" s="216"/>
      <c r="S217" s="216"/>
      <c r="T217" s="217"/>
      <c r="AT217" s="211" t="s">
        <v>243</v>
      </c>
      <c r="AU217" s="211" t="s">
        <v>87</v>
      </c>
      <c r="AV217" s="16" t="s">
        <v>92</v>
      </c>
      <c r="AW217" s="16" t="s">
        <v>29</v>
      </c>
      <c r="AX217" s="16" t="s">
        <v>75</v>
      </c>
      <c r="AY217" s="211" t="s">
        <v>234</v>
      </c>
    </row>
    <row r="218" spans="1:65" s="15" customFormat="1">
      <c r="B218" s="188"/>
      <c r="D218" s="173" t="s">
        <v>243</v>
      </c>
      <c r="E218" s="189" t="s">
        <v>1</v>
      </c>
      <c r="F218" s="190" t="s">
        <v>248</v>
      </c>
      <c r="H218" s="191">
        <v>55</v>
      </c>
      <c r="I218" s="192"/>
      <c r="L218" s="188"/>
      <c r="M218" s="193"/>
      <c r="N218" s="194"/>
      <c r="O218" s="194"/>
      <c r="P218" s="194"/>
      <c r="Q218" s="194"/>
      <c r="R218" s="194"/>
      <c r="S218" s="194"/>
      <c r="T218" s="195"/>
      <c r="AT218" s="189" t="s">
        <v>243</v>
      </c>
      <c r="AU218" s="189" t="s">
        <v>87</v>
      </c>
      <c r="AV218" s="15" t="s">
        <v>241</v>
      </c>
      <c r="AW218" s="15" t="s">
        <v>29</v>
      </c>
      <c r="AX218" s="15" t="s">
        <v>82</v>
      </c>
      <c r="AY218" s="189" t="s">
        <v>234</v>
      </c>
    </row>
    <row r="219" spans="1:65" s="2" customFormat="1" ht="24.15" customHeight="1">
      <c r="A219" s="33"/>
      <c r="B219" s="157"/>
      <c r="C219" s="158" t="s">
        <v>738</v>
      </c>
      <c r="D219" s="158" t="s">
        <v>237</v>
      </c>
      <c r="E219" s="159" t="s">
        <v>2044</v>
      </c>
      <c r="F219" s="160" t="s">
        <v>2045</v>
      </c>
      <c r="G219" s="161" t="s">
        <v>240</v>
      </c>
      <c r="H219" s="162">
        <v>28</v>
      </c>
      <c r="I219" s="163"/>
      <c r="J219" s="164">
        <f>ROUND(I219*H219,2)</f>
        <v>0</v>
      </c>
      <c r="K219" s="165"/>
      <c r="L219" s="34"/>
      <c r="M219" s="166" t="s">
        <v>1</v>
      </c>
      <c r="N219" s="167" t="s">
        <v>41</v>
      </c>
      <c r="O219" s="62"/>
      <c r="P219" s="168">
        <f>O219*H219</f>
        <v>0</v>
      </c>
      <c r="Q219" s="168">
        <v>1.4599999999999999E-3</v>
      </c>
      <c r="R219" s="168">
        <f>Q219*H219</f>
        <v>4.088E-2</v>
      </c>
      <c r="S219" s="168">
        <v>0</v>
      </c>
      <c r="T219" s="169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70" t="s">
        <v>327</v>
      </c>
      <c r="AT219" s="170" t="s">
        <v>237</v>
      </c>
      <c r="AU219" s="170" t="s">
        <v>87</v>
      </c>
      <c r="AY219" s="18" t="s">
        <v>234</v>
      </c>
      <c r="BE219" s="171">
        <f>IF(N219="základná",J219,0)</f>
        <v>0</v>
      </c>
      <c r="BF219" s="171">
        <f>IF(N219="znížená",J219,0)</f>
        <v>0</v>
      </c>
      <c r="BG219" s="171">
        <f>IF(N219="zákl. prenesená",J219,0)</f>
        <v>0</v>
      </c>
      <c r="BH219" s="171">
        <f>IF(N219="zníž. prenesená",J219,0)</f>
        <v>0</v>
      </c>
      <c r="BI219" s="171">
        <f>IF(N219="nulová",J219,0)</f>
        <v>0</v>
      </c>
      <c r="BJ219" s="18" t="s">
        <v>87</v>
      </c>
      <c r="BK219" s="171">
        <f>ROUND(I219*H219,2)</f>
        <v>0</v>
      </c>
      <c r="BL219" s="18" t="s">
        <v>327</v>
      </c>
      <c r="BM219" s="170" t="s">
        <v>3498</v>
      </c>
    </row>
    <row r="220" spans="1:65" s="13" customFormat="1">
      <c r="B220" s="172"/>
      <c r="D220" s="173" t="s">
        <v>243</v>
      </c>
      <c r="E220" s="174" t="s">
        <v>1</v>
      </c>
      <c r="F220" s="175" t="s">
        <v>2031</v>
      </c>
      <c r="H220" s="174" t="s">
        <v>1</v>
      </c>
      <c r="I220" s="176"/>
      <c r="L220" s="172"/>
      <c r="M220" s="177"/>
      <c r="N220" s="178"/>
      <c r="O220" s="178"/>
      <c r="P220" s="178"/>
      <c r="Q220" s="178"/>
      <c r="R220" s="178"/>
      <c r="S220" s="178"/>
      <c r="T220" s="179"/>
      <c r="AT220" s="174" t="s">
        <v>243</v>
      </c>
      <c r="AU220" s="174" t="s">
        <v>87</v>
      </c>
      <c r="AV220" s="13" t="s">
        <v>82</v>
      </c>
      <c r="AW220" s="13" t="s">
        <v>29</v>
      </c>
      <c r="AX220" s="13" t="s">
        <v>75</v>
      </c>
      <c r="AY220" s="174" t="s">
        <v>234</v>
      </c>
    </row>
    <row r="221" spans="1:65" s="14" customFormat="1">
      <c r="B221" s="180"/>
      <c r="D221" s="173" t="s">
        <v>243</v>
      </c>
      <c r="E221" s="181" t="s">
        <v>1</v>
      </c>
      <c r="F221" s="182" t="s">
        <v>3499</v>
      </c>
      <c r="H221" s="183">
        <v>12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243</v>
      </c>
      <c r="AU221" s="181" t="s">
        <v>87</v>
      </c>
      <c r="AV221" s="14" t="s">
        <v>87</v>
      </c>
      <c r="AW221" s="14" t="s">
        <v>29</v>
      </c>
      <c r="AX221" s="14" t="s">
        <v>75</v>
      </c>
      <c r="AY221" s="181" t="s">
        <v>234</v>
      </c>
    </row>
    <row r="222" spans="1:65" s="14" customFormat="1">
      <c r="B222" s="180"/>
      <c r="D222" s="173" t="s">
        <v>243</v>
      </c>
      <c r="E222" s="181" t="s">
        <v>1</v>
      </c>
      <c r="F222" s="182" t="s">
        <v>3500</v>
      </c>
      <c r="H222" s="183">
        <v>4</v>
      </c>
      <c r="I222" s="184"/>
      <c r="L222" s="180"/>
      <c r="M222" s="185"/>
      <c r="N222" s="186"/>
      <c r="O222" s="186"/>
      <c r="P222" s="186"/>
      <c r="Q222" s="186"/>
      <c r="R222" s="186"/>
      <c r="S222" s="186"/>
      <c r="T222" s="187"/>
      <c r="AT222" s="181" t="s">
        <v>243</v>
      </c>
      <c r="AU222" s="181" t="s">
        <v>87</v>
      </c>
      <c r="AV222" s="14" t="s">
        <v>87</v>
      </c>
      <c r="AW222" s="14" t="s">
        <v>29</v>
      </c>
      <c r="AX222" s="14" t="s">
        <v>75</v>
      </c>
      <c r="AY222" s="181" t="s">
        <v>234</v>
      </c>
    </row>
    <row r="223" spans="1:65" s="16" customFormat="1">
      <c r="B223" s="210"/>
      <c r="D223" s="173" t="s">
        <v>243</v>
      </c>
      <c r="E223" s="211" t="s">
        <v>1</v>
      </c>
      <c r="F223" s="212" t="s">
        <v>3485</v>
      </c>
      <c r="H223" s="213">
        <v>16</v>
      </c>
      <c r="I223" s="214"/>
      <c r="L223" s="210"/>
      <c r="M223" s="215"/>
      <c r="N223" s="216"/>
      <c r="O223" s="216"/>
      <c r="P223" s="216"/>
      <c r="Q223" s="216"/>
      <c r="R223" s="216"/>
      <c r="S223" s="216"/>
      <c r="T223" s="217"/>
      <c r="AT223" s="211" t="s">
        <v>243</v>
      </c>
      <c r="AU223" s="211" t="s">
        <v>87</v>
      </c>
      <c r="AV223" s="16" t="s">
        <v>92</v>
      </c>
      <c r="AW223" s="16" t="s">
        <v>29</v>
      </c>
      <c r="AX223" s="16" t="s">
        <v>75</v>
      </c>
      <c r="AY223" s="211" t="s">
        <v>234</v>
      </c>
    </row>
    <row r="224" spans="1:65" s="14" customFormat="1">
      <c r="B224" s="180"/>
      <c r="D224" s="173" t="s">
        <v>243</v>
      </c>
      <c r="E224" s="181" t="s">
        <v>1</v>
      </c>
      <c r="F224" s="182" t="s">
        <v>3501</v>
      </c>
      <c r="H224" s="183">
        <v>12</v>
      </c>
      <c r="I224" s="184"/>
      <c r="L224" s="180"/>
      <c r="M224" s="185"/>
      <c r="N224" s="186"/>
      <c r="O224" s="186"/>
      <c r="P224" s="186"/>
      <c r="Q224" s="186"/>
      <c r="R224" s="186"/>
      <c r="S224" s="186"/>
      <c r="T224" s="187"/>
      <c r="AT224" s="181" t="s">
        <v>243</v>
      </c>
      <c r="AU224" s="181" t="s">
        <v>87</v>
      </c>
      <c r="AV224" s="14" t="s">
        <v>87</v>
      </c>
      <c r="AW224" s="14" t="s">
        <v>29</v>
      </c>
      <c r="AX224" s="14" t="s">
        <v>75</v>
      </c>
      <c r="AY224" s="181" t="s">
        <v>234</v>
      </c>
    </row>
    <row r="225" spans="1:65" s="15" customFormat="1">
      <c r="B225" s="188"/>
      <c r="D225" s="173" t="s">
        <v>243</v>
      </c>
      <c r="E225" s="189" t="s">
        <v>1</v>
      </c>
      <c r="F225" s="190" t="s">
        <v>248</v>
      </c>
      <c r="H225" s="191">
        <v>28</v>
      </c>
      <c r="I225" s="192"/>
      <c r="L225" s="188"/>
      <c r="M225" s="193"/>
      <c r="N225" s="194"/>
      <c r="O225" s="194"/>
      <c r="P225" s="194"/>
      <c r="Q225" s="194"/>
      <c r="R225" s="194"/>
      <c r="S225" s="194"/>
      <c r="T225" s="195"/>
      <c r="AT225" s="189" t="s">
        <v>243</v>
      </c>
      <c r="AU225" s="189" t="s">
        <v>87</v>
      </c>
      <c r="AV225" s="15" t="s">
        <v>241</v>
      </c>
      <c r="AW225" s="15" t="s">
        <v>29</v>
      </c>
      <c r="AX225" s="15" t="s">
        <v>82</v>
      </c>
      <c r="AY225" s="189" t="s">
        <v>234</v>
      </c>
    </row>
    <row r="226" spans="1:65" s="2" customFormat="1" ht="21.75" customHeight="1">
      <c r="A226" s="33"/>
      <c r="B226" s="157"/>
      <c r="C226" s="158" t="s">
        <v>743</v>
      </c>
      <c r="D226" s="158" t="s">
        <v>237</v>
      </c>
      <c r="E226" s="159" t="s">
        <v>2057</v>
      </c>
      <c r="F226" s="160" t="s">
        <v>2058</v>
      </c>
      <c r="G226" s="161" t="s">
        <v>240</v>
      </c>
      <c r="H226" s="162">
        <v>254.4</v>
      </c>
      <c r="I226" s="163"/>
      <c r="J226" s="164">
        <f>ROUND(I226*H226,2)</f>
        <v>0</v>
      </c>
      <c r="K226" s="165"/>
      <c r="L226" s="34"/>
      <c r="M226" s="166" t="s">
        <v>1</v>
      </c>
      <c r="N226" s="167" t="s">
        <v>41</v>
      </c>
      <c r="O226" s="62"/>
      <c r="P226" s="168">
        <f>O226*H226</f>
        <v>0</v>
      </c>
      <c r="Q226" s="168">
        <v>0</v>
      </c>
      <c r="R226" s="168">
        <f>Q226*H226</f>
        <v>0</v>
      </c>
      <c r="S226" s="168">
        <v>0</v>
      </c>
      <c r="T226" s="169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70" t="s">
        <v>327</v>
      </c>
      <c r="AT226" s="170" t="s">
        <v>237</v>
      </c>
      <c r="AU226" s="170" t="s">
        <v>87</v>
      </c>
      <c r="AY226" s="18" t="s">
        <v>234</v>
      </c>
      <c r="BE226" s="171">
        <f>IF(N226="základná",J226,0)</f>
        <v>0</v>
      </c>
      <c r="BF226" s="171">
        <f>IF(N226="znížená",J226,0)</f>
        <v>0</v>
      </c>
      <c r="BG226" s="171">
        <f>IF(N226="zákl. prenesená",J226,0)</f>
        <v>0</v>
      </c>
      <c r="BH226" s="171">
        <f>IF(N226="zníž. prenesená",J226,0)</f>
        <v>0</v>
      </c>
      <c r="BI226" s="171">
        <f>IF(N226="nulová",J226,0)</f>
        <v>0</v>
      </c>
      <c r="BJ226" s="18" t="s">
        <v>87</v>
      </c>
      <c r="BK226" s="171">
        <f>ROUND(I226*H226,2)</f>
        <v>0</v>
      </c>
      <c r="BL226" s="18" t="s">
        <v>327</v>
      </c>
      <c r="BM226" s="170" t="s">
        <v>3502</v>
      </c>
    </row>
    <row r="227" spans="1:65" s="14" customFormat="1">
      <c r="B227" s="180"/>
      <c r="D227" s="173" t="s">
        <v>243</v>
      </c>
      <c r="E227" s="181" t="s">
        <v>1</v>
      </c>
      <c r="F227" s="182" t="s">
        <v>3503</v>
      </c>
      <c r="H227" s="183">
        <v>254.4</v>
      </c>
      <c r="I227" s="184"/>
      <c r="L227" s="180"/>
      <c r="M227" s="185"/>
      <c r="N227" s="186"/>
      <c r="O227" s="186"/>
      <c r="P227" s="186"/>
      <c r="Q227" s="186"/>
      <c r="R227" s="186"/>
      <c r="S227" s="186"/>
      <c r="T227" s="187"/>
      <c r="AT227" s="181" t="s">
        <v>243</v>
      </c>
      <c r="AU227" s="181" t="s">
        <v>87</v>
      </c>
      <c r="AV227" s="14" t="s">
        <v>87</v>
      </c>
      <c r="AW227" s="14" t="s">
        <v>29</v>
      </c>
      <c r="AX227" s="14" t="s">
        <v>82</v>
      </c>
      <c r="AY227" s="181" t="s">
        <v>234</v>
      </c>
    </row>
    <row r="228" spans="1:65" s="2" customFormat="1" ht="24.15" customHeight="1">
      <c r="A228" s="33"/>
      <c r="B228" s="157"/>
      <c r="C228" s="158" t="s">
        <v>750</v>
      </c>
      <c r="D228" s="158" t="s">
        <v>237</v>
      </c>
      <c r="E228" s="159" t="s">
        <v>2064</v>
      </c>
      <c r="F228" s="160" t="s">
        <v>2065</v>
      </c>
      <c r="G228" s="161" t="s">
        <v>267</v>
      </c>
      <c r="H228" s="162">
        <v>0.28499999999999998</v>
      </c>
      <c r="I228" s="163"/>
      <c r="J228" s="164">
        <f>ROUND(I228*H228,2)</f>
        <v>0</v>
      </c>
      <c r="K228" s="165"/>
      <c r="L228" s="34"/>
      <c r="M228" s="166" t="s">
        <v>1</v>
      </c>
      <c r="N228" s="167" t="s">
        <v>41</v>
      </c>
      <c r="O228" s="62"/>
      <c r="P228" s="168">
        <f>O228*H228</f>
        <v>0</v>
      </c>
      <c r="Q228" s="168">
        <v>0</v>
      </c>
      <c r="R228" s="168">
        <f>Q228*H228</f>
        <v>0</v>
      </c>
      <c r="S228" s="168">
        <v>0</v>
      </c>
      <c r="T228" s="169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70" t="s">
        <v>327</v>
      </c>
      <c r="AT228" s="170" t="s">
        <v>237</v>
      </c>
      <c r="AU228" s="170" t="s">
        <v>87</v>
      </c>
      <c r="AY228" s="18" t="s">
        <v>234</v>
      </c>
      <c r="BE228" s="171">
        <f>IF(N228="základná",J228,0)</f>
        <v>0</v>
      </c>
      <c r="BF228" s="171">
        <f>IF(N228="znížená",J228,0)</f>
        <v>0</v>
      </c>
      <c r="BG228" s="171">
        <f>IF(N228="zákl. prenesená",J228,0)</f>
        <v>0</v>
      </c>
      <c r="BH228" s="171">
        <f>IF(N228="zníž. prenesená",J228,0)</f>
        <v>0</v>
      </c>
      <c r="BI228" s="171">
        <f>IF(N228="nulová",J228,0)</f>
        <v>0</v>
      </c>
      <c r="BJ228" s="18" t="s">
        <v>87</v>
      </c>
      <c r="BK228" s="171">
        <f>ROUND(I228*H228,2)</f>
        <v>0</v>
      </c>
      <c r="BL228" s="18" t="s">
        <v>327</v>
      </c>
      <c r="BM228" s="170" t="s">
        <v>3504</v>
      </c>
    </row>
    <row r="229" spans="1:65" s="12" customFormat="1" ht="22.95" customHeight="1">
      <c r="B229" s="144"/>
      <c r="D229" s="145" t="s">
        <v>74</v>
      </c>
      <c r="E229" s="155" t="s">
        <v>2067</v>
      </c>
      <c r="F229" s="155" t="s">
        <v>2068</v>
      </c>
      <c r="I229" s="147"/>
      <c r="J229" s="156">
        <f>BK229</f>
        <v>0</v>
      </c>
      <c r="L229" s="144"/>
      <c r="M229" s="149"/>
      <c r="N229" s="150"/>
      <c r="O229" s="150"/>
      <c r="P229" s="151">
        <f>SUM(P230:P249)</f>
        <v>0</v>
      </c>
      <c r="Q229" s="150"/>
      <c r="R229" s="151">
        <f>SUM(R230:R249)</f>
        <v>1.8700000000000001E-2</v>
      </c>
      <c r="S229" s="150"/>
      <c r="T229" s="152">
        <f>SUM(T230:T249)</f>
        <v>0</v>
      </c>
      <c r="AR229" s="145" t="s">
        <v>87</v>
      </c>
      <c r="AT229" s="153" t="s">
        <v>74</v>
      </c>
      <c r="AU229" s="153" t="s">
        <v>82</v>
      </c>
      <c r="AY229" s="145" t="s">
        <v>234</v>
      </c>
      <c r="BK229" s="154">
        <f>SUM(BK230:BK249)</f>
        <v>0</v>
      </c>
    </row>
    <row r="230" spans="1:65" s="2" customFormat="1" ht="16.5" customHeight="1">
      <c r="A230" s="33"/>
      <c r="B230" s="157"/>
      <c r="C230" s="158" t="s">
        <v>756</v>
      </c>
      <c r="D230" s="158" t="s">
        <v>237</v>
      </c>
      <c r="E230" s="159" t="s">
        <v>3505</v>
      </c>
      <c r="F230" s="160" t="s">
        <v>3506</v>
      </c>
      <c r="G230" s="161" t="s">
        <v>305</v>
      </c>
      <c r="H230" s="162">
        <v>3</v>
      </c>
      <c r="I230" s="163"/>
      <c r="J230" s="164">
        <f t="shared" ref="J230:J249" si="30">ROUND(I230*H230,2)</f>
        <v>0</v>
      </c>
      <c r="K230" s="165"/>
      <c r="L230" s="34"/>
      <c r="M230" s="166" t="s">
        <v>1</v>
      </c>
      <c r="N230" s="167" t="s">
        <v>41</v>
      </c>
      <c r="O230" s="62"/>
      <c r="P230" s="168">
        <f t="shared" ref="P230:P249" si="31">O230*H230</f>
        <v>0</v>
      </c>
      <c r="Q230" s="168">
        <v>2.0000000000000002E-5</v>
      </c>
      <c r="R230" s="168">
        <f t="shared" ref="R230:R249" si="32">Q230*H230</f>
        <v>6.0000000000000008E-5</v>
      </c>
      <c r="S230" s="168">
        <v>0</v>
      </c>
      <c r="T230" s="169">
        <f t="shared" ref="T230:T249" si="33"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70" t="s">
        <v>327</v>
      </c>
      <c r="AT230" s="170" t="s">
        <v>237</v>
      </c>
      <c r="AU230" s="170" t="s">
        <v>87</v>
      </c>
      <c r="AY230" s="18" t="s">
        <v>234</v>
      </c>
      <c r="BE230" s="171">
        <f t="shared" ref="BE230:BE249" si="34">IF(N230="základná",J230,0)</f>
        <v>0</v>
      </c>
      <c r="BF230" s="171">
        <f t="shared" ref="BF230:BF249" si="35">IF(N230="znížená",J230,0)</f>
        <v>0</v>
      </c>
      <c r="BG230" s="171">
        <f t="shared" ref="BG230:BG249" si="36">IF(N230="zákl. prenesená",J230,0)</f>
        <v>0</v>
      </c>
      <c r="BH230" s="171">
        <f t="shared" ref="BH230:BH249" si="37">IF(N230="zníž. prenesená",J230,0)</f>
        <v>0</v>
      </c>
      <c r="BI230" s="171">
        <f t="shared" ref="BI230:BI249" si="38">IF(N230="nulová",J230,0)</f>
        <v>0</v>
      </c>
      <c r="BJ230" s="18" t="s">
        <v>87</v>
      </c>
      <c r="BK230" s="171">
        <f t="shared" ref="BK230:BK249" si="39">ROUND(I230*H230,2)</f>
        <v>0</v>
      </c>
      <c r="BL230" s="18" t="s">
        <v>327</v>
      </c>
      <c r="BM230" s="170" t="s">
        <v>3507</v>
      </c>
    </row>
    <row r="231" spans="1:65" s="2" customFormat="1" ht="16.5" customHeight="1">
      <c r="A231" s="33"/>
      <c r="B231" s="157"/>
      <c r="C231" s="199" t="s">
        <v>764</v>
      </c>
      <c r="D231" s="199" t="s">
        <v>478</v>
      </c>
      <c r="E231" s="200" t="s">
        <v>1625</v>
      </c>
      <c r="F231" s="201" t="s">
        <v>1626</v>
      </c>
      <c r="G231" s="202" t="s">
        <v>305</v>
      </c>
      <c r="H231" s="203">
        <v>3</v>
      </c>
      <c r="I231" s="204"/>
      <c r="J231" s="205">
        <f t="shared" si="30"/>
        <v>0</v>
      </c>
      <c r="K231" s="206"/>
      <c r="L231" s="207"/>
      <c r="M231" s="208" t="s">
        <v>1</v>
      </c>
      <c r="N231" s="209" t="s">
        <v>41</v>
      </c>
      <c r="O231" s="62"/>
      <c r="P231" s="168">
        <f t="shared" si="31"/>
        <v>0</v>
      </c>
      <c r="Q231" s="168">
        <v>1E-4</v>
      </c>
      <c r="R231" s="168">
        <f t="shared" si="32"/>
        <v>3.0000000000000003E-4</v>
      </c>
      <c r="S231" s="168">
        <v>0</v>
      </c>
      <c r="T231" s="169">
        <f t="shared" si="3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70" t="s">
        <v>643</v>
      </c>
      <c r="AT231" s="170" t="s">
        <v>478</v>
      </c>
      <c r="AU231" s="170" t="s">
        <v>87</v>
      </c>
      <c r="AY231" s="18" t="s">
        <v>234</v>
      </c>
      <c r="BE231" s="171">
        <f t="shared" si="34"/>
        <v>0</v>
      </c>
      <c r="BF231" s="171">
        <f t="shared" si="35"/>
        <v>0</v>
      </c>
      <c r="BG231" s="171">
        <f t="shared" si="36"/>
        <v>0</v>
      </c>
      <c r="BH231" s="171">
        <f t="shared" si="37"/>
        <v>0</v>
      </c>
      <c r="BI231" s="171">
        <f t="shared" si="38"/>
        <v>0</v>
      </c>
      <c r="BJ231" s="18" t="s">
        <v>87</v>
      </c>
      <c r="BK231" s="171">
        <f t="shared" si="39"/>
        <v>0</v>
      </c>
      <c r="BL231" s="18" t="s">
        <v>327</v>
      </c>
      <c r="BM231" s="170" t="s">
        <v>3508</v>
      </c>
    </row>
    <row r="232" spans="1:65" s="2" customFormat="1" ht="16.5" customHeight="1">
      <c r="A232" s="33"/>
      <c r="B232" s="157"/>
      <c r="C232" s="158" t="s">
        <v>766</v>
      </c>
      <c r="D232" s="158" t="s">
        <v>237</v>
      </c>
      <c r="E232" s="159" t="s">
        <v>2081</v>
      </c>
      <c r="F232" s="160" t="s">
        <v>2082</v>
      </c>
      <c r="G232" s="161" t="s">
        <v>305</v>
      </c>
      <c r="H232" s="162">
        <v>4</v>
      </c>
      <c r="I232" s="163"/>
      <c r="J232" s="164">
        <f t="shared" si="30"/>
        <v>0</v>
      </c>
      <c r="K232" s="165"/>
      <c r="L232" s="34"/>
      <c r="M232" s="166" t="s">
        <v>1</v>
      </c>
      <c r="N232" s="167" t="s">
        <v>41</v>
      </c>
      <c r="O232" s="62"/>
      <c r="P232" s="168">
        <f t="shared" si="31"/>
        <v>0</v>
      </c>
      <c r="Q232" s="168">
        <v>2.0000000000000002E-5</v>
      </c>
      <c r="R232" s="168">
        <f t="shared" si="32"/>
        <v>8.0000000000000007E-5</v>
      </c>
      <c r="S232" s="168">
        <v>0</v>
      </c>
      <c r="T232" s="169">
        <f t="shared" si="3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70" t="s">
        <v>327</v>
      </c>
      <c r="AT232" s="170" t="s">
        <v>237</v>
      </c>
      <c r="AU232" s="170" t="s">
        <v>87</v>
      </c>
      <c r="AY232" s="18" t="s">
        <v>234</v>
      </c>
      <c r="BE232" s="171">
        <f t="shared" si="34"/>
        <v>0</v>
      </c>
      <c r="BF232" s="171">
        <f t="shared" si="35"/>
        <v>0</v>
      </c>
      <c r="BG232" s="171">
        <f t="shared" si="36"/>
        <v>0</v>
      </c>
      <c r="BH232" s="171">
        <f t="shared" si="37"/>
        <v>0</v>
      </c>
      <c r="BI232" s="171">
        <f t="shared" si="38"/>
        <v>0</v>
      </c>
      <c r="BJ232" s="18" t="s">
        <v>87</v>
      </c>
      <c r="BK232" s="171">
        <f t="shared" si="39"/>
        <v>0</v>
      </c>
      <c r="BL232" s="18" t="s">
        <v>327</v>
      </c>
      <c r="BM232" s="170" t="s">
        <v>3509</v>
      </c>
    </row>
    <row r="233" spans="1:65" s="2" customFormat="1" ht="16.5" customHeight="1">
      <c r="A233" s="33"/>
      <c r="B233" s="157"/>
      <c r="C233" s="199" t="s">
        <v>769</v>
      </c>
      <c r="D233" s="199" t="s">
        <v>478</v>
      </c>
      <c r="E233" s="200" t="s">
        <v>1631</v>
      </c>
      <c r="F233" s="201" t="s">
        <v>1632</v>
      </c>
      <c r="G233" s="202" t="s">
        <v>305</v>
      </c>
      <c r="H233" s="203">
        <v>4</v>
      </c>
      <c r="I233" s="204"/>
      <c r="J233" s="205">
        <f t="shared" si="30"/>
        <v>0</v>
      </c>
      <c r="K233" s="206"/>
      <c r="L233" s="207"/>
      <c r="M233" s="208" t="s">
        <v>1</v>
      </c>
      <c r="N233" s="209" t="s">
        <v>41</v>
      </c>
      <c r="O233" s="62"/>
      <c r="P233" s="168">
        <f t="shared" si="31"/>
        <v>0</v>
      </c>
      <c r="Q233" s="168">
        <v>5.9000000000000003E-4</v>
      </c>
      <c r="R233" s="168">
        <f t="shared" si="32"/>
        <v>2.3600000000000001E-3</v>
      </c>
      <c r="S233" s="168">
        <v>0</v>
      </c>
      <c r="T233" s="169">
        <f t="shared" si="3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70" t="s">
        <v>643</v>
      </c>
      <c r="AT233" s="170" t="s">
        <v>478</v>
      </c>
      <c r="AU233" s="170" t="s">
        <v>87</v>
      </c>
      <c r="AY233" s="18" t="s">
        <v>234</v>
      </c>
      <c r="BE233" s="171">
        <f t="shared" si="34"/>
        <v>0</v>
      </c>
      <c r="BF233" s="171">
        <f t="shared" si="35"/>
        <v>0</v>
      </c>
      <c r="BG233" s="171">
        <f t="shared" si="36"/>
        <v>0</v>
      </c>
      <c r="BH233" s="171">
        <f t="shared" si="37"/>
        <v>0</v>
      </c>
      <c r="BI233" s="171">
        <f t="shared" si="38"/>
        <v>0</v>
      </c>
      <c r="BJ233" s="18" t="s">
        <v>87</v>
      </c>
      <c r="BK233" s="171">
        <f t="shared" si="39"/>
        <v>0</v>
      </c>
      <c r="BL233" s="18" t="s">
        <v>327</v>
      </c>
      <c r="BM233" s="170" t="s">
        <v>3510</v>
      </c>
    </row>
    <row r="234" spans="1:65" s="2" customFormat="1" ht="24.15" customHeight="1">
      <c r="A234" s="33"/>
      <c r="B234" s="157"/>
      <c r="C234" s="158" t="s">
        <v>771</v>
      </c>
      <c r="D234" s="158" t="s">
        <v>237</v>
      </c>
      <c r="E234" s="159" t="s">
        <v>2091</v>
      </c>
      <c r="F234" s="160" t="s">
        <v>2092</v>
      </c>
      <c r="G234" s="161" t="s">
        <v>305</v>
      </c>
      <c r="H234" s="162">
        <v>11</v>
      </c>
      <c r="I234" s="163"/>
      <c r="J234" s="164">
        <f t="shared" si="30"/>
        <v>0</v>
      </c>
      <c r="K234" s="165"/>
      <c r="L234" s="34"/>
      <c r="M234" s="166" t="s">
        <v>1</v>
      </c>
      <c r="N234" s="167" t="s">
        <v>41</v>
      </c>
      <c r="O234" s="62"/>
      <c r="P234" s="168">
        <f t="shared" si="31"/>
        <v>0</v>
      </c>
      <c r="Q234" s="168">
        <v>1.0000000000000001E-5</v>
      </c>
      <c r="R234" s="168">
        <f t="shared" si="32"/>
        <v>1.1E-4</v>
      </c>
      <c r="S234" s="168">
        <v>0</v>
      </c>
      <c r="T234" s="169">
        <f t="shared" si="3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70" t="s">
        <v>327</v>
      </c>
      <c r="AT234" s="170" t="s">
        <v>237</v>
      </c>
      <c r="AU234" s="170" t="s">
        <v>87</v>
      </c>
      <c r="AY234" s="18" t="s">
        <v>234</v>
      </c>
      <c r="BE234" s="171">
        <f t="shared" si="34"/>
        <v>0</v>
      </c>
      <c r="BF234" s="171">
        <f t="shared" si="35"/>
        <v>0</v>
      </c>
      <c r="BG234" s="171">
        <f t="shared" si="36"/>
        <v>0</v>
      </c>
      <c r="BH234" s="171">
        <f t="shared" si="37"/>
        <v>0</v>
      </c>
      <c r="BI234" s="171">
        <f t="shared" si="38"/>
        <v>0</v>
      </c>
      <c r="BJ234" s="18" t="s">
        <v>87</v>
      </c>
      <c r="BK234" s="171">
        <f t="shared" si="39"/>
        <v>0</v>
      </c>
      <c r="BL234" s="18" t="s">
        <v>327</v>
      </c>
      <c r="BM234" s="170" t="s">
        <v>3511</v>
      </c>
    </row>
    <row r="235" spans="1:65" s="2" customFormat="1" ht="16.5" customHeight="1">
      <c r="A235" s="33"/>
      <c r="B235" s="157"/>
      <c r="C235" s="199" t="s">
        <v>776</v>
      </c>
      <c r="D235" s="199" t="s">
        <v>478</v>
      </c>
      <c r="E235" s="200" t="s">
        <v>2094</v>
      </c>
      <c r="F235" s="201" t="s">
        <v>2095</v>
      </c>
      <c r="G235" s="202" t="s">
        <v>305</v>
      </c>
      <c r="H235" s="203">
        <v>11</v>
      </c>
      <c r="I235" s="204"/>
      <c r="J235" s="205">
        <f t="shared" si="30"/>
        <v>0</v>
      </c>
      <c r="K235" s="206"/>
      <c r="L235" s="207"/>
      <c r="M235" s="208" t="s">
        <v>1</v>
      </c>
      <c r="N235" s="209" t="s">
        <v>41</v>
      </c>
      <c r="O235" s="62"/>
      <c r="P235" s="168">
        <f t="shared" si="31"/>
        <v>0</v>
      </c>
      <c r="Q235" s="168">
        <v>0</v>
      </c>
      <c r="R235" s="168">
        <f t="shared" si="32"/>
        <v>0</v>
      </c>
      <c r="S235" s="168">
        <v>0</v>
      </c>
      <c r="T235" s="169">
        <f t="shared" si="3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70" t="s">
        <v>643</v>
      </c>
      <c r="AT235" s="170" t="s">
        <v>478</v>
      </c>
      <c r="AU235" s="170" t="s">
        <v>87</v>
      </c>
      <c r="AY235" s="18" t="s">
        <v>234</v>
      </c>
      <c r="BE235" s="171">
        <f t="shared" si="34"/>
        <v>0</v>
      </c>
      <c r="BF235" s="171">
        <f t="shared" si="35"/>
        <v>0</v>
      </c>
      <c r="BG235" s="171">
        <f t="shared" si="36"/>
        <v>0</v>
      </c>
      <c r="BH235" s="171">
        <f t="shared" si="37"/>
        <v>0</v>
      </c>
      <c r="BI235" s="171">
        <f t="shared" si="38"/>
        <v>0</v>
      </c>
      <c r="BJ235" s="18" t="s">
        <v>87</v>
      </c>
      <c r="BK235" s="171">
        <f t="shared" si="39"/>
        <v>0</v>
      </c>
      <c r="BL235" s="18" t="s">
        <v>327</v>
      </c>
      <c r="BM235" s="170" t="s">
        <v>3512</v>
      </c>
    </row>
    <row r="236" spans="1:65" s="2" customFormat="1" ht="21.75" customHeight="1">
      <c r="A236" s="33"/>
      <c r="B236" s="157"/>
      <c r="C236" s="158" t="s">
        <v>780</v>
      </c>
      <c r="D236" s="158" t="s">
        <v>237</v>
      </c>
      <c r="E236" s="159" t="s">
        <v>2069</v>
      </c>
      <c r="F236" s="160" t="s">
        <v>2070</v>
      </c>
      <c r="G236" s="161" t="s">
        <v>1648</v>
      </c>
      <c r="H236" s="162">
        <v>18</v>
      </c>
      <c r="I236" s="163"/>
      <c r="J236" s="164">
        <f t="shared" si="30"/>
        <v>0</v>
      </c>
      <c r="K236" s="165"/>
      <c r="L236" s="34"/>
      <c r="M236" s="166" t="s">
        <v>1</v>
      </c>
      <c r="N236" s="167" t="s">
        <v>41</v>
      </c>
      <c r="O236" s="62"/>
      <c r="P236" s="168">
        <f t="shared" si="31"/>
        <v>0</v>
      </c>
      <c r="Q236" s="168">
        <v>0</v>
      </c>
      <c r="R236" s="168">
        <f t="shared" si="32"/>
        <v>0</v>
      </c>
      <c r="S236" s="168">
        <v>0</v>
      </c>
      <c r="T236" s="169">
        <f t="shared" si="3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70" t="s">
        <v>327</v>
      </c>
      <c r="AT236" s="170" t="s">
        <v>237</v>
      </c>
      <c r="AU236" s="170" t="s">
        <v>87</v>
      </c>
      <c r="AY236" s="18" t="s">
        <v>234</v>
      </c>
      <c r="BE236" s="171">
        <f t="shared" si="34"/>
        <v>0</v>
      </c>
      <c r="BF236" s="171">
        <f t="shared" si="35"/>
        <v>0</v>
      </c>
      <c r="BG236" s="171">
        <f t="shared" si="36"/>
        <v>0</v>
      </c>
      <c r="BH236" s="171">
        <f t="shared" si="37"/>
        <v>0</v>
      </c>
      <c r="BI236" s="171">
        <f t="shared" si="38"/>
        <v>0</v>
      </c>
      <c r="BJ236" s="18" t="s">
        <v>87</v>
      </c>
      <c r="BK236" s="171">
        <f t="shared" si="39"/>
        <v>0</v>
      </c>
      <c r="BL236" s="18" t="s">
        <v>327</v>
      </c>
      <c r="BM236" s="170" t="s">
        <v>3513</v>
      </c>
    </row>
    <row r="237" spans="1:65" s="2" customFormat="1" ht="24.15" customHeight="1">
      <c r="A237" s="33"/>
      <c r="B237" s="157"/>
      <c r="C237" s="158" t="s">
        <v>786</v>
      </c>
      <c r="D237" s="158" t="s">
        <v>237</v>
      </c>
      <c r="E237" s="159" t="s">
        <v>2072</v>
      </c>
      <c r="F237" s="160" t="s">
        <v>2073</v>
      </c>
      <c r="G237" s="161" t="s">
        <v>305</v>
      </c>
      <c r="H237" s="162">
        <v>18</v>
      </c>
      <c r="I237" s="163"/>
      <c r="J237" s="164">
        <f t="shared" si="30"/>
        <v>0</v>
      </c>
      <c r="K237" s="165"/>
      <c r="L237" s="34"/>
      <c r="M237" s="166" t="s">
        <v>1</v>
      </c>
      <c r="N237" s="167" t="s">
        <v>41</v>
      </c>
      <c r="O237" s="62"/>
      <c r="P237" s="168">
        <f t="shared" si="31"/>
        <v>0</v>
      </c>
      <c r="Q237" s="168">
        <v>0</v>
      </c>
      <c r="R237" s="168">
        <f t="shared" si="32"/>
        <v>0</v>
      </c>
      <c r="S237" s="168">
        <v>0</v>
      </c>
      <c r="T237" s="169">
        <f t="shared" si="3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70" t="s">
        <v>327</v>
      </c>
      <c r="AT237" s="170" t="s">
        <v>237</v>
      </c>
      <c r="AU237" s="170" t="s">
        <v>87</v>
      </c>
      <c r="AY237" s="18" t="s">
        <v>234</v>
      </c>
      <c r="BE237" s="171">
        <f t="shared" si="34"/>
        <v>0</v>
      </c>
      <c r="BF237" s="171">
        <f t="shared" si="35"/>
        <v>0</v>
      </c>
      <c r="BG237" s="171">
        <f t="shared" si="36"/>
        <v>0</v>
      </c>
      <c r="BH237" s="171">
        <f t="shared" si="37"/>
        <v>0</v>
      </c>
      <c r="BI237" s="171">
        <f t="shared" si="38"/>
        <v>0</v>
      </c>
      <c r="BJ237" s="18" t="s">
        <v>87</v>
      </c>
      <c r="BK237" s="171">
        <f t="shared" si="39"/>
        <v>0</v>
      </c>
      <c r="BL237" s="18" t="s">
        <v>327</v>
      </c>
      <c r="BM237" s="170" t="s">
        <v>3514</v>
      </c>
    </row>
    <row r="238" spans="1:65" s="2" customFormat="1" ht="16.5" customHeight="1">
      <c r="A238" s="33"/>
      <c r="B238" s="157"/>
      <c r="C238" s="158" t="s">
        <v>790</v>
      </c>
      <c r="D238" s="158" t="s">
        <v>237</v>
      </c>
      <c r="E238" s="159" t="s">
        <v>2075</v>
      </c>
      <c r="F238" s="160" t="s">
        <v>2076</v>
      </c>
      <c r="G238" s="161" t="s">
        <v>305</v>
      </c>
      <c r="H238" s="162">
        <v>18</v>
      </c>
      <c r="I238" s="163"/>
      <c r="J238" s="164">
        <f t="shared" si="30"/>
        <v>0</v>
      </c>
      <c r="K238" s="165"/>
      <c r="L238" s="34"/>
      <c r="M238" s="166" t="s">
        <v>1</v>
      </c>
      <c r="N238" s="167" t="s">
        <v>41</v>
      </c>
      <c r="O238" s="62"/>
      <c r="P238" s="168">
        <f t="shared" si="31"/>
        <v>0</v>
      </c>
      <c r="Q238" s="168">
        <v>0</v>
      </c>
      <c r="R238" s="168">
        <f t="shared" si="32"/>
        <v>0</v>
      </c>
      <c r="S238" s="168">
        <v>0</v>
      </c>
      <c r="T238" s="169">
        <f t="shared" si="3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0" t="s">
        <v>327</v>
      </c>
      <c r="AT238" s="170" t="s">
        <v>237</v>
      </c>
      <c r="AU238" s="170" t="s">
        <v>87</v>
      </c>
      <c r="AY238" s="18" t="s">
        <v>234</v>
      </c>
      <c r="BE238" s="171">
        <f t="shared" si="34"/>
        <v>0</v>
      </c>
      <c r="BF238" s="171">
        <f t="shared" si="35"/>
        <v>0</v>
      </c>
      <c r="BG238" s="171">
        <f t="shared" si="36"/>
        <v>0</v>
      </c>
      <c r="BH238" s="171">
        <f t="shared" si="37"/>
        <v>0</v>
      </c>
      <c r="BI238" s="171">
        <f t="shared" si="38"/>
        <v>0</v>
      </c>
      <c r="BJ238" s="18" t="s">
        <v>87</v>
      </c>
      <c r="BK238" s="171">
        <f t="shared" si="39"/>
        <v>0</v>
      </c>
      <c r="BL238" s="18" t="s">
        <v>327</v>
      </c>
      <c r="BM238" s="170" t="s">
        <v>3515</v>
      </c>
    </row>
    <row r="239" spans="1:65" s="2" customFormat="1" ht="49.2" customHeight="1">
      <c r="A239" s="33"/>
      <c r="B239" s="157"/>
      <c r="C239" s="199" t="s">
        <v>796</v>
      </c>
      <c r="D239" s="199" t="s">
        <v>478</v>
      </c>
      <c r="E239" s="200" t="s">
        <v>2078</v>
      </c>
      <c r="F239" s="201" t="s">
        <v>2079</v>
      </c>
      <c r="G239" s="202" t="s">
        <v>305</v>
      </c>
      <c r="H239" s="203">
        <v>18</v>
      </c>
      <c r="I239" s="204"/>
      <c r="J239" s="205">
        <f t="shared" si="30"/>
        <v>0</v>
      </c>
      <c r="K239" s="206"/>
      <c r="L239" s="207"/>
      <c r="M239" s="208" t="s">
        <v>1</v>
      </c>
      <c r="N239" s="209" t="s">
        <v>41</v>
      </c>
      <c r="O239" s="62"/>
      <c r="P239" s="168">
        <f t="shared" si="31"/>
        <v>0</v>
      </c>
      <c r="Q239" s="168">
        <v>5.2999999999999998E-4</v>
      </c>
      <c r="R239" s="168">
        <f t="shared" si="32"/>
        <v>9.5399999999999999E-3</v>
      </c>
      <c r="S239" s="168">
        <v>0</v>
      </c>
      <c r="T239" s="169">
        <f t="shared" si="3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70" t="s">
        <v>643</v>
      </c>
      <c r="AT239" s="170" t="s">
        <v>478</v>
      </c>
      <c r="AU239" s="170" t="s">
        <v>87</v>
      </c>
      <c r="AY239" s="18" t="s">
        <v>234</v>
      </c>
      <c r="BE239" s="171">
        <f t="shared" si="34"/>
        <v>0</v>
      </c>
      <c r="BF239" s="171">
        <f t="shared" si="35"/>
        <v>0</v>
      </c>
      <c r="BG239" s="171">
        <f t="shared" si="36"/>
        <v>0</v>
      </c>
      <c r="BH239" s="171">
        <f t="shared" si="37"/>
        <v>0</v>
      </c>
      <c r="BI239" s="171">
        <f t="shared" si="38"/>
        <v>0</v>
      </c>
      <c r="BJ239" s="18" t="s">
        <v>87</v>
      </c>
      <c r="BK239" s="171">
        <f t="shared" si="39"/>
        <v>0</v>
      </c>
      <c r="BL239" s="18" t="s">
        <v>327</v>
      </c>
      <c r="BM239" s="170" t="s">
        <v>3516</v>
      </c>
    </row>
    <row r="240" spans="1:65" s="2" customFormat="1" ht="16.5" customHeight="1">
      <c r="A240" s="33"/>
      <c r="B240" s="157"/>
      <c r="C240" s="158" t="s">
        <v>801</v>
      </c>
      <c r="D240" s="158" t="s">
        <v>237</v>
      </c>
      <c r="E240" s="159" t="s">
        <v>2097</v>
      </c>
      <c r="F240" s="160" t="s">
        <v>2098</v>
      </c>
      <c r="G240" s="161" t="s">
        <v>305</v>
      </c>
      <c r="H240" s="162">
        <v>2</v>
      </c>
      <c r="I240" s="163"/>
      <c r="J240" s="164">
        <f t="shared" si="30"/>
        <v>0</v>
      </c>
      <c r="K240" s="165"/>
      <c r="L240" s="34"/>
      <c r="M240" s="166" t="s">
        <v>1</v>
      </c>
      <c r="N240" s="167" t="s">
        <v>41</v>
      </c>
      <c r="O240" s="62"/>
      <c r="P240" s="168">
        <f t="shared" si="31"/>
        <v>0</v>
      </c>
      <c r="Q240" s="168">
        <v>4.0000000000000003E-5</v>
      </c>
      <c r="R240" s="168">
        <f t="shared" si="32"/>
        <v>8.0000000000000007E-5</v>
      </c>
      <c r="S240" s="168">
        <v>0</v>
      </c>
      <c r="T240" s="169">
        <f t="shared" si="3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70" t="s">
        <v>327</v>
      </c>
      <c r="AT240" s="170" t="s">
        <v>237</v>
      </c>
      <c r="AU240" s="170" t="s">
        <v>87</v>
      </c>
      <c r="AY240" s="18" t="s">
        <v>234</v>
      </c>
      <c r="BE240" s="171">
        <f t="shared" si="34"/>
        <v>0</v>
      </c>
      <c r="BF240" s="171">
        <f t="shared" si="35"/>
        <v>0</v>
      </c>
      <c r="BG240" s="171">
        <f t="shared" si="36"/>
        <v>0</v>
      </c>
      <c r="BH240" s="171">
        <f t="shared" si="37"/>
        <v>0</v>
      </c>
      <c r="BI240" s="171">
        <f t="shared" si="38"/>
        <v>0</v>
      </c>
      <c r="BJ240" s="18" t="s">
        <v>87</v>
      </c>
      <c r="BK240" s="171">
        <f t="shared" si="39"/>
        <v>0</v>
      </c>
      <c r="BL240" s="18" t="s">
        <v>327</v>
      </c>
      <c r="BM240" s="170" t="s">
        <v>3517</v>
      </c>
    </row>
    <row r="241" spans="1:65" s="2" customFormat="1" ht="21.75" customHeight="1">
      <c r="A241" s="33"/>
      <c r="B241" s="157"/>
      <c r="C241" s="199" t="s">
        <v>805</v>
      </c>
      <c r="D241" s="199" t="s">
        <v>478</v>
      </c>
      <c r="E241" s="200" t="s">
        <v>2100</v>
      </c>
      <c r="F241" s="201" t="s">
        <v>2101</v>
      </c>
      <c r="G241" s="202" t="s">
        <v>305</v>
      </c>
      <c r="H241" s="203">
        <v>2</v>
      </c>
      <c r="I241" s="204"/>
      <c r="J241" s="205">
        <f t="shared" si="30"/>
        <v>0</v>
      </c>
      <c r="K241" s="206"/>
      <c r="L241" s="207"/>
      <c r="M241" s="208" t="s">
        <v>1</v>
      </c>
      <c r="N241" s="209" t="s">
        <v>41</v>
      </c>
      <c r="O241" s="62"/>
      <c r="P241" s="168">
        <f t="shared" si="31"/>
        <v>0</v>
      </c>
      <c r="Q241" s="168">
        <v>6.7000000000000002E-4</v>
      </c>
      <c r="R241" s="168">
        <f t="shared" si="32"/>
        <v>1.34E-3</v>
      </c>
      <c r="S241" s="168">
        <v>0</v>
      </c>
      <c r="T241" s="169">
        <f t="shared" si="3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70" t="s">
        <v>643</v>
      </c>
      <c r="AT241" s="170" t="s">
        <v>478</v>
      </c>
      <c r="AU241" s="170" t="s">
        <v>87</v>
      </c>
      <c r="AY241" s="18" t="s">
        <v>234</v>
      </c>
      <c r="BE241" s="171">
        <f t="shared" si="34"/>
        <v>0</v>
      </c>
      <c r="BF241" s="171">
        <f t="shared" si="35"/>
        <v>0</v>
      </c>
      <c r="BG241" s="171">
        <f t="shared" si="36"/>
        <v>0</v>
      </c>
      <c r="BH241" s="171">
        <f t="shared" si="37"/>
        <v>0</v>
      </c>
      <c r="BI241" s="171">
        <f t="shared" si="38"/>
        <v>0</v>
      </c>
      <c r="BJ241" s="18" t="s">
        <v>87</v>
      </c>
      <c r="BK241" s="171">
        <f t="shared" si="39"/>
        <v>0</v>
      </c>
      <c r="BL241" s="18" t="s">
        <v>327</v>
      </c>
      <c r="BM241" s="170" t="s">
        <v>3518</v>
      </c>
    </row>
    <row r="242" spans="1:65" s="2" customFormat="1" ht="16.5" customHeight="1">
      <c r="A242" s="33"/>
      <c r="B242" s="157"/>
      <c r="C242" s="158" t="s">
        <v>809</v>
      </c>
      <c r="D242" s="158" t="s">
        <v>237</v>
      </c>
      <c r="E242" s="159" t="s">
        <v>2103</v>
      </c>
      <c r="F242" s="160" t="s">
        <v>2104</v>
      </c>
      <c r="G242" s="161" t="s">
        <v>305</v>
      </c>
      <c r="H242" s="162">
        <v>2</v>
      </c>
      <c r="I242" s="163"/>
      <c r="J242" s="164">
        <f t="shared" si="30"/>
        <v>0</v>
      </c>
      <c r="K242" s="165"/>
      <c r="L242" s="34"/>
      <c r="M242" s="166" t="s">
        <v>1</v>
      </c>
      <c r="N242" s="167" t="s">
        <v>41</v>
      </c>
      <c r="O242" s="62"/>
      <c r="P242" s="168">
        <f t="shared" si="31"/>
        <v>0</v>
      </c>
      <c r="Q242" s="168">
        <v>5.0000000000000002E-5</v>
      </c>
      <c r="R242" s="168">
        <f t="shared" si="32"/>
        <v>1E-4</v>
      </c>
      <c r="S242" s="168">
        <v>0</v>
      </c>
      <c r="T242" s="169">
        <f t="shared" si="3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70" t="s">
        <v>327</v>
      </c>
      <c r="AT242" s="170" t="s">
        <v>237</v>
      </c>
      <c r="AU242" s="170" t="s">
        <v>87</v>
      </c>
      <c r="AY242" s="18" t="s">
        <v>234</v>
      </c>
      <c r="BE242" s="171">
        <f t="shared" si="34"/>
        <v>0</v>
      </c>
      <c r="BF242" s="171">
        <f t="shared" si="35"/>
        <v>0</v>
      </c>
      <c r="BG242" s="171">
        <f t="shared" si="36"/>
        <v>0</v>
      </c>
      <c r="BH242" s="171">
        <f t="shared" si="37"/>
        <v>0</v>
      </c>
      <c r="BI242" s="171">
        <f t="shared" si="38"/>
        <v>0</v>
      </c>
      <c r="BJ242" s="18" t="s">
        <v>87</v>
      </c>
      <c r="BK242" s="171">
        <f t="shared" si="39"/>
        <v>0</v>
      </c>
      <c r="BL242" s="18" t="s">
        <v>327</v>
      </c>
      <c r="BM242" s="170" t="s">
        <v>3519</v>
      </c>
    </row>
    <row r="243" spans="1:65" s="2" customFormat="1" ht="21.75" customHeight="1">
      <c r="A243" s="33"/>
      <c r="B243" s="157"/>
      <c r="C243" s="199" t="s">
        <v>814</v>
      </c>
      <c r="D243" s="199" t="s">
        <v>478</v>
      </c>
      <c r="E243" s="200" t="s">
        <v>2106</v>
      </c>
      <c r="F243" s="201" t="s">
        <v>2107</v>
      </c>
      <c r="G243" s="202" t="s">
        <v>305</v>
      </c>
      <c r="H243" s="203">
        <v>2</v>
      </c>
      <c r="I243" s="204"/>
      <c r="J243" s="205">
        <f t="shared" si="30"/>
        <v>0</v>
      </c>
      <c r="K243" s="206"/>
      <c r="L243" s="207"/>
      <c r="M243" s="208" t="s">
        <v>1</v>
      </c>
      <c r="N243" s="209" t="s">
        <v>41</v>
      </c>
      <c r="O243" s="62"/>
      <c r="P243" s="168">
        <f t="shared" si="31"/>
        <v>0</v>
      </c>
      <c r="Q243" s="168">
        <v>1.2999999999999999E-3</v>
      </c>
      <c r="R243" s="168">
        <f t="shared" si="32"/>
        <v>2.5999999999999999E-3</v>
      </c>
      <c r="S243" s="168">
        <v>0</v>
      </c>
      <c r="T243" s="169">
        <f t="shared" si="3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70" t="s">
        <v>643</v>
      </c>
      <c r="AT243" s="170" t="s">
        <v>478</v>
      </c>
      <c r="AU243" s="170" t="s">
        <v>87</v>
      </c>
      <c r="AY243" s="18" t="s">
        <v>234</v>
      </c>
      <c r="BE243" s="171">
        <f t="shared" si="34"/>
        <v>0</v>
      </c>
      <c r="BF243" s="171">
        <f t="shared" si="35"/>
        <v>0</v>
      </c>
      <c r="BG243" s="171">
        <f t="shared" si="36"/>
        <v>0</v>
      </c>
      <c r="BH243" s="171">
        <f t="shared" si="37"/>
        <v>0</v>
      </c>
      <c r="BI243" s="171">
        <f t="shared" si="38"/>
        <v>0</v>
      </c>
      <c r="BJ243" s="18" t="s">
        <v>87</v>
      </c>
      <c r="BK243" s="171">
        <f t="shared" si="39"/>
        <v>0</v>
      </c>
      <c r="BL243" s="18" t="s">
        <v>327</v>
      </c>
      <c r="BM243" s="170" t="s">
        <v>3520</v>
      </c>
    </row>
    <row r="244" spans="1:65" s="2" customFormat="1" ht="24.15" customHeight="1">
      <c r="A244" s="33"/>
      <c r="B244" s="157"/>
      <c r="C244" s="158" t="s">
        <v>817</v>
      </c>
      <c r="D244" s="158" t="s">
        <v>237</v>
      </c>
      <c r="E244" s="159" t="s">
        <v>2115</v>
      </c>
      <c r="F244" s="160" t="s">
        <v>2116</v>
      </c>
      <c r="G244" s="161" t="s">
        <v>305</v>
      </c>
      <c r="H244" s="162">
        <v>1</v>
      </c>
      <c r="I244" s="163"/>
      <c r="J244" s="164">
        <f t="shared" si="30"/>
        <v>0</v>
      </c>
      <c r="K244" s="165"/>
      <c r="L244" s="34"/>
      <c r="M244" s="166" t="s">
        <v>1</v>
      </c>
      <c r="N244" s="167" t="s">
        <v>41</v>
      </c>
      <c r="O244" s="62"/>
      <c r="P244" s="168">
        <f t="shared" si="31"/>
        <v>0</v>
      </c>
      <c r="Q244" s="168">
        <v>4.6999999999999999E-4</v>
      </c>
      <c r="R244" s="168">
        <f t="shared" si="32"/>
        <v>4.6999999999999999E-4</v>
      </c>
      <c r="S244" s="168">
        <v>0</v>
      </c>
      <c r="T244" s="169">
        <f t="shared" si="3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70" t="s">
        <v>327</v>
      </c>
      <c r="AT244" s="170" t="s">
        <v>237</v>
      </c>
      <c r="AU244" s="170" t="s">
        <v>87</v>
      </c>
      <c r="AY244" s="18" t="s">
        <v>234</v>
      </c>
      <c r="BE244" s="171">
        <f t="shared" si="34"/>
        <v>0</v>
      </c>
      <c r="BF244" s="171">
        <f t="shared" si="35"/>
        <v>0</v>
      </c>
      <c r="BG244" s="171">
        <f t="shared" si="36"/>
        <v>0</v>
      </c>
      <c r="BH244" s="171">
        <f t="shared" si="37"/>
        <v>0</v>
      </c>
      <c r="BI244" s="171">
        <f t="shared" si="38"/>
        <v>0</v>
      </c>
      <c r="BJ244" s="18" t="s">
        <v>87</v>
      </c>
      <c r="BK244" s="171">
        <f t="shared" si="39"/>
        <v>0</v>
      </c>
      <c r="BL244" s="18" t="s">
        <v>327</v>
      </c>
      <c r="BM244" s="170" t="s">
        <v>3521</v>
      </c>
    </row>
    <row r="245" spans="1:65" s="2" customFormat="1" ht="24.15" customHeight="1">
      <c r="A245" s="33"/>
      <c r="B245" s="157"/>
      <c r="C245" s="158" t="s">
        <v>821</v>
      </c>
      <c r="D245" s="158" t="s">
        <v>237</v>
      </c>
      <c r="E245" s="159" t="s">
        <v>2118</v>
      </c>
      <c r="F245" s="160" t="s">
        <v>2119</v>
      </c>
      <c r="G245" s="161" t="s">
        <v>305</v>
      </c>
      <c r="H245" s="162">
        <v>1</v>
      </c>
      <c r="I245" s="163"/>
      <c r="J245" s="164">
        <f t="shared" si="30"/>
        <v>0</v>
      </c>
      <c r="K245" s="165"/>
      <c r="L245" s="34"/>
      <c r="M245" s="166" t="s">
        <v>1</v>
      </c>
      <c r="N245" s="167" t="s">
        <v>41</v>
      </c>
      <c r="O245" s="62"/>
      <c r="P245" s="168">
        <f t="shared" si="31"/>
        <v>0</v>
      </c>
      <c r="Q245" s="168">
        <v>1.0200000000000001E-3</v>
      </c>
      <c r="R245" s="168">
        <f t="shared" si="32"/>
        <v>1.0200000000000001E-3</v>
      </c>
      <c r="S245" s="168">
        <v>0</v>
      </c>
      <c r="T245" s="169">
        <f t="shared" si="3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70" t="s">
        <v>327</v>
      </c>
      <c r="AT245" s="170" t="s">
        <v>237</v>
      </c>
      <c r="AU245" s="170" t="s">
        <v>87</v>
      </c>
      <c r="AY245" s="18" t="s">
        <v>234</v>
      </c>
      <c r="BE245" s="171">
        <f t="shared" si="34"/>
        <v>0</v>
      </c>
      <c r="BF245" s="171">
        <f t="shared" si="35"/>
        <v>0</v>
      </c>
      <c r="BG245" s="171">
        <f t="shared" si="36"/>
        <v>0</v>
      </c>
      <c r="BH245" s="171">
        <f t="shared" si="37"/>
        <v>0</v>
      </c>
      <c r="BI245" s="171">
        <f t="shared" si="38"/>
        <v>0</v>
      </c>
      <c r="BJ245" s="18" t="s">
        <v>87</v>
      </c>
      <c r="BK245" s="171">
        <f t="shared" si="39"/>
        <v>0</v>
      </c>
      <c r="BL245" s="18" t="s">
        <v>327</v>
      </c>
      <c r="BM245" s="170" t="s">
        <v>3522</v>
      </c>
    </row>
    <row r="246" spans="1:65" s="2" customFormat="1" ht="16.5" customHeight="1">
      <c r="A246" s="33"/>
      <c r="B246" s="157"/>
      <c r="C246" s="158" t="s">
        <v>825</v>
      </c>
      <c r="D246" s="158" t="s">
        <v>237</v>
      </c>
      <c r="E246" s="159" t="s">
        <v>2121</v>
      </c>
      <c r="F246" s="160" t="s">
        <v>2122</v>
      </c>
      <c r="G246" s="161" t="s">
        <v>305</v>
      </c>
      <c r="H246" s="162">
        <v>2</v>
      </c>
      <c r="I246" s="163"/>
      <c r="J246" s="164">
        <f t="shared" si="30"/>
        <v>0</v>
      </c>
      <c r="K246" s="165"/>
      <c r="L246" s="34"/>
      <c r="M246" s="166" t="s">
        <v>1</v>
      </c>
      <c r="N246" s="167" t="s">
        <v>41</v>
      </c>
      <c r="O246" s="62"/>
      <c r="P246" s="168">
        <f t="shared" si="31"/>
        <v>0</v>
      </c>
      <c r="Q246" s="168">
        <v>0</v>
      </c>
      <c r="R246" s="168">
        <f t="shared" si="32"/>
        <v>0</v>
      </c>
      <c r="S246" s="168">
        <v>0</v>
      </c>
      <c r="T246" s="169">
        <f t="shared" si="3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70" t="s">
        <v>327</v>
      </c>
      <c r="AT246" s="170" t="s">
        <v>237</v>
      </c>
      <c r="AU246" s="170" t="s">
        <v>87</v>
      </c>
      <c r="AY246" s="18" t="s">
        <v>234</v>
      </c>
      <c r="BE246" s="171">
        <f t="shared" si="34"/>
        <v>0</v>
      </c>
      <c r="BF246" s="171">
        <f t="shared" si="35"/>
        <v>0</v>
      </c>
      <c r="BG246" s="171">
        <f t="shared" si="36"/>
        <v>0</v>
      </c>
      <c r="BH246" s="171">
        <f t="shared" si="37"/>
        <v>0</v>
      </c>
      <c r="BI246" s="171">
        <f t="shared" si="38"/>
        <v>0</v>
      </c>
      <c r="BJ246" s="18" t="s">
        <v>87</v>
      </c>
      <c r="BK246" s="171">
        <f t="shared" si="39"/>
        <v>0</v>
      </c>
      <c r="BL246" s="18" t="s">
        <v>327</v>
      </c>
      <c r="BM246" s="170" t="s">
        <v>3523</v>
      </c>
    </row>
    <row r="247" spans="1:65" s="2" customFormat="1" ht="24.15" customHeight="1">
      <c r="A247" s="33"/>
      <c r="B247" s="157"/>
      <c r="C247" s="199" t="s">
        <v>829</v>
      </c>
      <c r="D247" s="199" t="s">
        <v>478</v>
      </c>
      <c r="E247" s="200" t="s">
        <v>2124</v>
      </c>
      <c r="F247" s="201" t="s">
        <v>2125</v>
      </c>
      <c r="G247" s="202" t="s">
        <v>305</v>
      </c>
      <c r="H247" s="203">
        <v>2</v>
      </c>
      <c r="I247" s="204"/>
      <c r="J247" s="205">
        <f t="shared" si="30"/>
        <v>0</v>
      </c>
      <c r="K247" s="206"/>
      <c r="L247" s="207"/>
      <c r="M247" s="208" t="s">
        <v>1</v>
      </c>
      <c r="N247" s="209" t="s">
        <v>41</v>
      </c>
      <c r="O247" s="62"/>
      <c r="P247" s="168">
        <f t="shared" si="31"/>
        <v>0</v>
      </c>
      <c r="Q247" s="168">
        <v>2.2000000000000001E-4</v>
      </c>
      <c r="R247" s="168">
        <f t="shared" si="32"/>
        <v>4.4000000000000002E-4</v>
      </c>
      <c r="S247" s="168">
        <v>0</v>
      </c>
      <c r="T247" s="169">
        <f t="shared" si="3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70" t="s">
        <v>643</v>
      </c>
      <c r="AT247" s="170" t="s">
        <v>478</v>
      </c>
      <c r="AU247" s="170" t="s">
        <v>87</v>
      </c>
      <c r="AY247" s="18" t="s">
        <v>234</v>
      </c>
      <c r="BE247" s="171">
        <f t="shared" si="34"/>
        <v>0</v>
      </c>
      <c r="BF247" s="171">
        <f t="shared" si="35"/>
        <v>0</v>
      </c>
      <c r="BG247" s="171">
        <f t="shared" si="36"/>
        <v>0</v>
      </c>
      <c r="BH247" s="171">
        <f t="shared" si="37"/>
        <v>0</v>
      </c>
      <c r="BI247" s="171">
        <f t="shared" si="38"/>
        <v>0</v>
      </c>
      <c r="BJ247" s="18" t="s">
        <v>87</v>
      </c>
      <c r="BK247" s="171">
        <f t="shared" si="39"/>
        <v>0</v>
      </c>
      <c r="BL247" s="18" t="s">
        <v>327</v>
      </c>
      <c r="BM247" s="170" t="s">
        <v>3524</v>
      </c>
    </row>
    <row r="248" spans="1:65" s="2" customFormat="1" ht="16.5" customHeight="1">
      <c r="A248" s="33"/>
      <c r="B248" s="157"/>
      <c r="C248" s="199" t="s">
        <v>833</v>
      </c>
      <c r="D248" s="199" t="s">
        <v>478</v>
      </c>
      <c r="E248" s="200" t="s">
        <v>2127</v>
      </c>
      <c r="F248" s="201" t="s">
        <v>2128</v>
      </c>
      <c r="G248" s="202" t="s">
        <v>305</v>
      </c>
      <c r="H248" s="203">
        <v>2</v>
      </c>
      <c r="I248" s="204"/>
      <c r="J248" s="205">
        <f t="shared" si="30"/>
        <v>0</v>
      </c>
      <c r="K248" s="206"/>
      <c r="L248" s="207"/>
      <c r="M248" s="208" t="s">
        <v>1</v>
      </c>
      <c r="N248" s="209" t="s">
        <v>41</v>
      </c>
      <c r="O248" s="62"/>
      <c r="P248" s="168">
        <f t="shared" si="31"/>
        <v>0</v>
      </c>
      <c r="Q248" s="168">
        <v>1E-4</v>
      </c>
      <c r="R248" s="168">
        <f t="shared" si="32"/>
        <v>2.0000000000000001E-4</v>
      </c>
      <c r="S248" s="168">
        <v>0</v>
      </c>
      <c r="T248" s="169">
        <f t="shared" si="3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70" t="s">
        <v>643</v>
      </c>
      <c r="AT248" s="170" t="s">
        <v>478</v>
      </c>
      <c r="AU248" s="170" t="s">
        <v>87</v>
      </c>
      <c r="AY248" s="18" t="s">
        <v>234</v>
      </c>
      <c r="BE248" s="171">
        <f t="shared" si="34"/>
        <v>0</v>
      </c>
      <c r="BF248" s="171">
        <f t="shared" si="35"/>
        <v>0</v>
      </c>
      <c r="BG248" s="171">
        <f t="shared" si="36"/>
        <v>0</v>
      </c>
      <c r="BH248" s="171">
        <f t="shared" si="37"/>
        <v>0</v>
      </c>
      <c r="BI248" s="171">
        <f t="shared" si="38"/>
        <v>0</v>
      </c>
      <c r="BJ248" s="18" t="s">
        <v>87</v>
      </c>
      <c r="BK248" s="171">
        <f t="shared" si="39"/>
        <v>0</v>
      </c>
      <c r="BL248" s="18" t="s">
        <v>327</v>
      </c>
      <c r="BM248" s="170" t="s">
        <v>3525</v>
      </c>
    </row>
    <row r="249" spans="1:65" s="2" customFormat="1" ht="21.75" customHeight="1">
      <c r="A249" s="33"/>
      <c r="B249" s="157"/>
      <c r="C249" s="158" t="s">
        <v>839</v>
      </c>
      <c r="D249" s="158" t="s">
        <v>237</v>
      </c>
      <c r="E249" s="159" t="s">
        <v>2130</v>
      </c>
      <c r="F249" s="160" t="s">
        <v>2131</v>
      </c>
      <c r="G249" s="161" t="s">
        <v>1875</v>
      </c>
      <c r="H249" s="223"/>
      <c r="I249" s="163"/>
      <c r="J249" s="164">
        <f t="shared" si="30"/>
        <v>0</v>
      </c>
      <c r="K249" s="165"/>
      <c r="L249" s="34"/>
      <c r="M249" s="166" t="s">
        <v>1</v>
      </c>
      <c r="N249" s="167" t="s">
        <v>41</v>
      </c>
      <c r="O249" s="62"/>
      <c r="P249" s="168">
        <f t="shared" si="31"/>
        <v>0</v>
      </c>
      <c r="Q249" s="168">
        <v>0</v>
      </c>
      <c r="R249" s="168">
        <f t="shared" si="32"/>
        <v>0</v>
      </c>
      <c r="S249" s="168">
        <v>0</v>
      </c>
      <c r="T249" s="169">
        <f t="shared" si="3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70" t="s">
        <v>327</v>
      </c>
      <c r="AT249" s="170" t="s">
        <v>237</v>
      </c>
      <c r="AU249" s="170" t="s">
        <v>87</v>
      </c>
      <c r="AY249" s="18" t="s">
        <v>234</v>
      </c>
      <c r="BE249" s="171">
        <f t="shared" si="34"/>
        <v>0</v>
      </c>
      <c r="BF249" s="171">
        <f t="shared" si="35"/>
        <v>0</v>
      </c>
      <c r="BG249" s="171">
        <f t="shared" si="36"/>
        <v>0</v>
      </c>
      <c r="BH249" s="171">
        <f t="shared" si="37"/>
        <v>0</v>
      </c>
      <c r="BI249" s="171">
        <f t="shared" si="38"/>
        <v>0</v>
      </c>
      <c r="BJ249" s="18" t="s">
        <v>87</v>
      </c>
      <c r="BK249" s="171">
        <f t="shared" si="39"/>
        <v>0</v>
      </c>
      <c r="BL249" s="18" t="s">
        <v>327</v>
      </c>
      <c r="BM249" s="170" t="s">
        <v>3526</v>
      </c>
    </row>
    <row r="250" spans="1:65" s="12" customFormat="1" ht="22.95" customHeight="1">
      <c r="B250" s="144"/>
      <c r="D250" s="145" t="s">
        <v>74</v>
      </c>
      <c r="E250" s="155" t="s">
        <v>2133</v>
      </c>
      <c r="F250" s="155" t="s">
        <v>2134</v>
      </c>
      <c r="I250" s="147"/>
      <c r="J250" s="156">
        <f>BK250</f>
        <v>0</v>
      </c>
      <c r="L250" s="144"/>
      <c r="M250" s="149"/>
      <c r="N250" s="150"/>
      <c r="O250" s="150"/>
      <c r="P250" s="151">
        <f>SUM(P251:P279)</f>
        <v>0</v>
      </c>
      <c r="Q250" s="150"/>
      <c r="R250" s="151">
        <f>SUM(R251:R279)</f>
        <v>0.59299000000000002</v>
      </c>
      <c r="S250" s="150"/>
      <c r="T250" s="152">
        <f>SUM(T251:T279)</f>
        <v>0</v>
      </c>
      <c r="AR250" s="145" t="s">
        <v>87</v>
      </c>
      <c r="AT250" s="153" t="s">
        <v>74</v>
      </c>
      <c r="AU250" s="153" t="s">
        <v>82</v>
      </c>
      <c r="AY250" s="145" t="s">
        <v>234</v>
      </c>
      <c r="BK250" s="154">
        <f>SUM(BK251:BK279)</f>
        <v>0</v>
      </c>
    </row>
    <row r="251" spans="1:65" s="2" customFormat="1" ht="24.15" customHeight="1">
      <c r="A251" s="33"/>
      <c r="B251" s="157"/>
      <c r="C251" s="158" t="s">
        <v>843</v>
      </c>
      <c r="D251" s="158" t="s">
        <v>237</v>
      </c>
      <c r="E251" s="159" t="s">
        <v>2135</v>
      </c>
      <c r="F251" s="160" t="s">
        <v>2136</v>
      </c>
      <c r="G251" s="161" t="s">
        <v>305</v>
      </c>
      <c r="H251" s="162">
        <v>18</v>
      </c>
      <c r="I251" s="163"/>
      <c r="J251" s="164">
        <f>ROUND(I251*H251,2)</f>
        <v>0</v>
      </c>
      <c r="K251" s="165"/>
      <c r="L251" s="34"/>
      <c r="M251" s="166" t="s">
        <v>1</v>
      </c>
      <c r="N251" s="167" t="s">
        <v>41</v>
      </c>
      <c r="O251" s="62"/>
      <c r="P251" s="168">
        <f>O251*H251</f>
        <v>0</v>
      </c>
      <c r="Q251" s="168">
        <v>0</v>
      </c>
      <c r="R251" s="168">
        <f>Q251*H251</f>
        <v>0</v>
      </c>
      <c r="S251" s="168">
        <v>0</v>
      </c>
      <c r="T251" s="169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70" t="s">
        <v>327</v>
      </c>
      <c r="AT251" s="170" t="s">
        <v>237</v>
      </c>
      <c r="AU251" s="170" t="s">
        <v>87</v>
      </c>
      <c r="AY251" s="18" t="s">
        <v>234</v>
      </c>
      <c r="BE251" s="171">
        <f>IF(N251="základná",J251,0)</f>
        <v>0</v>
      </c>
      <c r="BF251" s="171">
        <f>IF(N251="znížená",J251,0)</f>
        <v>0</v>
      </c>
      <c r="BG251" s="171">
        <f>IF(N251="zákl. prenesená",J251,0)</f>
        <v>0</v>
      </c>
      <c r="BH251" s="171">
        <f>IF(N251="zníž. prenesená",J251,0)</f>
        <v>0</v>
      </c>
      <c r="BI251" s="171">
        <f>IF(N251="nulová",J251,0)</f>
        <v>0</v>
      </c>
      <c r="BJ251" s="18" t="s">
        <v>87</v>
      </c>
      <c r="BK251" s="171">
        <f>ROUND(I251*H251,2)</f>
        <v>0</v>
      </c>
      <c r="BL251" s="18" t="s">
        <v>327</v>
      </c>
      <c r="BM251" s="170" t="s">
        <v>3527</v>
      </c>
    </row>
    <row r="252" spans="1:65" s="14" customFormat="1">
      <c r="B252" s="180"/>
      <c r="D252" s="173" t="s">
        <v>243</v>
      </c>
      <c r="E252" s="181" t="s">
        <v>1</v>
      </c>
      <c r="F252" s="182" t="s">
        <v>3528</v>
      </c>
      <c r="H252" s="183">
        <v>18</v>
      </c>
      <c r="I252" s="184"/>
      <c r="L252" s="180"/>
      <c r="M252" s="185"/>
      <c r="N252" s="186"/>
      <c r="O252" s="186"/>
      <c r="P252" s="186"/>
      <c r="Q252" s="186"/>
      <c r="R252" s="186"/>
      <c r="S252" s="186"/>
      <c r="T252" s="187"/>
      <c r="AT252" s="181" t="s">
        <v>243</v>
      </c>
      <c r="AU252" s="181" t="s">
        <v>87</v>
      </c>
      <c r="AV252" s="14" t="s">
        <v>87</v>
      </c>
      <c r="AW252" s="14" t="s">
        <v>29</v>
      </c>
      <c r="AX252" s="14" t="s">
        <v>82</v>
      </c>
      <c r="AY252" s="181" t="s">
        <v>234</v>
      </c>
    </row>
    <row r="253" spans="1:65" s="2" customFormat="1" ht="24.15" customHeight="1">
      <c r="A253" s="33"/>
      <c r="B253" s="157"/>
      <c r="C253" s="158" t="s">
        <v>847</v>
      </c>
      <c r="D253" s="158" t="s">
        <v>237</v>
      </c>
      <c r="E253" s="159" t="s">
        <v>3529</v>
      </c>
      <c r="F253" s="160" t="s">
        <v>3530</v>
      </c>
      <c r="G253" s="161" t="s">
        <v>305</v>
      </c>
      <c r="H253" s="162">
        <v>5</v>
      </c>
      <c r="I253" s="163"/>
      <c r="J253" s="164">
        <f>ROUND(I253*H253,2)</f>
        <v>0</v>
      </c>
      <c r="K253" s="165"/>
      <c r="L253" s="34"/>
      <c r="M253" s="166" t="s">
        <v>1</v>
      </c>
      <c r="N253" s="167" t="s">
        <v>41</v>
      </c>
      <c r="O253" s="62"/>
      <c r="P253" s="168">
        <f>O253*H253</f>
        <v>0</v>
      </c>
      <c r="Q253" s="168">
        <v>2.0000000000000002E-5</v>
      </c>
      <c r="R253" s="168">
        <f>Q253*H253</f>
        <v>1E-4</v>
      </c>
      <c r="S253" s="168">
        <v>0</v>
      </c>
      <c r="T253" s="169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70" t="s">
        <v>327</v>
      </c>
      <c r="AT253" s="170" t="s">
        <v>237</v>
      </c>
      <c r="AU253" s="170" t="s">
        <v>87</v>
      </c>
      <c r="AY253" s="18" t="s">
        <v>234</v>
      </c>
      <c r="BE253" s="171">
        <f>IF(N253="základná",J253,0)</f>
        <v>0</v>
      </c>
      <c r="BF253" s="171">
        <f>IF(N253="znížená",J253,0)</f>
        <v>0</v>
      </c>
      <c r="BG253" s="171">
        <f>IF(N253="zákl. prenesená",J253,0)</f>
        <v>0</v>
      </c>
      <c r="BH253" s="171">
        <f>IF(N253="zníž. prenesená",J253,0)</f>
        <v>0</v>
      </c>
      <c r="BI253" s="171">
        <f>IF(N253="nulová",J253,0)</f>
        <v>0</v>
      </c>
      <c r="BJ253" s="18" t="s">
        <v>87</v>
      </c>
      <c r="BK253" s="171">
        <f>ROUND(I253*H253,2)</f>
        <v>0</v>
      </c>
      <c r="BL253" s="18" t="s">
        <v>327</v>
      </c>
      <c r="BM253" s="170" t="s">
        <v>3531</v>
      </c>
    </row>
    <row r="254" spans="1:65" s="14" customFormat="1">
      <c r="B254" s="180"/>
      <c r="D254" s="173" t="s">
        <v>243</v>
      </c>
      <c r="E254" s="181" t="s">
        <v>1</v>
      </c>
      <c r="F254" s="182" t="s">
        <v>3532</v>
      </c>
      <c r="H254" s="183">
        <v>2</v>
      </c>
      <c r="I254" s="184"/>
      <c r="L254" s="180"/>
      <c r="M254" s="185"/>
      <c r="N254" s="186"/>
      <c r="O254" s="186"/>
      <c r="P254" s="186"/>
      <c r="Q254" s="186"/>
      <c r="R254" s="186"/>
      <c r="S254" s="186"/>
      <c r="T254" s="187"/>
      <c r="AT254" s="181" t="s">
        <v>243</v>
      </c>
      <c r="AU254" s="181" t="s">
        <v>87</v>
      </c>
      <c r="AV254" s="14" t="s">
        <v>87</v>
      </c>
      <c r="AW254" s="14" t="s">
        <v>29</v>
      </c>
      <c r="AX254" s="14" t="s">
        <v>75</v>
      </c>
      <c r="AY254" s="181" t="s">
        <v>234</v>
      </c>
    </row>
    <row r="255" spans="1:65" s="14" customFormat="1">
      <c r="B255" s="180"/>
      <c r="D255" s="173" t="s">
        <v>243</v>
      </c>
      <c r="E255" s="181" t="s">
        <v>1</v>
      </c>
      <c r="F255" s="182" t="s">
        <v>3533</v>
      </c>
      <c r="H255" s="183">
        <v>3</v>
      </c>
      <c r="I255" s="184"/>
      <c r="L255" s="180"/>
      <c r="M255" s="185"/>
      <c r="N255" s="186"/>
      <c r="O255" s="186"/>
      <c r="P255" s="186"/>
      <c r="Q255" s="186"/>
      <c r="R255" s="186"/>
      <c r="S255" s="186"/>
      <c r="T255" s="187"/>
      <c r="AT255" s="181" t="s">
        <v>243</v>
      </c>
      <c r="AU255" s="181" t="s">
        <v>87</v>
      </c>
      <c r="AV255" s="14" t="s">
        <v>87</v>
      </c>
      <c r="AW255" s="14" t="s">
        <v>29</v>
      </c>
      <c r="AX255" s="14" t="s">
        <v>75</v>
      </c>
      <c r="AY255" s="181" t="s">
        <v>234</v>
      </c>
    </row>
    <row r="256" spans="1:65" s="15" customFormat="1">
      <c r="B256" s="188"/>
      <c r="D256" s="173" t="s">
        <v>243</v>
      </c>
      <c r="E256" s="189" t="s">
        <v>1</v>
      </c>
      <c r="F256" s="190" t="s">
        <v>248</v>
      </c>
      <c r="H256" s="191">
        <v>5</v>
      </c>
      <c r="I256" s="192"/>
      <c r="L256" s="188"/>
      <c r="M256" s="193"/>
      <c r="N256" s="194"/>
      <c r="O256" s="194"/>
      <c r="P256" s="194"/>
      <c r="Q256" s="194"/>
      <c r="R256" s="194"/>
      <c r="S256" s="194"/>
      <c r="T256" s="195"/>
      <c r="AT256" s="189" t="s">
        <v>243</v>
      </c>
      <c r="AU256" s="189" t="s">
        <v>87</v>
      </c>
      <c r="AV256" s="15" t="s">
        <v>241</v>
      </c>
      <c r="AW256" s="15" t="s">
        <v>29</v>
      </c>
      <c r="AX256" s="15" t="s">
        <v>82</v>
      </c>
      <c r="AY256" s="189" t="s">
        <v>234</v>
      </c>
    </row>
    <row r="257" spans="1:65" s="2" customFormat="1" ht="33" customHeight="1">
      <c r="A257" s="33"/>
      <c r="B257" s="157"/>
      <c r="C257" s="158" t="s">
        <v>853</v>
      </c>
      <c r="D257" s="158" t="s">
        <v>237</v>
      </c>
      <c r="E257" s="159" t="s">
        <v>2141</v>
      </c>
      <c r="F257" s="160" t="s">
        <v>2142</v>
      </c>
      <c r="G257" s="161" t="s">
        <v>305</v>
      </c>
      <c r="H257" s="162">
        <v>10</v>
      </c>
      <c r="I257" s="163"/>
      <c r="J257" s="164">
        <f>ROUND(I257*H257,2)</f>
        <v>0</v>
      </c>
      <c r="K257" s="165"/>
      <c r="L257" s="34"/>
      <c r="M257" s="166" t="s">
        <v>1</v>
      </c>
      <c r="N257" s="167" t="s">
        <v>41</v>
      </c>
      <c r="O257" s="62"/>
      <c r="P257" s="168">
        <f>O257*H257</f>
        <v>0</v>
      </c>
      <c r="Q257" s="168">
        <v>2.0000000000000002E-5</v>
      </c>
      <c r="R257" s="168">
        <f>Q257*H257</f>
        <v>2.0000000000000001E-4</v>
      </c>
      <c r="S257" s="168">
        <v>0</v>
      </c>
      <c r="T257" s="169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70" t="s">
        <v>327</v>
      </c>
      <c r="AT257" s="170" t="s">
        <v>237</v>
      </c>
      <c r="AU257" s="170" t="s">
        <v>87</v>
      </c>
      <c r="AY257" s="18" t="s">
        <v>234</v>
      </c>
      <c r="BE257" s="171">
        <f>IF(N257="základná",J257,0)</f>
        <v>0</v>
      </c>
      <c r="BF257" s="171">
        <f>IF(N257="znížená",J257,0)</f>
        <v>0</v>
      </c>
      <c r="BG257" s="171">
        <f>IF(N257="zákl. prenesená",J257,0)</f>
        <v>0</v>
      </c>
      <c r="BH257" s="171">
        <f>IF(N257="zníž. prenesená",J257,0)</f>
        <v>0</v>
      </c>
      <c r="BI257" s="171">
        <f>IF(N257="nulová",J257,0)</f>
        <v>0</v>
      </c>
      <c r="BJ257" s="18" t="s">
        <v>87</v>
      </c>
      <c r="BK257" s="171">
        <f>ROUND(I257*H257,2)</f>
        <v>0</v>
      </c>
      <c r="BL257" s="18" t="s">
        <v>327</v>
      </c>
      <c r="BM257" s="170" t="s">
        <v>3534</v>
      </c>
    </row>
    <row r="258" spans="1:65" s="14" customFormat="1">
      <c r="B258" s="180"/>
      <c r="D258" s="173" t="s">
        <v>243</v>
      </c>
      <c r="E258" s="181" t="s">
        <v>1</v>
      </c>
      <c r="F258" s="182" t="s">
        <v>3535</v>
      </c>
      <c r="H258" s="183">
        <v>6</v>
      </c>
      <c r="I258" s="184"/>
      <c r="L258" s="180"/>
      <c r="M258" s="185"/>
      <c r="N258" s="186"/>
      <c r="O258" s="186"/>
      <c r="P258" s="186"/>
      <c r="Q258" s="186"/>
      <c r="R258" s="186"/>
      <c r="S258" s="186"/>
      <c r="T258" s="187"/>
      <c r="AT258" s="181" t="s">
        <v>243</v>
      </c>
      <c r="AU258" s="181" t="s">
        <v>87</v>
      </c>
      <c r="AV258" s="14" t="s">
        <v>87</v>
      </c>
      <c r="AW258" s="14" t="s">
        <v>29</v>
      </c>
      <c r="AX258" s="14" t="s">
        <v>75</v>
      </c>
      <c r="AY258" s="181" t="s">
        <v>234</v>
      </c>
    </row>
    <row r="259" spans="1:65" s="14" customFormat="1">
      <c r="B259" s="180"/>
      <c r="D259" s="173" t="s">
        <v>243</v>
      </c>
      <c r="E259" s="181" t="s">
        <v>1</v>
      </c>
      <c r="F259" s="182" t="s">
        <v>3536</v>
      </c>
      <c r="H259" s="183">
        <v>4</v>
      </c>
      <c r="I259" s="184"/>
      <c r="L259" s="180"/>
      <c r="M259" s="185"/>
      <c r="N259" s="186"/>
      <c r="O259" s="186"/>
      <c r="P259" s="186"/>
      <c r="Q259" s="186"/>
      <c r="R259" s="186"/>
      <c r="S259" s="186"/>
      <c r="T259" s="187"/>
      <c r="AT259" s="181" t="s">
        <v>243</v>
      </c>
      <c r="AU259" s="181" t="s">
        <v>87</v>
      </c>
      <c r="AV259" s="14" t="s">
        <v>87</v>
      </c>
      <c r="AW259" s="14" t="s">
        <v>29</v>
      </c>
      <c r="AX259" s="14" t="s">
        <v>75</v>
      </c>
      <c r="AY259" s="181" t="s">
        <v>234</v>
      </c>
    </row>
    <row r="260" spans="1:65" s="15" customFormat="1">
      <c r="B260" s="188"/>
      <c r="D260" s="173" t="s">
        <v>243</v>
      </c>
      <c r="E260" s="189" t="s">
        <v>1</v>
      </c>
      <c r="F260" s="190" t="s">
        <v>248</v>
      </c>
      <c r="H260" s="191">
        <v>10</v>
      </c>
      <c r="I260" s="192"/>
      <c r="L260" s="188"/>
      <c r="M260" s="193"/>
      <c r="N260" s="194"/>
      <c r="O260" s="194"/>
      <c r="P260" s="194"/>
      <c r="Q260" s="194"/>
      <c r="R260" s="194"/>
      <c r="S260" s="194"/>
      <c r="T260" s="195"/>
      <c r="AT260" s="189" t="s">
        <v>243</v>
      </c>
      <c r="AU260" s="189" t="s">
        <v>87</v>
      </c>
      <c r="AV260" s="15" t="s">
        <v>241</v>
      </c>
      <c r="AW260" s="15" t="s">
        <v>29</v>
      </c>
      <c r="AX260" s="15" t="s">
        <v>82</v>
      </c>
      <c r="AY260" s="189" t="s">
        <v>234</v>
      </c>
    </row>
    <row r="261" spans="1:65" s="2" customFormat="1" ht="24.15" customHeight="1">
      <c r="A261" s="33"/>
      <c r="B261" s="157"/>
      <c r="C261" s="158" t="s">
        <v>857</v>
      </c>
      <c r="D261" s="158" t="s">
        <v>237</v>
      </c>
      <c r="E261" s="159" t="s">
        <v>3537</v>
      </c>
      <c r="F261" s="160" t="s">
        <v>3538</v>
      </c>
      <c r="G261" s="161" t="s">
        <v>305</v>
      </c>
      <c r="H261" s="162">
        <v>1</v>
      </c>
      <c r="I261" s="163"/>
      <c r="J261" s="164">
        <f>ROUND(I261*H261,2)</f>
        <v>0</v>
      </c>
      <c r="K261" s="165"/>
      <c r="L261" s="34"/>
      <c r="M261" s="166" t="s">
        <v>1</v>
      </c>
      <c r="N261" s="167" t="s">
        <v>41</v>
      </c>
      <c r="O261" s="62"/>
      <c r="P261" s="168">
        <f>O261*H261</f>
        <v>0</v>
      </c>
      <c r="Q261" s="168">
        <v>2.0000000000000002E-5</v>
      </c>
      <c r="R261" s="168">
        <f>Q261*H261</f>
        <v>2.0000000000000002E-5</v>
      </c>
      <c r="S261" s="168">
        <v>0</v>
      </c>
      <c r="T261" s="169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70" t="s">
        <v>327</v>
      </c>
      <c r="AT261" s="170" t="s">
        <v>237</v>
      </c>
      <c r="AU261" s="170" t="s">
        <v>87</v>
      </c>
      <c r="AY261" s="18" t="s">
        <v>234</v>
      </c>
      <c r="BE261" s="171">
        <f>IF(N261="základná",J261,0)</f>
        <v>0</v>
      </c>
      <c r="BF261" s="171">
        <f>IF(N261="znížená",J261,0)</f>
        <v>0</v>
      </c>
      <c r="BG261" s="171">
        <f>IF(N261="zákl. prenesená",J261,0)</f>
        <v>0</v>
      </c>
      <c r="BH261" s="171">
        <f>IF(N261="zníž. prenesená",J261,0)</f>
        <v>0</v>
      </c>
      <c r="BI261" s="171">
        <f>IF(N261="nulová",J261,0)</f>
        <v>0</v>
      </c>
      <c r="BJ261" s="18" t="s">
        <v>87</v>
      </c>
      <c r="BK261" s="171">
        <f>ROUND(I261*H261,2)</f>
        <v>0</v>
      </c>
      <c r="BL261" s="18" t="s">
        <v>327</v>
      </c>
      <c r="BM261" s="170" t="s">
        <v>3539</v>
      </c>
    </row>
    <row r="262" spans="1:65" s="14" customFormat="1">
      <c r="B262" s="180"/>
      <c r="D262" s="173" t="s">
        <v>243</v>
      </c>
      <c r="E262" s="181" t="s">
        <v>1</v>
      </c>
      <c r="F262" s="182" t="s">
        <v>3540</v>
      </c>
      <c r="H262" s="183">
        <v>1</v>
      </c>
      <c r="I262" s="184"/>
      <c r="L262" s="180"/>
      <c r="M262" s="185"/>
      <c r="N262" s="186"/>
      <c r="O262" s="186"/>
      <c r="P262" s="186"/>
      <c r="Q262" s="186"/>
      <c r="R262" s="186"/>
      <c r="S262" s="186"/>
      <c r="T262" s="187"/>
      <c r="AT262" s="181" t="s">
        <v>243</v>
      </c>
      <c r="AU262" s="181" t="s">
        <v>87</v>
      </c>
      <c r="AV262" s="14" t="s">
        <v>87</v>
      </c>
      <c r="AW262" s="14" t="s">
        <v>29</v>
      </c>
      <c r="AX262" s="14" t="s">
        <v>82</v>
      </c>
      <c r="AY262" s="181" t="s">
        <v>234</v>
      </c>
    </row>
    <row r="263" spans="1:65" s="2" customFormat="1" ht="33" customHeight="1">
      <c r="A263" s="33"/>
      <c r="B263" s="157"/>
      <c r="C263" s="199" t="s">
        <v>861</v>
      </c>
      <c r="D263" s="199" t="s">
        <v>478</v>
      </c>
      <c r="E263" s="200" t="s">
        <v>3541</v>
      </c>
      <c r="F263" s="201" t="s">
        <v>3542</v>
      </c>
      <c r="G263" s="202" t="s">
        <v>305</v>
      </c>
      <c r="H263" s="203">
        <v>1</v>
      </c>
      <c r="I263" s="204"/>
      <c r="J263" s="205">
        <f>ROUND(I263*H263,2)</f>
        <v>0</v>
      </c>
      <c r="K263" s="206"/>
      <c r="L263" s="207"/>
      <c r="M263" s="208" t="s">
        <v>1</v>
      </c>
      <c r="N263" s="209" t="s">
        <v>41</v>
      </c>
      <c r="O263" s="62"/>
      <c r="P263" s="168">
        <f>O263*H263</f>
        <v>0</v>
      </c>
      <c r="Q263" s="168">
        <v>2.7879999999999999E-2</v>
      </c>
      <c r="R263" s="168">
        <f>Q263*H263</f>
        <v>2.7879999999999999E-2</v>
      </c>
      <c r="S263" s="168">
        <v>0</v>
      </c>
      <c r="T263" s="169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70" t="s">
        <v>643</v>
      </c>
      <c r="AT263" s="170" t="s">
        <v>478</v>
      </c>
      <c r="AU263" s="170" t="s">
        <v>87</v>
      </c>
      <c r="AY263" s="18" t="s">
        <v>234</v>
      </c>
      <c r="BE263" s="171">
        <f>IF(N263="základná",J263,0)</f>
        <v>0</v>
      </c>
      <c r="BF263" s="171">
        <f>IF(N263="znížená",J263,0)</f>
        <v>0</v>
      </c>
      <c r="BG263" s="171">
        <f>IF(N263="zákl. prenesená",J263,0)</f>
        <v>0</v>
      </c>
      <c r="BH263" s="171">
        <f>IF(N263="zníž. prenesená",J263,0)</f>
        <v>0</v>
      </c>
      <c r="BI263" s="171">
        <f>IF(N263="nulová",J263,0)</f>
        <v>0</v>
      </c>
      <c r="BJ263" s="18" t="s">
        <v>87</v>
      </c>
      <c r="BK263" s="171">
        <f>ROUND(I263*H263,2)</f>
        <v>0</v>
      </c>
      <c r="BL263" s="18" t="s">
        <v>327</v>
      </c>
      <c r="BM263" s="170" t="s">
        <v>3543</v>
      </c>
    </row>
    <row r="264" spans="1:65" s="14" customFormat="1">
      <c r="B264" s="180"/>
      <c r="D264" s="173" t="s">
        <v>243</v>
      </c>
      <c r="E264" s="181" t="s">
        <v>1</v>
      </c>
      <c r="F264" s="182" t="s">
        <v>3544</v>
      </c>
      <c r="H264" s="183">
        <v>1</v>
      </c>
      <c r="I264" s="184"/>
      <c r="L264" s="180"/>
      <c r="M264" s="185"/>
      <c r="N264" s="186"/>
      <c r="O264" s="186"/>
      <c r="P264" s="186"/>
      <c r="Q264" s="186"/>
      <c r="R264" s="186"/>
      <c r="S264" s="186"/>
      <c r="T264" s="187"/>
      <c r="AT264" s="181" t="s">
        <v>243</v>
      </c>
      <c r="AU264" s="181" t="s">
        <v>87</v>
      </c>
      <c r="AV264" s="14" t="s">
        <v>87</v>
      </c>
      <c r="AW264" s="14" t="s">
        <v>29</v>
      </c>
      <c r="AX264" s="14" t="s">
        <v>82</v>
      </c>
      <c r="AY264" s="181" t="s">
        <v>234</v>
      </c>
    </row>
    <row r="265" spans="1:65" s="2" customFormat="1" ht="33" customHeight="1">
      <c r="A265" s="33"/>
      <c r="B265" s="157"/>
      <c r="C265" s="199" t="s">
        <v>867</v>
      </c>
      <c r="D265" s="199" t="s">
        <v>478</v>
      </c>
      <c r="E265" s="200" t="s">
        <v>2147</v>
      </c>
      <c r="F265" s="201" t="s">
        <v>2148</v>
      </c>
      <c r="G265" s="202" t="s">
        <v>305</v>
      </c>
      <c r="H265" s="203">
        <v>10</v>
      </c>
      <c r="I265" s="204"/>
      <c r="J265" s="205">
        <f>ROUND(I265*H265,2)</f>
        <v>0</v>
      </c>
      <c r="K265" s="206"/>
      <c r="L265" s="207"/>
      <c r="M265" s="208" t="s">
        <v>1</v>
      </c>
      <c r="N265" s="209" t="s">
        <v>41</v>
      </c>
      <c r="O265" s="62"/>
      <c r="P265" s="168">
        <f>O265*H265</f>
        <v>0</v>
      </c>
      <c r="Q265" s="168">
        <v>4.6460000000000001E-2</v>
      </c>
      <c r="R265" s="168">
        <f>Q265*H265</f>
        <v>0.46460000000000001</v>
      </c>
      <c r="S265" s="168">
        <v>0</v>
      </c>
      <c r="T265" s="169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70" t="s">
        <v>643</v>
      </c>
      <c r="AT265" s="170" t="s">
        <v>478</v>
      </c>
      <c r="AU265" s="170" t="s">
        <v>87</v>
      </c>
      <c r="AY265" s="18" t="s">
        <v>234</v>
      </c>
      <c r="BE265" s="171">
        <f>IF(N265="základná",J265,0)</f>
        <v>0</v>
      </c>
      <c r="BF265" s="171">
        <f>IF(N265="znížená",J265,0)</f>
        <v>0</v>
      </c>
      <c r="BG265" s="171">
        <f>IF(N265="zákl. prenesená",J265,0)</f>
        <v>0</v>
      </c>
      <c r="BH265" s="171">
        <f>IF(N265="zníž. prenesená",J265,0)</f>
        <v>0</v>
      </c>
      <c r="BI265" s="171">
        <f>IF(N265="nulová",J265,0)</f>
        <v>0</v>
      </c>
      <c r="BJ265" s="18" t="s">
        <v>87</v>
      </c>
      <c r="BK265" s="171">
        <f>ROUND(I265*H265,2)</f>
        <v>0</v>
      </c>
      <c r="BL265" s="18" t="s">
        <v>327</v>
      </c>
      <c r="BM265" s="170" t="s">
        <v>3545</v>
      </c>
    </row>
    <row r="266" spans="1:65" s="14" customFormat="1">
      <c r="B266" s="180"/>
      <c r="D266" s="173" t="s">
        <v>243</v>
      </c>
      <c r="E266" s="181" t="s">
        <v>1</v>
      </c>
      <c r="F266" s="182" t="s">
        <v>3546</v>
      </c>
      <c r="H266" s="183">
        <v>6</v>
      </c>
      <c r="I266" s="184"/>
      <c r="L266" s="180"/>
      <c r="M266" s="185"/>
      <c r="N266" s="186"/>
      <c r="O266" s="186"/>
      <c r="P266" s="186"/>
      <c r="Q266" s="186"/>
      <c r="R266" s="186"/>
      <c r="S266" s="186"/>
      <c r="T266" s="187"/>
      <c r="AT266" s="181" t="s">
        <v>243</v>
      </c>
      <c r="AU266" s="181" t="s">
        <v>87</v>
      </c>
      <c r="AV266" s="14" t="s">
        <v>87</v>
      </c>
      <c r="AW266" s="14" t="s">
        <v>29</v>
      </c>
      <c r="AX266" s="14" t="s">
        <v>75</v>
      </c>
      <c r="AY266" s="181" t="s">
        <v>234</v>
      </c>
    </row>
    <row r="267" spans="1:65" s="14" customFormat="1">
      <c r="B267" s="180"/>
      <c r="D267" s="173" t="s">
        <v>243</v>
      </c>
      <c r="E267" s="181" t="s">
        <v>1</v>
      </c>
      <c r="F267" s="182" t="s">
        <v>3547</v>
      </c>
      <c r="H267" s="183">
        <v>4</v>
      </c>
      <c r="I267" s="184"/>
      <c r="L267" s="180"/>
      <c r="M267" s="185"/>
      <c r="N267" s="186"/>
      <c r="O267" s="186"/>
      <c r="P267" s="186"/>
      <c r="Q267" s="186"/>
      <c r="R267" s="186"/>
      <c r="S267" s="186"/>
      <c r="T267" s="187"/>
      <c r="AT267" s="181" t="s">
        <v>243</v>
      </c>
      <c r="AU267" s="181" t="s">
        <v>87</v>
      </c>
      <c r="AV267" s="14" t="s">
        <v>87</v>
      </c>
      <c r="AW267" s="14" t="s">
        <v>29</v>
      </c>
      <c r="AX267" s="14" t="s">
        <v>75</v>
      </c>
      <c r="AY267" s="181" t="s">
        <v>234</v>
      </c>
    </row>
    <row r="268" spans="1:65" s="15" customFormat="1">
      <c r="B268" s="188"/>
      <c r="D268" s="173" t="s">
        <v>243</v>
      </c>
      <c r="E268" s="189" t="s">
        <v>1</v>
      </c>
      <c r="F268" s="190" t="s">
        <v>248</v>
      </c>
      <c r="H268" s="191">
        <v>10</v>
      </c>
      <c r="I268" s="192"/>
      <c r="L268" s="188"/>
      <c r="M268" s="193"/>
      <c r="N268" s="194"/>
      <c r="O268" s="194"/>
      <c r="P268" s="194"/>
      <c r="Q268" s="194"/>
      <c r="R268" s="194"/>
      <c r="S268" s="194"/>
      <c r="T268" s="195"/>
      <c r="AT268" s="189" t="s">
        <v>243</v>
      </c>
      <c r="AU268" s="189" t="s">
        <v>87</v>
      </c>
      <c r="AV268" s="15" t="s">
        <v>241</v>
      </c>
      <c r="AW268" s="15" t="s">
        <v>29</v>
      </c>
      <c r="AX268" s="15" t="s">
        <v>82</v>
      </c>
      <c r="AY268" s="189" t="s">
        <v>234</v>
      </c>
    </row>
    <row r="269" spans="1:65" s="2" customFormat="1" ht="33" customHeight="1">
      <c r="A269" s="33"/>
      <c r="B269" s="157"/>
      <c r="C269" s="199" t="s">
        <v>871</v>
      </c>
      <c r="D269" s="199" t="s">
        <v>478</v>
      </c>
      <c r="E269" s="200" t="s">
        <v>3548</v>
      </c>
      <c r="F269" s="201" t="s">
        <v>3549</v>
      </c>
      <c r="G269" s="202" t="s">
        <v>305</v>
      </c>
      <c r="H269" s="203">
        <v>3</v>
      </c>
      <c r="I269" s="204"/>
      <c r="J269" s="205">
        <f>ROUND(I269*H269,2)</f>
        <v>0</v>
      </c>
      <c r="K269" s="206"/>
      <c r="L269" s="207"/>
      <c r="M269" s="208" t="s">
        <v>1</v>
      </c>
      <c r="N269" s="209" t="s">
        <v>41</v>
      </c>
      <c r="O269" s="62"/>
      <c r="P269" s="168">
        <f>O269*H269</f>
        <v>0</v>
      </c>
      <c r="Q269" s="168">
        <v>1.261E-2</v>
      </c>
      <c r="R269" s="168">
        <f>Q269*H269</f>
        <v>3.7830000000000003E-2</v>
      </c>
      <c r="S269" s="168">
        <v>0</v>
      </c>
      <c r="T269" s="169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70" t="s">
        <v>643</v>
      </c>
      <c r="AT269" s="170" t="s">
        <v>478</v>
      </c>
      <c r="AU269" s="170" t="s">
        <v>87</v>
      </c>
      <c r="AY269" s="18" t="s">
        <v>234</v>
      </c>
      <c r="BE269" s="171">
        <f>IF(N269="základná",J269,0)</f>
        <v>0</v>
      </c>
      <c r="BF269" s="171">
        <f>IF(N269="znížená",J269,0)</f>
        <v>0</v>
      </c>
      <c r="BG269" s="171">
        <f>IF(N269="zákl. prenesená",J269,0)</f>
        <v>0</v>
      </c>
      <c r="BH269" s="171">
        <f>IF(N269="zníž. prenesená",J269,0)</f>
        <v>0</v>
      </c>
      <c r="BI269" s="171">
        <f>IF(N269="nulová",J269,0)</f>
        <v>0</v>
      </c>
      <c r="BJ269" s="18" t="s">
        <v>87</v>
      </c>
      <c r="BK269" s="171">
        <f>ROUND(I269*H269,2)</f>
        <v>0</v>
      </c>
      <c r="BL269" s="18" t="s">
        <v>327</v>
      </c>
      <c r="BM269" s="170" t="s">
        <v>3550</v>
      </c>
    </row>
    <row r="270" spans="1:65" s="14" customFormat="1">
      <c r="B270" s="180"/>
      <c r="D270" s="173" t="s">
        <v>243</v>
      </c>
      <c r="E270" s="181" t="s">
        <v>1</v>
      </c>
      <c r="F270" s="182" t="s">
        <v>3551</v>
      </c>
      <c r="H270" s="183">
        <v>3</v>
      </c>
      <c r="I270" s="184"/>
      <c r="L270" s="180"/>
      <c r="M270" s="185"/>
      <c r="N270" s="186"/>
      <c r="O270" s="186"/>
      <c r="P270" s="186"/>
      <c r="Q270" s="186"/>
      <c r="R270" s="186"/>
      <c r="S270" s="186"/>
      <c r="T270" s="187"/>
      <c r="AT270" s="181" t="s">
        <v>243</v>
      </c>
      <c r="AU270" s="181" t="s">
        <v>87</v>
      </c>
      <c r="AV270" s="14" t="s">
        <v>87</v>
      </c>
      <c r="AW270" s="14" t="s">
        <v>29</v>
      </c>
      <c r="AX270" s="14" t="s">
        <v>82</v>
      </c>
      <c r="AY270" s="181" t="s">
        <v>234</v>
      </c>
    </row>
    <row r="271" spans="1:65" s="2" customFormat="1" ht="33" customHeight="1">
      <c r="A271" s="33"/>
      <c r="B271" s="157"/>
      <c r="C271" s="199" t="s">
        <v>875</v>
      </c>
      <c r="D271" s="199" t="s">
        <v>478</v>
      </c>
      <c r="E271" s="200" t="s">
        <v>3552</v>
      </c>
      <c r="F271" s="201" t="s">
        <v>3553</v>
      </c>
      <c r="G271" s="202" t="s">
        <v>305</v>
      </c>
      <c r="H271" s="203">
        <v>2</v>
      </c>
      <c r="I271" s="204"/>
      <c r="J271" s="205">
        <f>ROUND(I271*H271,2)</f>
        <v>0</v>
      </c>
      <c r="K271" s="206"/>
      <c r="L271" s="207"/>
      <c r="M271" s="208" t="s">
        <v>1</v>
      </c>
      <c r="N271" s="209" t="s">
        <v>41</v>
      </c>
      <c r="O271" s="62"/>
      <c r="P271" s="168">
        <f>O271*H271</f>
        <v>0</v>
      </c>
      <c r="Q271" s="168">
        <v>1.8919999999999999E-2</v>
      </c>
      <c r="R271" s="168">
        <f>Q271*H271</f>
        <v>3.7839999999999999E-2</v>
      </c>
      <c r="S271" s="168">
        <v>0</v>
      </c>
      <c r="T271" s="169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70" t="s">
        <v>643</v>
      </c>
      <c r="AT271" s="170" t="s">
        <v>478</v>
      </c>
      <c r="AU271" s="170" t="s">
        <v>87</v>
      </c>
      <c r="AY271" s="18" t="s">
        <v>234</v>
      </c>
      <c r="BE271" s="171">
        <f>IF(N271="základná",J271,0)</f>
        <v>0</v>
      </c>
      <c r="BF271" s="171">
        <f>IF(N271="znížená",J271,0)</f>
        <v>0</v>
      </c>
      <c r="BG271" s="171">
        <f>IF(N271="zákl. prenesená",J271,0)</f>
        <v>0</v>
      </c>
      <c r="BH271" s="171">
        <f>IF(N271="zníž. prenesená",J271,0)</f>
        <v>0</v>
      </c>
      <c r="BI271" s="171">
        <f>IF(N271="nulová",J271,0)</f>
        <v>0</v>
      </c>
      <c r="BJ271" s="18" t="s">
        <v>87</v>
      </c>
      <c r="BK271" s="171">
        <f>ROUND(I271*H271,2)</f>
        <v>0</v>
      </c>
      <c r="BL271" s="18" t="s">
        <v>327</v>
      </c>
      <c r="BM271" s="170" t="s">
        <v>3554</v>
      </c>
    </row>
    <row r="272" spans="1:65" s="14" customFormat="1">
      <c r="B272" s="180"/>
      <c r="D272" s="173" t="s">
        <v>243</v>
      </c>
      <c r="E272" s="181" t="s">
        <v>1</v>
      </c>
      <c r="F272" s="182" t="s">
        <v>3555</v>
      </c>
      <c r="H272" s="183">
        <v>2</v>
      </c>
      <c r="I272" s="184"/>
      <c r="L272" s="180"/>
      <c r="M272" s="185"/>
      <c r="N272" s="186"/>
      <c r="O272" s="186"/>
      <c r="P272" s="186"/>
      <c r="Q272" s="186"/>
      <c r="R272" s="186"/>
      <c r="S272" s="186"/>
      <c r="T272" s="187"/>
      <c r="AT272" s="181" t="s">
        <v>243</v>
      </c>
      <c r="AU272" s="181" t="s">
        <v>87</v>
      </c>
      <c r="AV272" s="14" t="s">
        <v>87</v>
      </c>
      <c r="AW272" s="14" t="s">
        <v>29</v>
      </c>
      <c r="AX272" s="14" t="s">
        <v>82</v>
      </c>
      <c r="AY272" s="181" t="s">
        <v>234</v>
      </c>
    </row>
    <row r="273" spans="1:65" s="2" customFormat="1" ht="21.75" customHeight="1">
      <c r="A273" s="33"/>
      <c r="B273" s="157"/>
      <c r="C273" s="158" t="s">
        <v>881</v>
      </c>
      <c r="D273" s="158" t="s">
        <v>237</v>
      </c>
      <c r="E273" s="159" t="s">
        <v>2153</v>
      </c>
      <c r="F273" s="160" t="s">
        <v>2154</v>
      </c>
      <c r="G273" s="161" t="s">
        <v>305</v>
      </c>
      <c r="H273" s="162">
        <v>2</v>
      </c>
      <c r="I273" s="163"/>
      <c r="J273" s="164">
        <f>ROUND(I273*H273,2)</f>
        <v>0</v>
      </c>
      <c r="K273" s="165"/>
      <c r="L273" s="34"/>
      <c r="M273" s="166" t="s">
        <v>1</v>
      </c>
      <c r="N273" s="167" t="s">
        <v>41</v>
      </c>
      <c r="O273" s="62"/>
      <c r="P273" s="168">
        <f>O273*H273</f>
        <v>0</v>
      </c>
      <c r="Q273" s="168">
        <v>2.0000000000000002E-5</v>
      </c>
      <c r="R273" s="168">
        <f>Q273*H273</f>
        <v>4.0000000000000003E-5</v>
      </c>
      <c r="S273" s="168">
        <v>0</v>
      </c>
      <c r="T273" s="169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70" t="s">
        <v>327</v>
      </c>
      <c r="AT273" s="170" t="s">
        <v>237</v>
      </c>
      <c r="AU273" s="170" t="s">
        <v>87</v>
      </c>
      <c r="AY273" s="18" t="s">
        <v>234</v>
      </c>
      <c r="BE273" s="171">
        <f>IF(N273="základná",J273,0)</f>
        <v>0</v>
      </c>
      <c r="BF273" s="171">
        <f>IF(N273="znížená",J273,0)</f>
        <v>0</v>
      </c>
      <c r="BG273" s="171">
        <f>IF(N273="zákl. prenesená",J273,0)</f>
        <v>0</v>
      </c>
      <c r="BH273" s="171">
        <f>IF(N273="zníž. prenesená",J273,0)</f>
        <v>0</v>
      </c>
      <c r="BI273" s="171">
        <f>IF(N273="nulová",J273,0)</f>
        <v>0</v>
      </c>
      <c r="BJ273" s="18" t="s">
        <v>87</v>
      </c>
      <c r="BK273" s="171">
        <f>ROUND(I273*H273,2)</f>
        <v>0</v>
      </c>
      <c r="BL273" s="18" t="s">
        <v>327</v>
      </c>
      <c r="BM273" s="170" t="s">
        <v>3556</v>
      </c>
    </row>
    <row r="274" spans="1:65" s="14" customFormat="1">
      <c r="B274" s="180"/>
      <c r="D274" s="173" t="s">
        <v>243</v>
      </c>
      <c r="E274" s="181" t="s">
        <v>1</v>
      </c>
      <c r="F274" s="182" t="s">
        <v>3557</v>
      </c>
      <c r="H274" s="183">
        <v>2</v>
      </c>
      <c r="I274" s="184"/>
      <c r="L274" s="180"/>
      <c r="M274" s="185"/>
      <c r="N274" s="186"/>
      <c r="O274" s="186"/>
      <c r="P274" s="186"/>
      <c r="Q274" s="186"/>
      <c r="R274" s="186"/>
      <c r="S274" s="186"/>
      <c r="T274" s="187"/>
      <c r="AT274" s="181" t="s">
        <v>243</v>
      </c>
      <c r="AU274" s="181" t="s">
        <v>87</v>
      </c>
      <c r="AV274" s="14" t="s">
        <v>87</v>
      </c>
      <c r="AW274" s="14" t="s">
        <v>29</v>
      </c>
      <c r="AX274" s="14" t="s">
        <v>82</v>
      </c>
      <c r="AY274" s="181" t="s">
        <v>234</v>
      </c>
    </row>
    <row r="275" spans="1:65" s="2" customFormat="1" ht="33" customHeight="1">
      <c r="A275" s="33"/>
      <c r="B275" s="157"/>
      <c r="C275" s="199" t="s">
        <v>886</v>
      </c>
      <c r="D275" s="199" t="s">
        <v>478</v>
      </c>
      <c r="E275" s="200" t="s">
        <v>2156</v>
      </c>
      <c r="F275" s="201" t="s">
        <v>2157</v>
      </c>
      <c r="G275" s="202" t="s">
        <v>305</v>
      </c>
      <c r="H275" s="203">
        <v>2</v>
      </c>
      <c r="I275" s="204"/>
      <c r="J275" s="205">
        <f>ROUND(I275*H275,2)</f>
        <v>0</v>
      </c>
      <c r="K275" s="206"/>
      <c r="L275" s="207"/>
      <c r="M275" s="208" t="s">
        <v>1</v>
      </c>
      <c r="N275" s="209" t="s">
        <v>41</v>
      </c>
      <c r="O275" s="62"/>
      <c r="P275" s="168">
        <f>O275*H275</f>
        <v>0</v>
      </c>
      <c r="Q275" s="168">
        <v>1.2239999999999999E-2</v>
      </c>
      <c r="R275" s="168">
        <f>Q275*H275</f>
        <v>2.4479999999999998E-2</v>
      </c>
      <c r="S275" s="168">
        <v>0</v>
      </c>
      <c r="T275" s="169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70" t="s">
        <v>643</v>
      </c>
      <c r="AT275" s="170" t="s">
        <v>478</v>
      </c>
      <c r="AU275" s="170" t="s">
        <v>87</v>
      </c>
      <c r="AY275" s="18" t="s">
        <v>234</v>
      </c>
      <c r="BE275" s="171">
        <f>IF(N275="základná",J275,0)</f>
        <v>0</v>
      </c>
      <c r="BF275" s="171">
        <f>IF(N275="znížená",J275,0)</f>
        <v>0</v>
      </c>
      <c r="BG275" s="171">
        <f>IF(N275="zákl. prenesená",J275,0)</f>
        <v>0</v>
      </c>
      <c r="BH275" s="171">
        <f>IF(N275="zníž. prenesená",J275,0)</f>
        <v>0</v>
      </c>
      <c r="BI275" s="171">
        <f>IF(N275="nulová",J275,0)</f>
        <v>0</v>
      </c>
      <c r="BJ275" s="18" t="s">
        <v>87</v>
      </c>
      <c r="BK275" s="171">
        <f>ROUND(I275*H275,2)</f>
        <v>0</v>
      </c>
      <c r="BL275" s="18" t="s">
        <v>327</v>
      </c>
      <c r="BM275" s="170" t="s">
        <v>3558</v>
      </c>
    </row>
    <row r="276" spans="1:65" s="2" customFormat="1" ht="24.15" customHeight="1">
      <c r="A276" s="33"/>
      <c r="B276" s="157"/>
      <c r="C276" s="158" t="s">
        <v>892</v>
      </c>
      <c r="D276" s="158" t="s">
        <v>237</v>
      </c>
      <c r="E276" s="159" t="s">
        <v>2162</v>
      </c>
      <c r="F276" s="160" t="s">
        <v>2163</v>
      </c>
      <c r="G276" s="161" t="s">
        <v>305</v>
      </c>
      <c r="H276" s="162">
        <v>16</v>
      </c>
      <c r="I276" s="163"/>
      <c r="J276" s="164">
        <f>ROUND(I276*H276,2)</f>
        <v>0</v>
      </c>
      <c r="K276" s="165"/>
      <c r="L276" s="34"/>
      <c r="M276" s="166" t="s">
        <v>1</v>
      </c>
      <c r="N276" s="167" t="s">
        <v>41</v>
      </c>
      <c r="O276" s="62"/>
      <c r="P276" s="168">
        <f>O276*H276</f>
        <v>0</v>
      </c>
      <c r="Q276" s="168">
        <v>0</v>
      </c>
      <c r="R276" s="168">
        <f>Q276*H276</f>
        <v>0</v>
      </c>
      <c r="S276" s="168">
        <v>0</v>
      </c>
      <c r="T276" s="169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70" t="s">
        <v>327</v>
      </c>
      <c r="AT276" s="170" t="s">
        <v>237</v>
      </c>
      <c r="AU276" s="170" t="s">
        <v>87</v>
      </c>
      <c r="AY276" s="18" t="s">
        <v>234</v>
      </c>
      <c r="BE276" s="171">
        <f>IF(N276="základná",J276,0)</f>
        <v>0</v>
      </c>
      <c r="BF276" s="171">
        <f>IF(N276="znížená",J276,0)</f>
        <v>0</v>
      </c>
      <c r="BG276" s="171">
        <f>IF(N276="zákl. prenesená",J276,0)</f>
        <v>0</v>
      </c>
      <c r="BH276" s="171">
        <f>IF(N276="zníž. prenesená",J276,0)</f>
        <v>0</v>
      </c>
      <c r="BI276" s="171">
        <f>IF(N276="nulová",J276,0)</f>
        <v>0</v>
      </c>
      <c r="BJ276" s="18" t="s">
        <v>87</v>
      </c>
      <c r="BK276" s="171">
        <f>ROUND(I276*H276,2)</f>
        <v>0</v>
      </c>
      <c r="BL276" s="18" t="s">
        <v>327</v>
      </c>
      <c r="BM276" s="170" t="s">
        <v>3559</v>
      </c>
    </row>
    <row r="277" spans="1:65" s="14" customFormat="1">
      <c r="B277" s="180"/>
      <c r="D277" s="173" t="s">
        <v>243</v>
      </c>
      <c r="E277" s="181" t="s">
        <v>1</v>
      </c>
      <c r="F277" s="182" t="s">
        <v>327</v>
      </c>
      <c r="H277" s="183">
        <v>16</v>
      </c>
      <c r="I277" s="184"/>
      <c r="L277" s="180"/>
      <c r="M277" s="185"/>
      <c r="N277" s="186"/>
      <c r="O277" s="186"/>
      <c r="P277" s="186"/>
      <c r="Q277" s="186"/>
      <c r="R277" s="186"/>
      <c r="S277" s="186"/>
      <c r="T277" s="187"/>
      <c r="AT277" s="181" t="s">
        <v>243</v>
      </c>
      <c r="AU277" s="181" t="s">
        <v>87</v>
      </c>
      <c r="AV277" s="14" t="s">
        <v>87</v>
      </c>
      <c r="AW277" s="14" t="s">
        <v>29</v>
      </c>
      <c r="AX277" s="14" t="s">
        <v>82</v>
      </c>
      <c r="AY277" s="181" t="s">
        <v>234</v>
      </c>
    </row>
    <row r="278" spans="1:65" s="2" customFormat="1" ht="24.15" customHeight="1">
      <c r="A278" s="33"/>
      <c r="B278" s="157"/>
      <c r="C278" s="158" t="s">
        <v>897</v>
      </c>
      <c r="D278" s="158" t="s">
        <v>237</v>
      </c>
      <c r="E278" s="159" t="s">
        <v>3560</v>
      </c>
      <c r="F278" s="160" t="s">
        <v>3561</v>
      </c>
      <c r="G278" s="161" t="s">
        <v>305</v>
      </c>
      <c r="H278" s="162">
        <v>2</v>
      </c>
      <c r="I278" s="163"/>
      <c r="J278" s="164">
        <f>ROUND(I278*H278,2)</f>
        <v>0</v>
      </c>
      <c r="K278" s="165"/>
      <c r="L278" s="34"/>
      <c r="M278" s="166" t="s">
        <v>1</v>
      </c>
      <c r="N278" s="167" t="s">
        <v>41</v>
      </c>
      <c r="O278" s="62"/>
      <c r="P278" s="168">
        <f>O278*H278</f>
        <v>0</v>
      </c>
      <c r="Q278" s="168">
        <v>0</v>
      </c>
      <c r="R278" s="168">
        <f>Q278*H278</f>
        <v>0</v>
      </c>
      <c r="S278" s="168">
        <v>0</v>
      </c>
      <c r="T278" s="169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70" t="s">
        <v>327</v>
      </c>
      <c r="AT278" s="170" t="s">
        <v>237</v>
      </c>
      <c r="AU278" s="170" t="s">
        <v>87</v>
      </c>
      <c r="AY278" s="18" t="s">
        <v>234</v>
      </c>
      <c r="BE278" s="171">
        <f>IF(N278="základná",J278,0)</f>
        <v>0</v>
      </c>
      <c r="BF278" s="171">
        <f>IF(N278="znížená",J278,0)</f>
        <v>0</v>
      </c>
      <c r="BG278" s="171">
        <f>IF(N278="zákl. prenesená",J278,0)</f>
        <v>0</v>
      </c>
      <c r="BH278" s="171">
        <f>IF(N278="zníž. prenesená",J278,0)</f>
        <v>0</v>
      </c>
      <c r="BI278" s="171">
        <f>IF(N278="nulová",J278,0)</f>
        <v>0</v>
      </c>
      <c r="BJ278" s="18" t="s">
        <v>87</v>
      </c>
      <c r="BK278" s="171">
        <f>ROUND(I278*H278,2)</f>
        <v>0</v>
      </c>
      <c r="BL278" s="18" t="s">
        <v>327</v>
      </c>
      <c r="BM278" s="170" t="s">
        <v>3562</v>
      </c>
    </row>
    <row r="279" spans="1:65" s="2" customFormat="1" ht="24.15" customHeight="1">
      <c r="A279" s="33"/>
      <c r="B279" s="157"/>
      <c r="C279" s="158" t="s">
        <v>901</v>
      </c>
      <c r="D279" s="158" t="s">
        <v>237</v>
      </c>
      <c r="E279" s="159" t="s">
        <v>2165</v>
      </c>
      <c r="F279" s="160" t="s">
        <v>2166</v>
      </c>
      <c r="G279" s="161" t="s">
        <v>267</v>
      </c>
      <c r="H279" s="162">
        <v>0.59299999999999997</v>
      </c>
      <c r="I279" s="163"/>
      <c r="J279" s="164">
        <f>ROUND(I279*H279,2)</f>
        <v>0</v>
      </c>
      <c r="K279" s="165"/>
      <c r="L279" s="34"/>
      <c r="M279" s="166" t="s">
        <v>1</v>
      </c>
      <c r="N279" s="167" t="s">
        <v>41</v>
      </c>
      <c r="O279" s="62"/>
      <c r="P279" s="168">
        <f>O279*H279</f>
        <v>0</v>
      </c>
      <c r="Q279" s="168">
        <v>0</v>
      </c>
      <c r="R279" s="168">
        <f>Q279*H279</f>
        <v>0</v>
      </c>
      <c r="S279" s="168">
        <v>0</v>
      </c>
      <c r="T279" s="169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70" t="s">
        <v>327</v>
      </c>
      <c r="AT279" s="170" t="s">
        <v>237</v>
      </c>
      <c r="AU279" s="170" t="s">
        <v>87</v>
      </c>
      <c r="AY279" s="18" t="s">
        <v>234</v>
      </c>
      <c r="BE279" s="171">
        <f>IF(N279="základná",J279,0)</f>
        <v>0</v>
      </c>
      <c r="BF279" s="171">
        <f>IF(N279="znížená",J279,0)</f>
        <v>0</v>
      </c>
      <c r="BG279" s="171">
        <f>IF(N279="zákl. prenesená",J279,0)</f>
        <v>0</v>
      </c>
      <c r="BH279" s="171">
        <f>IF(N279="zníž. prenesená",J279,0)</f>
        <v>0</v>
      </c>
      <c r="BI279" s="171">
        <f>IF(N279="nulová",J279,0)</f>
        <v>0</v>
      </c>
      <c r="BJ279" s="18" t="s">
        <v>87</v>
      </c>
      <c r="BK279" s="171">
        <f>ROUND(I279*H279,2)</f>
        <v>0</v>
      </c>
      <c r="BL279" s="18" t="s">
        <v>327</v>
      </c>
      <c r="BM279" s="170" t="s">
        <v>3563</v>
      </c>
    </row>
    <row r="280" spans="1:65" s="12" customFormat="1" ht="22.95" customHeight="1">
      <c r="B280" s="144"/>
      <c r="D280" s="145" t="s">
        <v>74</v>
      </c>
      <c r="E280" s="155" t="s">
        <v>385</v>
      </c>
      <c r="F280" s="155" t="s">
        <v>386</v>
      </c>
      <c r="I280" s="147"/>
      <c r="J280" s="156">
        <f>BK280</f>
        <v>0</v>
      </c>
      <c r="L280" s="144"/>
      <c r="M280" s="149"/>
      <c r="N280" s="150"/>
      <c r="O280" s="150"/>
      <c r="P280" s="151">
        <f>SUM(P281:P292)</f>
        <v>0</v>
      </c>
      <c r="Q280" s="150"/>
      <c r="R280" s="151">
        <f>SUM(R281:R292)</f>
        <v>2.0496949999999996E-2</v>
      </c>
      <c r="S280" s="150"/>
      <c r="T280" s="152">
        <f>SUM(T281:T292)</f>
        <v>0</v>
      </c>
      <c r="AR280" s="145" t="s">
        <v>87</v>
      </c>
      <c r="AT280" s="153" t="s">
        <v>74</v>
      </c>
      <c r="AU280" s="153" t="s">
        <v>82</v>
      </c>
      <c r="AY280" s="145" t="s">
        <v>234</v>
      </c>
      <c r="BK280" s="154">
        <f>SUM(BK281:BK292)</f>
        <v>0</v>
      </c>
    </row>
    <row r="281" spans="1:65" s="2" customFormat="1" ht="24.15" customHeight="1">
      <c r="A281" s="33"/>
      <c r="B281" s="157"/>
      <c r="C281" s="158" t="s">
        <v>907</v>
      </c>
      <c r="D281" s="158" t="s">
        <v>237</v>
      </c>
      <c r="E281" s="159" t="s">
        <v>2168</v>
      </c>
      <c r="F281" s="160" t="s">
        <v>2169</v>
      </c>
      <c r="G281" s="161" t="s">
        <v>305</v>
      </c>
      <c r="H281" s="162">
        <v>54</v>
      </c>
      <c r="I281" s="163"/>
      <c r="J281" s="164">
        <f>ROUND(I281*H281,2)</f>
        <v>0</v>
      </c>
      <c r="K281" s="165"/>
      <c r="L281" s="34"/>
      <c r="M281" s="166" t="s">
        <v>1</v>
      </c>
      <c r="N281" s="167" t="s">
        <v>41</v>
      </c>
      <c r="O281" s="62"/>
      <c r="P281" s="168">
        <f>O281*H281</f>
        <v>0</v>
      </c>
      <c r="Q281" s="168">
        <v>1E-4</v>
      </c>
      <c r="R281" s="168">
        <f>Q281*H281</f>
        <v>5.4000000000000003E-3</v>
      </c>
      <c r="S281" s="168">
        <v>0</v>
      </c>
      <c r="T281" s="169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70" t="s">
        <v>327</v>
      </c>
      <c r="AT281" s="170" t="s">
        <v>237</v>
      </c>
      <c r="AU281" s="170" t="s">
        <v>87</v>
      </c>
      <c r="AY281" s="18" t="s">
        <v>234</v>
      </c>
      <c r="BE281" s="171">
        <f>IF(N281="základná",J281,0)</f>
        <v>0</v>
      </c>
      <c r="BF281" s="171">
        <f>IF(N281="znížená",J281,0)</f>
        <v>0</v>
      </c>
      <c r="BG281" s="171">
        <f>IF(N281="zákl. prenesená",J281,0)</f>
        <v>0</v>
      </c>
      <c r="BH281" s="171">
        <f>IF(N281="zníž. prenesená",J281,0)</f>
        <v>0</v>
      </c>
      <c r="BI281" s="171">
        <f>IF(N281="nulová",J281,0)</f>
        <v>0</v>
      </c>
      <c r="BJ281" s="18" t="s">
        <v>87</v>
      </c>
      <c r="BK281" s="171">
        <f>ROUND(I281*H281,2)</f>
        <v>0</v>
      </c>
      <c r="BL281" s="18" t="s">
        <v>327</v>
      </c>
      <c r="BM281" s="170" t="s">
        <v>3564</v>
      </c>
    </row>
    <row r="282" spans="1:65" s="14" customFormat="1">
      <c r="B282" s="180"/>
      <c r="D282" s="173" t="s">
        <v>243</v>
      </c>
      <c r="E282" s="181" t="s">
        <v>1</v>
      </c>
      <c r="F282" s="182" t="s">
        <v>3565</v>
      </c>
      <c r="H282" s="183">
        <v>54</v>
      </c>
      <c r="I282" s="184"/>
      <c r="L282" s="180"/>
      <c r="M282" s="185"/>
      <c r="N282" s="186"/>
      <c r="O282" s="186"/>
      <c r="P282" s="186"/>
      <c r="Q282" s="186"/>
      <c r="R282" s="186"/>
      <c r="S282" s="186"/>
      <c r="T282" s="187"/>
      <c r="AT282" s="181" t="s">
        <v>243</v>
      </c>
      <c r="AU282" s="181" t="s">
        <v>87</v>
      </c>
      <c r="AV282" s="14" t="s">
        <v>87</v>
      </c>
      <c r="AW282" s="14" t="s">
        <v>29</v>
      </c>
      <c r="AX282" s="14" t="s">
        <v>82</v>
      </c>
      <c r="AY282" s="181" t="s">
        <v>234</v>
      </c>
    </row>
    <row r="283" spans="1:65" s="2" customFormat="1" ht="24.15" customHeight="1">
      <c r="A283" s="33"/>
      <c r="B283" s="157"/>
      <c r="C283" s="199" t="s">
        <v>912</v>
      </c>
      <c r="D283" s="199" t="s">
        <v>478</v>
      </c>
      <c r="E283" s="200" t="s">
        <v>2172</v>
      </c>
      <c r="F283" s="201" t="s">
        <v>2173</v>
      </c>
      <c r="G283" s="202" t="s">
        <v>305</v>
      </c>
      <c r="H283" s="203">
        <v>80.338999999999999</v>
      </c>
      <c r="I283" s="204"/>
      <c r="J283" s="205">
        <f>ROUND(I283*H283,2)</f>
        <v>0</v>
      </c>
      <c r="K283" s="206"/>
      <c r="L283" s="207"/>
      <c r="M283" s="208" t="s">
        <v>1</v>
      </c>
      <c r="N283" s="209" t="s">
        <v>41</v>
      </c>
      <c r="O283" s="62"/>
      <c r="P283" s="168">
        <f>O283*H283</f>
        <v>0</v>
      </c>
      <c r="Q283" s="168">
        <v>5.0000000000000002E-5</v>
      </c>
      <c r="R283" s="168">
        <f>Q283*H283</f>
        <v>4.01695E-3</v>
      </c>
      <c r="S283" s="168">
        <v>0</v>
      </c>
      <c r="T283" s="169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70" t="s">
        <v>643</v>
      </c>
      <c r="AT283" s="170" t="s">
        <v>478</v>
      </c>
      <c r="AU283" s="170" t="s">
        <v>87</v>
      </c>
      <c r="AY283" s="18" t="s">
        <v>234</v>
      </c>
      <c r="BE283" s="171">
        <f>IF(N283="základná",J283,0)</f>
        <v>0</v>
      </c>
      <c r="BF283" s="171">
        <f>IF(N283="znížená",J283,0)</f>
        <v>0</v>
      </c>
      <c r="BG283" s="171">
        <f>IF(N283="zákl. prenesená",J283,0)</f>
        <v>0</v>
      </c>
      <c r="BH283" s="171">
        <f>IF(N283="zníž. prenesená",J283,0)</f>
        <v>0</v>
      </c>
      <c r="BI283" s="171">
        <f>IF(N283="nulová",J283,0)</f>
        <v>0</v>
      </c>
      <c r="BJ283" s="18" t="s">
        <v>87</v>
      </c>
      <c r="BK283" s="171">
        <f>ROUND(I283*H283,2)</f>
        <v>0</v>
      </c>
      <c r="BL283" s="18" t="s">
        <v>327</v>
      </c>
      <c r="BM283" s="170" t="s">
        <v>3566</v>
      </c>
    </row>
    <row r="284" spans="1:65" s="2" customFormat="1" ht="24.15" customHeight="1">
      <c r="A284" s="33"/>
      <c r="B284" s="157"/>
      <c r="C284" s="158" t="s">
        <v>917</v>
      </c>
      <c r="D284" s="158" t="s">
        <v>237</v>
      </c>
      <c r="E284" s="159" t="s">
        <v>2175</v>
      </c>
      <c r="F284" s="160" t="s">
        <v>2176</v>
      </c>
      <c r="G284" s="161" t="s">
        <v>305</v>
      </c>
      <c r="H284" s="162">
        <v>32</v>
      </c>
      <c r="I284" s="163"/>
      <c r="J284" s="164">
        <f>ROUND(I284*H284,2)</f>
        <v>0</v>
      </c>
      <c r="K284" s="165"/>
      <c r="L284" s="34"/>
      <c r="M284" s="166" t="s">
        <v>1</v>
      </c>
      <c r="N284" s="167" t="s">
        <v>41</v>
      </c>
      <c r="O284" s="62"/>
      <c r="P284" s="168">
        <f>O284*H284</f>
        <v>0</v>
      </c>
      <c r="Q284" s="168">
        <v>1E-4</v>
      </c>
      <c r="R284" s="168">
        <f>Q284*H284</f>
        <v>3.2000000000000002E-3</v>
      </c>
      <c r="S284" s="168">
        <v>0</v>
      </c>
      <c r="T284" s="169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70" t="s">
        <v>327</v>
      </c>
      <c r="AT284" s="170" t="s">
        <v>237</v>
      </c>
      <c r="AU284" s="170" t="s">
        <v>87</v>
      </c>
      <c r="AY284" s="18" t="s">
        <v>234</v>
      </c>
      <c r="BE284" s="171">
        <f>IF(N284="základná",J284,0)</f>
        <v>0</v>
      </c>
      <c r="BF284" s="171">
        <f>IF(N284="znížená",J284,0)</f>
        <v>0</v>
      </c>
      <c r="BG284" s="171">
        <f>IF(N284="zákl. prenesená",J284,0)</f>
        <v>0</v>
      </c>
      <c r="BH284" s="171">
        <f>IF(N284="zníž. prenesená",J284,0)</f>
        <v>0</v>
      </c>
      <c r="BI284" s="171">
        <f>IF(N284="nulová",J284,0)</f>
        <v>0</v>
      </c>
      <c r="BJ284" s="18" t="s">
        <v>87</v>
      </c>
      <c r="BK284" s="171">
        <f>ROUND(I284*H284,2)</f>
        <v>0</v>
      </c>
      <c r="BL284" s="18" t="s">
        <v>327</v>
      </c>
      <c r="BM284" s="170" t="s">
        <v>3567</v>
      </c>
    </row>
    <row r="285" spans="1:65" s="14" customFormat="1">
      <c r="B285" s="180"/>
      <c r="D285" s="173" t="s">
        <v>243</v>
      </c>
      <c r="E285" s="181" t="s">
        <v>1</v>
      </c>
      <c r="F285" s="182" t="s">
        <v>3568</v>
      </c>
      <c r="H285" s="183">
        <v>32</v>
      </c>
      <c r="I285" s="184"/>
      <c r="L285" s="180"/>
      <c r="M285" s="185"/>
      <c r="N285" s="186"/>
      <c r="O285" s="186"/>
      <c r="P285" s="186"/>
      <c r="Q285" s="186"/>
      <c r="R285" s="186"/>
      <c r="S285" s="186"/>
      <c r="T285" s="187"/>
      <c r="AT285" s="181" t="s">
        <v>243</v>
      </c>
      <c r="AU285" s="181" t="s">
        <v>87</v>
      </c>
      <c r="AV285" s="14" t="s">
        <v>87</v>
      </c>
      <c r="AW285" s="14" t="s">
        <v>29</v>
      </c>
      <c r="AX285" s="14" t="s">
        <v>82</v>
      </c>
      <c r="AY285" s="181" t="s">
        <v>234</v>
      </c>
    </row>
    <row r="286" spans="1:65" s="2" customFormat="1" ht="24.15" customHeight="1">
      <c r="A286" s="33"/>
      <c r="B286" s="157"/>
      <c r="C286" s="199" t="s">
        <v>922</v>
      </c>
      <c r="D286" s="199" t="s">
        <v>478</v>
      </c>
      <c r="E286" s="200" t="s">
        <v>2179</v>
      </c>
      <c r="F286" s="201" t="s">
        <v>2180</v>
      </c>
      <c r="G286" s="202" t="s">
        <v>305</v>
      </c>
      <c r="H286" s="203">
        <v>32</v>
      </c>
      <c r="I286" s="204"/>
      <c r="J286" s="205">
        <f>ROUND(I286*H286,2)</f>
        <v>0</v>
      </c>
      <c r="K286" s="206"/>
      <c r="L286" s="207"/>
      <c r="M286" s="208" t="s">
        <v>1</v>
      </c>
      <c r="N286" s="209" t="s">
        <v>41</v>
      </c>
      <c r="O286" s="62"/>
      <c r="P286" s="168">
        <f>O286*H286</f>
        <v>0</v>
      </c>
      <c r="Q286" s="168">
        <v>5.0000000000000002E-5</v>
      </c>
      <c r="R286" s="168">
        <f>Q286*H286</f>
        <v>1.6000000000000001E-3</v>
      </c>
      <c r="S286" s="168">
        <v>0</v>
      </c>
      <c r="T286" s="169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70" t="s">
        <v>643</v>
      </c>
      <c r="AT286" s="170" t="s">
        <v>478</v>
      </c>
      <c r="AU286" s="170" t="s">
        <v>87</v>
      </c>
      <c r="AY286" s="18" t="s">
        <v>234</v>
      </c>
      <c r="BE286" s="171">
        <f>IF(N286="základná",J286,0)</f>
        <v>0</v>
      </c>
      <c r="BF286" s="171">
        <f>IF(N286="znížená",J286,0)</f>
        <v>0</v>
      </c>
      <c r="BG286" s="171">
        <f>IF(N286="zákl. prenesená",J286,0)</f>
        <v>0</v>
      </c>
      <c r="BH286" s="171">
        <f>IF(N286="zníž. prenesená",J286,0)</f>
        <v>0</v>
      </c>
      <c r="BI286" s="171">
        <f>IF(N286="nulová",J286,0)</f>
        <v>0</v>
      </c>
      <c r="BJ286" s="18" t="s">
        <v>87</v>
      </c>
      <c r="BK286" s="171">
        <f>ROUND(I286*H286,2)</f>
        <v>0</v>
      </c>
      <c r="BL286" s="18" t="s">
        <v>327</v>
      </c>
      <c r="BM286" s="170" t="s">
        <v>3569</v>
      </c>
    </row>
    <row r="287" spans="1:65" s="2" customFormat="1" ht="24.15" customHeight="1">
      <c r="A287" s="33"/>
      <c r="B287" s="157"/>
      <c r="C287" s="158" t="s">
        <v>926</v>
      </c>
      <c r="D287" s="158" t="s">
        <v>237</v>
      </c>
      <c r="E287" s="159" t="s">
        <v>2182</v>
      </c>
      <c r="F287" s="160" t="s">
        <v>2183</v>
      </c>
      <c r="G287" s="161" t="s">
        <v>305</v>
      </c>
      <c r="H287" s="162">
        <v>28</v>
      </c>
      <c r="I287" s="163"/>
      <c r="J287" s="164">
        <f>ROUND(I287*H287,2)</f>
        <v>0</v>
      </c>
      <c r="K287" s="165"/>
      <c r="L287" s="34"/>
      <c r="M287" s="166" t="s">
        <v>1</v>
      </c>
      <c r="N287" s="167" t="s">
        <v>41</v>
      </c>
      <c r="O287" s="62"/>
      <c r="P287" s="168">
        <f>O287*H287</f>
        <v>0</v>
      </c>
      <c r="Q287" s="168">
        <v>1E-4</v>
      </c>
      <c r="R287" s="168">
        <f>Q287*H287</f>
        <v>2.8E-3</v>
      </c>
      <c r="S287" s="168">
        <v>0</v>
      </c>
      <c r="T287" s="169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70" t="s">
        <v>327</v>
      </c>
      <c r="AT287" s="170" t="s">
        <v>237</v>
      </c>
      <c r="AU287" s="170" t="s">
        <v>87</v>
      </c>
      <c r="AY287" s="18" t="s">
        <v>234</v>
      </c>
      <c r="BE287" s="171">
        <f>IF(N287="základná",J287,0)</f>
        <v>0</v>
      </c>
      <c r="BF287" s="171">
        <f>IF(N287="znížená",J287,0)</f>
        <v>0</v>
      </c>
      <c r="BG287" s="171">
        <f>IF(N287="zákl. prenesená",J287,0)</f>
        <v>0</v>
      </c>
      <c r="BH287" s="171">
        <f>IF(N287="zníž. prenesená",J287,0)</f>
        <v>0</v>
      </c>
      <c r="BI287" s="171">
        <f>IF(N287="nulová",J287,0)</f>
        <v>0</v>
      </c>
      <c r="BJ287" s="18" t="s">
        <v>87</v>
      </c>
      <c r="BK287" s="171">
        <f>ROUND(I287*H287,2)</f>
        <v>0</v>
      </c>
      <c r="BL287" s="18" t="s">
        <v>327</v>
      </c>
      <c r="BM287" s="170" t="s">
        <v>3570</v>
      </c>
    </row>
    <row r="288" spans="1:65" s="14" customFormat="1">
      <c r="B288" s="180"/>
      <c r="D288" s="173" t="s">
        <v>243</v>
      </c>
      <c r="E288" s="181" t="s">
        <v>1</v>
      </c>
      <c r="F288" s="182" t="s">
        <v>3571</v>
      </c>
      <c r="H288" s="183">
        <v>28</v>
      </c>
      <c r="I288" s="184"/>
      <c r="L288" s="180"/>
      <c r="M288" s="185"/>
      <c r="N288" s="186"/>
      <c r="O288" s="186"/>
      <c r="P288" s="186"/>
      <c r="Q288" s="186"/>
      <c r="R288" s="186"/>
      <c r="S288" s="186"/>
      <c r="T288" s="187"/>
      <c r="AT288" s="181" t="s">
        <v>243</v>
      </c>
      <c r="AU288" s="181" t="s">
        <v>87</v>
      </c>
      <c r="AV288" s="14" t="s">
        <v>87</v>
      </c>
      <c r="AW288" s="14" t="s">
        <v>29</v>
      </c>
      <c r="AX288" s="14" t="s">
        <v>82</v>
      </c>
      <c r="AY288" s="181" t="s">
        <v>234</v>
      </c>
    </row>
    <row r="289" spans="1:65" s="2" customFormat="1" ht="24.15" customHeight="1">
      <c r="A289" s="33"/>
      <c r="B289" s="157"/>
      <c r="C289" s="199" t="s">
        <v>933</v>
      </c>
      <c r="D289" s="199" t="s">
        <v>478</v>
      </c>
      <c r="E289" s="200" t="s">
        <v>2186</v>
      </c>
      <c r="F289" s="201" t="s">
        <v>2187</v>
      </c>
      <c r="G289" s="202" t="s">
        <v>305</v>
      </c>
      <c r="H289" s="203">
        <v>28</v>
      </c>
      <c r="I289" s="204"/>
      <c r="J289" s="205">
        <f>ROUND(I289*H289,2)</f>
        <v>0</v>
      </c>
      <c r="K289" s="206"/>
      <c r="L289" s="207"/>
      <c r="M289" s="208" t="s">
        <v>1</v>
      </c>
      <c r="N289" s="209" t="s">
        <v>41</v>
      </c>
      <c r="O289" s="62"/>
      <c r="P289" s="168">
        <f>O289*H289</f>
        <v>0</v>
      </c>
      <c r="Q289" s="168">
        <v>5.0000000000000002E-5</v>
      </c>
      <c r="R289" s="168">
        <f>Q289*H289</f>
        <v>1.4E-3</v>
      </c>
      <c r="S289" s="168">
        <v>0</v>
      </c>
      <c r="T289" s="169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70" t="s">
        <v>643</v>
      </c>
      <c r="AT289" s="170" t="s">
        <v>478</v>
      </c>
      <c r="AU289" s="170" t="s">
        <v>87</v>
      </c>
      <c r="AY289" s="18" t="s">
        <v>234</v>
      </c>
      <c r="BE289" s="171">
        <f>IF(N289="základná",J289,0)</f>
        <v>0</v>
      </c>
      <c r="BF289" s="171">
        <f>IF(N289="znížená",J289,0)</f>
        <v>0</v>
      </c>
      <c r="BG289" s="171">
        <f>IF(N289="zákl. prenesená",J289,0)</f>
        <v>0</v>
      </c>
      <c r="BH289" s="171">
        <f>IF(N289="zníž. prenesená",J289,0)</f>
        <v>0</v>
      </c>
      <c r="BI289" s="171">
        <f>IF(N289="nulová",J289,0)</f>
        <v>0</v>
      </c>
      <c r="BJ289" s="18" t="s">
        <v>87</v>
      </c>
      <c r="BK289" s="171">
        <f>ROUND(I289*H289,2)</f>
        <v>0</v>
      </c>
      <c r="BL289" s="18" t="s">
        <v>327</v>
      </c>
      <c r="BM289" s="170" t="s">
        <v>3572</v>
      </c>
    </row>
    <row r="290" spans="1:65" s="2" customFormat="1" ht="24.15" customHeight="1">
      <c r="A290" s="33"/>
      <c r="B290" s="157"/>
      <c r="C290" s="158" t="s">
        <v>936</v>
      </c>
      <c r="D290" s="158" t="s">
        <v>237</v>
      </c>
      <c r="E290" s="159" t="s">
        <v>2189</v>
      </c>
      <c r="F290" s="160" t="s">
        <v>2190</v>
      </c>
      <c r="G290" s="161" t="s">
        <v>305</v>
      </c>
      <c r="H290" s="162">
        <v>13</v>
      </c>
      <c r="I290" s="163"/>
      <c r="J290" s="164">
        <f>ROUND(I290*H290,2)</f>
        <v>0</v>
      </c>
      <c r="K290" s="165"/>
      <c r="L290" s="34"/>
      <c r="M290" s="166" t="s">
        <v>1</v>
      </c>
      <c r="N290" s="167" t="s">
        <v>41</v>
      </c>
      <c r="O290" s="62"/>
      <c r="P290" s="168">
        <f>O290*H290</f>
        <v>0</v>
      </c>
      <c r="Q290" s="168">
        <v>1E-4</v>
      </c>
      <c r="R290" s="168">
        <f>Q290*H290</f>
        <v>1.3000000000000002E-3</v>
      </c>
      <c r="S290" s="168">
        <v>0</v>
      </c>
      <c r="T290" s="169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70" t="s">
        <v>327</v>
      </c>
      <c r="AT290" s="170" t="s">
        <v>237</v>
      </c>
      <c r="AU290" s="170" t="s">
        <v>87</v>
      </c>
      <c r="AY290" s="18" t="s">
        <v>234</v>
      </c>
      <c r="BE290" s="171">
        <f>IF(N290="základná",J290,0)</f>
        <v>0</v>
      </c>
      <c r="BF290" s="171">
        <f>IF(N290="znížená",J290,0)</f>
        <v>0</v>
      </c>
      <c r="BG290" s="171">
        <f>IF(N290="zákl. prenesená",J290,0)</f>
        <v>0</v>
      </c>
      <c r="BH290" s="171">
        <f>IF(N290="zníž. prenesená",J290,0)</f>
        <v>0</v>
      </c>
      <c r="BI290" s="171">
        <f>IF(N290="nulová",J290,0)</f>
        <v>0</v>
      </c>
      <c r="BJ290" s="18" t="s">
        <v>87</v>
      </c>
      <c r="BK290" s="171">
        <f>ROUND(I290*H290,2)</f>
        <v>0</v>
      </c>
      <c r="BL290" s="18" t="s">
        <v>327</v>
      </c>
      <c r="BM290" s="170" t="s">
        <v>3573</v>
      </c>
    </row>
    <row r="291" spans="1:65" s="14" customFormat="1">
      <c r="B291" s="180"/>
      <c r="D291" s="173" t="s">
        <v>243</v>
      </c>
      <c r="E291" s="181" t="s">
        <v>1</v>
      </c>
      <c r="F291" s="182" t="s">
        <v>3574</v>
      </c>
      <c r="H291" s="183">
        <v>13</v>
      </c>
      <c r="I291" s="184"/>
      <c r="L291" s="180"/>
      <c r="M291" s="185"/>
      <c r="N291" s="186"/>
      <c r="O291" s="186"/>
      <c r="P291" s="186"/>
      <c r="Q291" s="186"/>
      <c r="R291" s="186"/>
      <c r="S291" s="186"/>
      <c r="T291" s="187"/>
      <c r="AT291" s="181" t="s">
        <v>243</v>
      </c>
      <c r="AU291" s="181" t="s">
        <v>87</v>
      </c>
      <c r="AV291" s="14" t="s">
        <v>87</v>
      </c>
      <c r="AW291" s="14" t="s">
        <v>29</v>
      </c>
      <c r="AX291" s="14" t="s">
        <v>82</v>
      </c>
      <c r="AY291" s="181" t="s">
        <v>234</v>
      </c>
    </row>
    <row r="292" spans="1:65" s="2" customFormat="1" ht="33" customHeight="1">
      <c r="A292" s="33"/>
      <c r="B292" s="157"/>
      <c r="C292" s="199" t="s">
        <v>943</v>
      </c>
      <c r="D292" s="199" t="s">
        <v>478</v>
      </c>
      <c r="E292" s="200" t="s">
        <v>2193</v>
      </c>
      <c r="F292" s="201" t="s">
        <v>2194</v>
      </c>
      <c r="G292" s="202" t="s">
        <v>305</v>
      </c>
      <c r="H292" s="203">
        <v>13</v>
      </c>
      <c r="I292" s="204"/>
      <c r="J292" s="205">
        <f>ROUND(I292*H292,2)</f>
        <v>0</v>
      </c>
      <c r="K292" s="206"/>
      <c r="L292" s="207"/>
      <c r="M292" s="208" t="s">
        <v>1</v>
      </c>
      <c r="N292" s="209" t="s">
        <v>41</v>
      </c>
      <c r="O292" s="62"/>
      <c r="P292" s="168">
        <f>O292*H292</f>
        <v>0</v>
      </c>
      <c r="Q292" s="168">
        <v>6.0000000000000002E-5</v>
      </c>
      <c r="R292" s="168">
        <f>Q292*H292</f>
        <v>7.7999999999999999E-4</v>
      </c>
      <c r="S292" s="168">
        <v>0</v>
      </c>
      <c r="T292" s="169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70" t="s">
        <v>643</v>
      </c>
      <c r="AT292" s="170" t="s">
        <v>478</v>
      </c>
      <c r="AU292" s="170" t="s">
        <v>87</v>
      </c>
      <c r="AY292" s="18" t="s">
        <v>234</v>
      </c>
      <c r="BE292" s="171">
        <f>IF(N292="základná",J292,0)</f>
        <v>0</v>
      </c>
      <c r="BF292" s="171">
        <f>IF(N292="znížená",J292,0)</f>
        <v>0</v>
      </c>
      <c r="BG292" s="171">
        <f>IF(N292="zákl. prenesená",J292,0)</f>
        <v>0</v>
      </c>
      <c r="BH292" s="171">
        <f>IF(N292="zníž. prenesená",J292,0)</f>
        <v>0</v>
      </c>
      <c r="BI292" s="171">
        <f>IF(N292="nulová",J292,0)</f>
        <v>0</v>
      </c>
      <c r="BJ292" s="18" t="s">
        <v>87</v>
      </c>
      <c r="BK292" s="171">
        <f>ROUND(I292*H292,2)</f>
        <v>0</v>
      </c>
      <c r="BL292" s="18" t="s">
        <v>327</v>
      </c>
      <c r="BM292" s="170" t="s">
        <v>3575</v>
      </c>
    </row>
    <row r="293" spans="1:65" s="12" customFormat="1" ht="25.95" customHeight="1">
      <c r="B293" s="144"/>
      <c r="D293" s="145" t="s">
        <v>74</v>
      </c>
      <c r="E293" s="146" t="s">
        <v>478</v>
      </c>
      <c r="F293" s="146" t="s">
        <v>2203</v>
      </c>
      <c r="I293" s="147"/>
      <c r="J293" s="148">
        <f>BK293</f>
        <v>0</v>
      </c>
      <c r="L293" s="144"/>
      <c r="M293" s="149"/>
      <c r="N293" s="150"/>
      <c r="O293" s="150"/>
      <c r="P293" s="151">
        <f>P294</f>
        <v>0</v>
      </c>
      <c r="Q293" s="150"/>
      <c r="R293" s="151">
        <f>R294</f>
        <v>1.08E-3</v>
      </c>
      <c r="S293" s="150"/>
      <c r="T293" s="152">
        <f>T294</f>
        <v>0</v>
      </c>
      <c r="AR293" s="145" t="s">
        <v>92</v>
      </c>
      <c r="AT293" s="153" t="s">
        <v>74</v>
      </c>
      <c r="AU293" s="153" t="s">
        <v>75</v>
      </c>
      <c r="AY293" s="145" t="s">
        <v>234</v>
      </c>
      <c r="BK293" s="154">
        <f>BK294</f>
        <v>0</v>
      </c>
    </row>
    <row r="294" spans="1:65" s="12" customFormat="1" ht="22.95" customHeight="1">
      <c r="B294" s="144"/>
      <c r="D294" s="145" t="s">
        <v>74</v>
      </c>
      <c r="E294" s="155" t="s">
        <v>2204</v>
      </c>
      <c r="F294" s="155" t="s">
        <v>2205</v>
      </c>
      <c r="I294" s="147"/>
      <c r="J294" s="156">
        <f>BK294</f>
        <v>0</v>
      </c>
      <c r="L294" s="144"/>
      <c r="M294" s="149"/>
      <c r="N294" s="150"/>
      <c r="O294" s="150"/>
      <c r="P294" s="151">
        <f>SUM(P295:P300)</f>
        <v>0</v>
      </c>
      <c r="Q294" s="150"/>
      <c r="R294" s="151">
        <f>SUM(R295:R300)</f>
        <v>1.08E-3</v>
      </c>
      <c r="S294" s="150"/>
      <c r="T294" s="152">
        <f>SUM(T295:T300)</f>
        <v>0</v>
      </c>
      <c r="AR294" s="145" t="s">
        <v>92</v>
      </c>
      <c r="AT294" s="153" t="s">
        <v>74</v>
      </c>
      <c r="AU294" s="153" t="s">
        <v>82</v>
      </c>
      <c r="AY294" s="145" t="s">
        <v>234</v>
      </c>
      <c r="BK294" s="154">
        <f>SUM(BK295:BK300)</f>
        <v>0</v>
      </c>
    </row>
    <row r="295" spans="1:65" s="2" customFormat="1" ht="16.5" customHeight="1">
      <c r="A295" s="33"/>
      <c r="B295" s="157"/>
      <c r="C295" s="158" t="s">
        <v>949</v>
      </c>
      <c r="D295" s="158" t="s">
        <v>237</v>
      </c>
      <c r="E295" s="159" t="s">
        <v>2224</v>
      </c>
      <c r="F295" s="160" t="s">
        <v>2225</v>
      </c>
      <c r="G295" s="161" t="s">
        <v>305</v>
      </c>
      <c r="H295" s="162">
        <v>2</v>
      </c>
      <c r="I295" s="163"/>
      <c r="J295" s="164">
        <f t="shared" ref="J295:J300" si="40">ROUND(I295*H295,2)</f>
        <v>0</v>
      </c>
      <c r="K295" s="165"/>
      <c r="L295" s="34"/>
      <c r="M295" s="166" t="s">
        <v>1</v>
      </c>
      <c r="N295" s="167" t="s">
        <v>41</v>
      </c>
      <c r="O295" s="62"/>
      <c r="P295" s="168">
        <f t="shared" ref="P295:P300" si="41">O295*H295</f>
        <v>0</v>
      </c>
      <c r="Q295" s="168">
        <v>0</v>
      </c>
      <c r="R295" s="168">
        <f t="shared" ref="R295:R300" si="42">Q295*H295</f>
        <v>0</v>
      </c>
      <c r="S295" s="168">
        <v>0</v>
      </c>
      <c r="T295" s="169">
        <f t="shared" ref="T295:T300" si="43"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0" t="s">
        <v>843</v>
      </c>
      <c r="AT295" s="170" t="s">
        <v>237</v>
      </c>
      <c r="AU295" s="170" t="s">
        <v>87</v>
      </c>
      <c r="AY295" s="18" t="s">
        <v>234</v>
      </c>
      <c r="BE295" s="171">
        <f t="shared" ref="BE295:BE300" si="44">IF(N295="základná",J295,0)</f>
        <v>0</v>
      </c>
      <c r="BF295" s="171">
        <f t="shared" ref="BF295:BF300" si="45">IF(N295="znížená",J295,0)</f>
        <v>0</v>
      </c>
      <c r="BG295" s="171">
        <f t="shared" ref="BG295:BG300" si="46">IF(N295="zákl. prenesená",J295,0)</f>
        <v>0</v>
      </c>
      <c r="BH295" s="171">
        <f t="shared" ref="BH295:BH300" si="47">IF(N295="zníž. prenesená",J295,0)</f>
        <v>0</v>
      </c>
      <c r="BI295" s="171">
        <f t="shared" ref="BI295:BI300" si="48">IF(N295="nulová",J295,0)</f>
        <v>0</v>
      </c>
      <c r="BJ295" s="18" t="s">
        <v>87</v>
      </c>
      <c r="BK295" s="171">
        <f t="shared" ref="BK295:BK300" si="49">ROUND(I295*H295,2)</f>
        <v>0</v>
      </c>
      <c r="BL295" s="18" t="s">
        <v>843</v>
      </c>
      <c r="BM295" s="170" t="s">
        <v>3576</v>
      </c>
    </row>
    <row r="296" spans="1:65" s="2" customFormat="1" ht="16.5" customHeight="1">
      <c r="A296" s="33"/>
      <c r="B296" s="157"/>
      <c r="C296" s="199" t="s">
        <v>954</v>
      </c>
      <c r="D296" s="199" t="s">
        <v>478</v>
      </c>
      <c r="E296" s="200" t="s">
        <v>2227</v>
      </c>
      <c r="F296" s="201" t="s">
        <v>2228</v>
      </c>
      <c r="G296" s="202" t="s">
        <v>305</v>
      </c>
      <c r="H296" s="203">
        <v>2</v>
      </c>
      <c r="I296" s="204"/>
      <c r="J296" s="205">
        <f t="shared" si="40"/>
        <v>0</v>
      </c>
      <c r="K296" s="206"/>
      <c r="L296" s="207"/>
      <c r="M296" s="208" t="s">
        <v>1</v>
      </c>
      <c r="N296" s="209" t="s">
        <v>41</v>
      </c>
      <c r="O296" s="62"/>
      <c r="P296" s="168">
        <f t="shared" si="41"/>
        <v>0</v>
      </c>
      <c r="Q296" s="168">
        <v>0</v>
      </c>
      <c r="R296" s="168">
        <f t="shared" si="42"/>
        <v>0</v>
      </c>
      <c r="S296" s="168">
        <v>0</v>
      </c>
      <c r="T296" s="169">
        <f t="shared" si="43"/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70" t="s">
        <v>1948</v>
      </c>
      <c r="AT296" s="170" t="s">
        <v>478</v>
      </c>
      <c r="AU296" s="170" t="s">
        <v>87</v>
      </c>
      <c r="AY296" s="18" t="s">
        <v>234</v>
      </c>
      <c r="BE296" s="171">
        <f t="shared" si="44"/>
        <v>0</v>
      </c>
      <c r="BF296" s="171">
        <f t="shared" si="45"/>
        <v>0</v>
      </c>
      <c r="BG296" s="171">
        <f t="shared" si="46"/>
        <v>0</v>
      </c>
      <c r="BH296" s="171">
        <f t="shared" si="47"/>
        <v>0</v>
      </c>
      <c r="BI296" s="171">
        <f t="shared" si="48"/>
        <v>0</v>
      </c>
      <c r="BJ296" s="18" t="s">
        <v>87</v>
      </c>
      <c r="BK296" s="171">
        <f t="shared" si="49"/>
        <v>0</v>
      </c>
      <c r="BL296" s="18" t="s">
        <v>843</v>
      </c>
      <c r="BM296" s="170" t="s">
        <v>3577</v>
      </c>
    </row>
    <row r="297" spans="1:65" s="2" customFormat="1" ht="16.5" customHeight="1">
      <c r="A297" s="33"/>
      <c r="B297" s="157"/>
      <c r="C297" s="158" t="s">
        <v>959</v>
      </c>
      <c r="D297" s="158" t="s">
        <v>237</v>
      </c>
      <c r="E297" s="159" t="s">
        <v>2206</v>
      </c>
      <c r="F297" s="160" t="s">
        <v>2207</v>
      </c>
      <c r="G297" s="161" t="s">
        <v>305</v>
      </c>
      <c r="H297" s="162">
        <v>1</v>
      </c>
      <c r="I297" s="163"/>
      <c r="J297" s="164">
        <f t="shared" si="40"/>
        <v>0</v>
      </c>
      <c r="K297" s="165"/>
      <c r="L297" s="34"/>
      <c r="M297" s="166" t="s">
        <v>1</v>
      </c>
      <c r="N297" s="167" t="s">
        <v>41</v>
      </c>
      <c r="O297" s="62"/>
      <c r="P297" s="168">
        <f t="shared" si="41"/>
        <v>0</v>
      </c>
      <c r="Q297" s="168">
        <v>0</v>
      </c>
      <c r="R297" s="168">
        <f t="shared" si="42"/>
        <v>0</v>
      </c>
      <c r="S297" s="168">
        <v>0</v>
      </c>
      <c r="T297" s="169">
        <f t="shared" si="43"/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70" t="s">
        <v>843</v>
      </c>
      <c r="AT297" s="170" t="s">
        <v>237</v>
      </c>
      <c r="AU297" s="170" t="s">
        <v>87</v>
      </c>
      <c r="AY297" s="18" t="s">
        <v>234</v>
      </c>
      <c r="BE297" s="171">
        <f t="shared" si="44"/>
        <v>0</v>
      </c>
      <c r="BF297" s="171">
        <f t="shared" si="45"/>
        <v>0</v>
      </c>
      <c r="BG297" s="171">
        <f t="shared" si="46"/>
        <v>0</v>
      </c>
      <c r="BH297" s="171">
        <f t="shared" si="47"/>
        <v>0</v>
      </c>
      <c r="BI297" s="171">
        <f t="shared" si="48"/>
        <v>0</v>
      </c>
      <c r="BJ297" s="18" t="s">
        <v>87</v>
      </c>
      <c r="BK297" s="171">
        <f t="shared" si="49"/>
        <v>0</v>
      </c>
      <c r="BL297" s="18" t="s">
        <v>843</v>
      </c>
      <c r="BM297" s="170" t="s">
        <v>3578</v>
      </c>
    </row>
    <row r="298" spans="1:65" s="2" customFormat="1" ht="16.5" customHeight="1">
      <c r="A298" s="33"/>
      <c r="B298" s="157"/>
      <c r="C298" s="199" t="s">
        <v>965</v>
      </c>
      <c r="D298" s="199" t="s">
        <v>478</v>
      </c>
      <c r="E298" s="200" t="s">
        <v>2209</v>
      </c>
      <c r="F298" s="201" t="s">
        <v>2210</v>
      </c>
      <c r="G298" s="202" t="s">
        <v>305</v>
      </c>
      <c r="H298" s="203">
        <v>1</v>
      </c>
      <c r="I298" s="204"/>
      <c r="J298" s="205">
        <f t="shared" si="40"/>
        <v>0</v>
      </c>
      <c r="K298" s="206"/>
      <c r="L298" s="207"/>
      <c r="M298" s="208" t="s">
        <v>1</v>
      </c>
      <c r="N298" s="209" t="s">
        <v>41</v>
      </c>
      <c r="O298" s="62"/>
      <c r="P298" s="168">
        <f t="shared" si="41"/>
        <v>0</v>
      </c>
      <c r="Q298" s="168">
        <v>0</v>
      </c>
      <c r="R298" s="168">
        <f t="shared" si="42"/>
        <v>0</v>
      </c>
      <c r="S298" s="168">
        <v>0</v>
      </c>
      <c r="T298" s="169">
        <f t="shared" si="43"/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70" t="s">
        <v>1948</v>
      </c>
      <c r="AT298" s="170" t="s">
        <v>478</v>
      </c>
      <c r="AU298" s="170" t="s">
        <v>87</v>
      </c>
      <c r="AY298" s="18" t="s">
        <v>234</v>
      </c>
      <c r="BE298" s="171">
        <f t="shared" si="44"/>
        <v>0</v>
      </c>
      <c r="BF298" s="171">
        <f t="shared" si="45"/>
        <v>0</v>
      </c>
      <c r="BG298" s="171">
        <f t="shared" si="46"/>
        <v>0</v>
      </c>
      <c r="BH298" s="171">
        <f t="shared" si="47"/>
        <v>0</v>
      </c>
      <c r="BI298" s="171">
        <f t="shared" si="48"/>
        <v>0</v>
      </c>
      <c r="BJ298" s="18" t="s">
        <v>87</v>
      </c>
      <c r="BK298" s="171">
        <f t="shared" si="49"/>
        <v>0</v>
      </c>
      <c r="BL298" s="18" t="s">
        <v>843</v>
      </c>
      <c r="BM298" s="170" t="s">
        <v>3579</v>
      </c>
    </row>
    <row r="299" spans="1:65" s="2" customFormat="1" ht="16.5" customHeight="1">
      <c r="A299" s="33"/>
      <c r="B299" s="157"/>
      <c r="C299" s="158" t="s">
        <v>969</v>
      </c>
      <c r="D299" s="158" t="s">
        <v>237</v>
      </c>
      <c r="E299" s="159" t="s">
        <v>2212</v>
      </c>
      <c r="F299" s="160" t="s">
        <v>2213</v>
      </c>
      <c r="G299" s="161" t="s">
        <v>305</v>
      </c>
      <c r="H299" s="162">
        <v>18</v>
      </c>
      <c r="I299" s="163"/>
      <c r="J299" s="164">
        <f t="shared" si="40"/>
        <v>0</v>
      </c>
      <c r="K299" s="165"/>
      <c r="L299" s="34"/>
      <c r="M299" s="166" t="s">
        <v>1</v>
      </c>
      <c r="N299" s="167" t="s">
        <v>41</v>
      </c>
      <c r="O299" s="62"/>
      <c r="P299" s="168">
        <f t="shared" si="41"/>
        <v>0</v>
      </c>
      <c r="Q299" s="168">
        <v>0</v>
      </c>
      <c r="R299" s="168">
        <f t="shared" si="42"/>
        <v>0</v>
      </c>
      <c r="S299" s="168">
        <v>0</v>
      </c>
      <c r="T299" s="169">
        <f t="shared" si="43"/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0" t="s">
        <v>843</v>
      </c>
      <c r="AT299" s="170" t="s">
        <v>237</v>
      </c>
      <c r="AU299" s="170" t="s">
        <v>87</v>
      </c>
      <c r="AY299" s="18" t="s">
        <v>234</v>
      </c>
      <c r="BE299" s="171">
        <f t="shared" si="44"/>
        <v>0</v>
      </c>
      <c r="BF299" s="171">
        <f t="shared" si="45"/>
        <v>0</v>
      </c>
      <c r="BG299" s="171">
        <f t="shared" si="46"/>
        <v>0</v>
      </c>
      <c r="BH299" s="171">
        <f t="shared" si="47"/>
        <v>0</v>
      </c>
      <c r="BI299" s="171">
        <f t="shared" si="48"/>
        <v>0</v>
      </c>
      <c r="BJ299" s="18" t="s">
        <v>87</v>
      </c>
      <c r="BK299" s="171">
        <f t="shared" si="49"/>
        <v>0</v>
      </c>
      <c r="BL299" s="18" t="s">
        <v>843</v>
      </c>
      <c r="BM299" s="170" t="s">
        <v>3580</v>
      </c>
    </row>
    <row r="300" spans="1:65" s="2" customFormat="1" ht="16.5" customHeight="1">
      <c r="A300" s="33"/>
      <c r="B300" s="157"/>
      <c r="C300" s="199" t="s">
        <v>984</v>
      </c>
      <c r="D300" s="199" t="s">
        <v>478</v>
      </c>
      <c r="E300" s="200" t="s">
        <v>2215</v>
      </c>
      <c r="F300" s="201" t="s">
        <v>2216</v>
      </c>
      <c r="G300" s="202" t="s">
        <v>305</v>
      </c>
      <c r="H300" s="203">
        <v>18</v>
      </c>
      <c r="I300" s="204"/>
      <c r="J300" s="205">
        <f t="shared" si="40"/>
        <v>0</v>
      </c>
      <c r="K300" s="206"/>
      <c r="L300" s="207"/>
      <c r="M300" s="208" t="s">
        <v>1</v>
      </c>
      <c r="N300" s="209" t="s">
        <v>41</v>
      </c>
      <c r="O300" s="62"/>
      <c r="P300" s="168">
        <f t="shared" si="41"/>
        <v>0</v>
      </c>
      <c r="Q300" s="168">
        <v>6.0000000000000002E-5</v>
      </c>
      <c r="R300" s="168">
        <f t="shared" si="42"/>
        <v>1.08E-3</v>
      </c>
      <c r="S300" s="168">
        <v>0</v>
      </c>
      <c r="T300" s="169">
        <f t="shared" si="43"/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70" t="s">
        <v>1157</v>
      </c>
      <c r="AT300" s="170" t="s">
        <v>478</v>
      </c>
      <c r="AU300" s="170" t="s">
        <v>87</v>
      </c>
      <c r="AY300" s="18" t="s">
        <v>234</v>
      </c>
      <c r="BE300" s="171">
        <f t="shared" si="44"/>
        <v>0</v>
      </c>
      <c r="BF300" s="171">
        <f t="shared" si="45"/>
        <v>0</v>
      </c>
      <c r="BG300" s="171">
        <f t="shared" si="46"/>
        <v>0</v>
      </c>
      <c r="BH300" s="171">
        <f t="shared" si="47"/>
        <v>0</v>
      </c>
      <c r="BI300" s="171">
        <f t="shared" si="48"/>
        <v>0</v>
      </c>
      <c r="BJ300" s="18" t="s">
        <v>87</v>
      </c>
      <c r="BK300" s="171">
        <f t="shared" si="49"/>
        <v>0</v>
      </c>
      <c r="BL300" s="18" t="s">
        <v>1157</v>
      </c>
      <c r="BM300" s="170" t="s">
        <v>3581</v>
      </c>
    </row>
    <row r="301" spans="1:65" s="12" customFormat="1" ht="25.95" customHeight="1">
      <c r="B301" s="144"/>
      <c r="D301" s="145" t="s">
        <v>74</v>
      </c>
      <c r="E301" s="146" t="s">
        <v>2230</v>
      </c>
      <c r="F301" s="146" t="s">
        <v>2231</v>
      </c>
      <c r="I301" s="147"/>
      <c r="J301" s="148">
        <f>BK301</f>
        <v>0</v>
      </c>
      <c r="L301" s="144"/>
      <c r="M301" s="149"/>
      <c r="N301" s="150"/>
      <c r="O301" s="150"/>
      <c r="P301" s="151">
        <f>SUM(P302:P310)</f>
        <v>0</v>
      </c>
      <c r="Q301" s="150"/>
      <c r="R301" s="151">
        <f>SUM(R302:R310)</f>
        <v>0</v>
      </c>
      <c r="S301" s="150"/>
      <c r="T301" s="152">
        <f>SUM(T302:T310)</f>
        <v>0</v>
      </c>
      <c r="AR301" s="145" t="s">
        <v>241</v>
      </c>
      <c r="AT301" s="153" t="s">
        <v>74</v>
      </c>
      <c r="AU301" s="153" t="s">
        <v>75</v>
      </c>
      <c r="AY301" s="145" t="s">
        <v>234</v>
      </c>
      <c r="BK301" s="154">
        <f>SUM(BK302:BK310)</f>
        <v>0</v>
      </c>
    </row>
    <row r="302" spans="1:65" s="2" customFormat="1" ht="33" customHeight="1">
      <c r="A302" s="33"/>
      <c r="B302" s="157"/>
      <c r="C302" s="158" t="s">
        <v>993</v>
      </c>
      <c r="D302" s="158" t="s">
        <v>237</v>
      </c>
      <c r="E302" s="159" t="s">
        <v>2232</v>
      </c>
      <c r="F302" s="160" t="s">
        <v>2233</v>
      </c>
      <c r="G302" s="161" t="s">
        <v>2234</v>
      </c>
      <c r="H302" s="162">
        <v>8</v>
      </c>
      <c r="I302" s="163"/>
      <c r="J302" s="164">
        <f t="shared" ref="J302:J310" si="50">ROUND(I302*H302,2)</f>
        <v>0</v>
      </c>
      <c r="K302" s="165"/>
      <c r="L302" s="34"/>
      <c r="M302" s="166" t="s">
        <v>1</v>
      </c>
      <c r="N302" s="167" t="s">
        <v>41</v>
      </c>
      <c r="O302" s="62"/>
      <c r="P302" s="168">
        <f t="shared" ref="P302:P310" si="51">O302*H302</f>
        <v>0</v>
      </c>
      <c r="Q302" s="168">
        <v>0</v>
      </c>
      <c r="R302" s="168">
        <f t="shared" ref="R302:R310" si="52">Q302*H302</f>
        <v>0</v>
      </c>
      <c r="S302" s="168">
        <v>0</v>
      </c>
      <c r="T302" s="169">
        <f t="shared" ref="T302:T310" si="53"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70" t="s">
        <v>2235</v>
      </c>
      <c r="AT302" s="170" t="s">
        <v>237</v>
      </c>
      <c r="AU302" s="170" t="s">
        <v>82</v>
      </c>
      <c r="AY302" s="18" t="s">
        <v>234</v>
      </c>
      <c r="BE302" s="171">
        <f t="shared" ref="BE302:BE310" si="54">IF(N302="základná",J302,0)</f>
        <v>0</v>
      </c>
      <c r="BF302" s="171">
        <f t="shared" ref="BF302:BF310" si="55">IF(N302="znížená",J302,0)</f>
        <v>0</v>
      </c>
      <c r="BG302" s="171">
        <f t="shared" ref="BG302:BG310" si="56">IF(N302="zákl. prenesená",J302,0)</f>
        <v>0</v>
      </c>
      <c r="BH302" s="171">
        <f t="shared" ref="BH302:BH310" si="57">IF(N302="zníž. prenesená",J302,0)</f>
        <v>0</v>
      </c>
      <c r="BI302" s="171">
        <f t="shared" ref="BI302:BI310" si="58">IF(N302="nulová",J302,0)</f>
        <v>0</v>
      </c>
      <c r="BJ302" s="18" t="s">
        <v>87</v>
      </c>
      <c r="BK302" s="171">
        <f t="shared" ref="BK302:BK310" si="59">ROUND(I302*H302,2)</f>
        <v>0</v>
      </c>
      <c r="BL302" s="18" t="s">
        <v>2235</v>
      </c>
      <c r="BM302" s="170" t="s">
        <v>3582</v>
      </c>
    </row>
    <row r="303" spans="1:65" s="2" customFormat="1" ht="24.15" customHeight="1">
      <c r="A303" s="33"/>
      <c r="B303" s="157"/>
      <c r="C303" s="158" t="s">
        <v>997</v>
      </c>
      <c r="D303" s="158" t="s">
        <v>237</v>
      </c>
      <c r="E303" s="159" t="s">
        <v>2237</v>
      </c>
      <c r="F303" s="160" t="s">
        <v>2238</v>
      </c>
      <c r="G303" s="161" t="s">
        <v>305</v>
      </c>
      <c r="H303" s="162">
        <v>2</v>
      </c>
      <c r="I303" s="163"/>
      <c r="J303" s="164">
        <f t="shared" si="50"/>
        <v>0</v>
      </c>
      <c r="K303" s="165"/>
      <c r="L303" s="34"/>
      <c r="M303" s="166" t="s">
        <v>1</v>
      </c>
      <c r="N303" s="167" t="s">
        <v>41</v>
      </c>
      <c r="O303" s="62"/>
      <c r="P303" s="168">
        <f t="shared" si="51"/>
        <v>0</v>
      </c>
      <c r="Q303" s="168">
        <v>0</v>
      </c>
      <c r="R303" s="168">
        <f t="shared" si="52"/>
        <v>0</v>
      </c>
      <c r="S303" s="168">
        <v>0</v>
      </c>
      <c r="T303" s="169">
        <f t="shared" si="53"/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70" t="s">
        <v>2235</v>
      </c>
      <c r="AT303" s="170" t="s">
        <v>237</v>
      </c>
      <c r="AU303" s="170" t="s">
        <v>82</v>
      </c>
      <c r="AY303" s="18" t="s">
        <v>234</v>
      </c>
      <c r="BE303" s="171">
        <f t="shared" si="54"/>
        <v>0</v>
      </c>
      <c r="BF303" s="171">
        <f t="shared" si="55"/>
        <v>0</v>
      </c>
      <c r="BG303" s="171">
        <f t="shared" si="56"/>
        <v>0</v>
      </c>
      <c r="BH303" s="171">
        <f t="shared" si="57"/>
        <v>0</v>
      </c>
      <c r="BI303" s="171">
        <f t="shared" si="58"/>
        <v>0</v>
      </c>
      <c r="BJ303" s="18" t="s">
        <v>87</v>
      </c>
      <c r="BK303" s="171">
        <f t="shared" si="59"/>
        <v>0</v>
      </c>
      <c r="BL303" s="18" t="s">
        <v>2235</v>
      </c>
      <c r="BM303" s="170" t="s">
        <v>3583</v>
      </c>
    </row>
    <row r="304" spans="1:65" s="2" customFormat="1" ht="16.5" customHeight="1">
      <c r="A304" s="33"/>
      <c r="B304" s="157"/>
      <c r="C304" s="158" t="s">
        <v>1001</v>
      </c>
      <c r="D304" s="158" t="s">
        <v>237</v>
      </c>
      <c r="E304" s="159" t="s">
        <v>2240</v>
      </c>
      <c r="F304" s="160" t="s">
        <v>2241</v>
      </c>
      <c r="G304" s="161" t="s">
        <v>305</v>
      </c>
      <c r="H304" s="162">
        <v>2</v>
      </c>
      <c r="I304" s="163"/>
      <c r="J304" s="164">
        <f t="shared" si="50"/>
        <v>0</v>
      </c>
      <c r="K304" s="165"/>
      <c r="L304" s="34"/>
      <c r="M304" s="166" t="s">
        <v>1</v>
      </c>
      <c r="N304" s="167" t="s">
        <v>41</v>
      </c>
      <c r="O304" s="62"/>
      <c r="P304" s="168">
        <f t="shared" si="51"/>
        <v>0</v>
      </c>
      <c r="Q304" s="168">
        <v>0</v>
      </c>
      <c r="R304" s="168">
        <f t="shared" si="52"/>
        <v>0</v>
      </c>
      <c r="S304" s="168">
        <v>0</v>
      </c>
      <c r="T304" s="169">
        <f t="shared" si="53"/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70" t="s">
        <v>2235</v>
      </c>
      <c r="AT304" s="170" t="s">
        <v>237</v>
      </c>
      <c r="AU304" s="170" t="s">
        <v>82</v>
      </c>
      <c r="AY304" s="18" t="s">
        <v>234</v>
      </c>
      <c r="BE304" s="171">
        <f t="shared" si="54"/>
        <v>0</v>
      </c>
      <c r="BF304" s="171">
        <f t="shared" si="55"/>
        <v>0</v>
      </c>
      <c r="BG304" s="171">
        <f t="shared" si="56"/>
        <v>0</v>
      </c>
      <c r="BH304" s="171">
        <f t="shared" si="57"/>
        <v>0</v>
      </c>
      <c r="BI304" s="171">
        <f t="shared" si="58"/>
        <v>0</v>
      </c>
      <c r="BJ304" s="18" t="s">
        <v>87</v>
      </c>
      <c r="BK304" s="171">
        <f t="shared" si="59"/>
        <v>0</v>
      </c>
      <c r="BL304" s="18" t="s">
        <v>2235</v>
      </c>
      <c r="BM304" s="170" t="s">
        <v>3584</v>
      </c>
    </row>
    <row r="305" spans="1:65" s="2" customFormat="1" ht="24.15" customHeight="1">
      <c r="A305" s="33"/>
      <c r="B305" s="157"/>
      <c r="C305" s="158" t="s">
        <v>1005</v>
      </c>
      <c r="D305" s="158" t="s">
        <v>237</v>
      </c>
      <c r="E305" s="159" t="s">
        <v>2243</v>
      </c>
      <c r="F305" s="160" t="s">
        <v>2244</v>
      </c>
      <c r="G305" s="161" t="s">
        <v>305</v>
      </c>
      <c r="H305" s="162">
        <v>2</v>
      </c>
      <c r="I305" s="163"/>
      <c r="J305" s="164">
        <f t="shared" si="50"/>
        <v>0</v>
      </c>
      <c r="K305" s="165"/>
      <c r="L305" s="34"/>
      <c r="M305" s="166" t="s">
        <v>1</v>
      </c>
      <c r="N305" s="167" t="s">
        <v>41</v>
      </c>
      <c r="O305" s="62"/>
      <c r="P305" s="168">
        <f t="shared" si="51"/>
        <v>0</v>
      </c>
      <c r="Q305" s="168">
        <v>0</v>
      </c>
      <c r="R305" s="168">
        <f t="shared" si="52"/>
        <v>0</v>
      </c>
      <c r="S305" s="168">
        <v>0</v>
      </c>
      <c r="T305" s="169">
        <f t="shared" si="53"/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70" t="s">
        <v>2235</v>
      </c>
      <c r="AT305" s="170" t="s">
        <v>237</v>
      </c>
      <c r="AU305" s="170" t="s">
        <v>82</v>
      </c>
      <c r="AY305" s="18" t="s">
        <v>234</v>
      </c>
      <c r="BE305" s="171">
        <f t="shared" si="54"/>
        <v>0</v>
      </c>
      <c r="BF305" s="171">
        <f t="shared" si="55"/>
        <v>0</v>
      </c>
      <c r="BG305" s="171">
        <f t="shared" si="56"/>
        <v>0</v>
      </c>
      <c r="BH305" s="171">
        <f t="shared" si="57"/>
        <v>0</v>
      </c>
      <c r="BI305" s="171">
        <f t="shared" si="58"/>
        <v>0</v>
      </c>
      <c r="BJ305" s="18" t="s">
        <v>87</v>
      </c>
      <c r="BK305" s="171">
        <f t="shared" si="59"/>
        <v>0</v>
      </c>
      <c r="BL305" s="18" t="s">
        <v>2235</v>
      </c>
      <c r="BM305" s="170" t="s">
        <v>3585</v>
      </c>
    </row>
    <row r="306" spans="1:65" s="2" customFormat="1" ht="24.15" customHeight="1">
      <c r="A306" s="33"/>
      <c r="B306" s="157"/>
      <c r="C306" s="158" t="s">
        <v>1011</v>
      </c>
      <c r="D306" s="158" t="s">
        <v>237</v>
      </c>
      <c r="E306" s="159" t="s">
        <v>2246</v>
      </c>
      <c r="F306" s="160" t="s">
        <v>2247</v>
      </c>
      <c r="G306" s="161" t="s">
        <v>305</v>
      </c>
      <c r="H306" s="162">
        <v>2</v>
      </c>
      <c r="I306" s="163"/>
      <c r="J306" s="164">
        <f t="shared" si="50"/>
        <v>0</v>
      </c>
      <c r="K306" s="165"/>
      <c r="L306" s="34"/>
      <c r="M306" s="166" t="s">
        <v>1</v>
      </c>
      <c r="N306" s="167" t="s">
        <v>41</v>
      </c>
      <c r="O306" s="62"/>
      <c r="P306" s="168">
        <f t="shared" si="51"/>
        <v>0</v>
      </c>
      <c r="Q306" s="168">
        <v>0</v>
      </c>
      <c r="R306" s="168">
        <f t="shared" si="52"/>
        <v>0</v>
      </c>
      <c r="S306" s="168">
        <v>0</v>
      </c>
      <c r="T306" s="169">
        <f t="shared" si="53"/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70" t="s">
        <v>2235</v>
      </c>
      <c r="AT306" s="170" t="s">
        <v>237</v>
      </c>
      <c r="AU306" s="170" t="s">
        <v>82</v>
      </c>
      <c r="AY306" s="18" t="s">
        <v>234</v>
      </c>
      <c r="BE306" s="171">
        <f t="shared" si="54"/>
        <v>0</v>
      </c>
      <c r="BF306" s="171">
        <f t="shared" si="55"/>
        <v>0</v>
      </c>
      <c r="BG306" s="171">
        <f t="shared" si="56"/>
        <v>0</v>
      </c>
      <c r="BH306" s="171">
        <f t="shared" si="57"/>
        <v>0</v>
      </c>
      <c r="BI306" s="171">
        <f t="shared" si="58"/>
        <v>0</v>
      </c>
      <c r="BJ306" s="18" t="s">
        <v>87</v>
      </c>
      <c r="BK306" s="171">
        <f t="shared" si="59"/>
        <v>0</v>
      </c>
      <c r="BL306" s="18" t="s">
        <v>2235</v>
      </c>
      <c r="BM306" s="170" t="s">
        <v>3586</v>
      </c>
    </row>
    <row r="307" spans="1:65" s="2" customFormat="1" ht="21.75" customHeight="1">
      <c r="A307" s="33"/>
      <c r="B307" s="157"/>
      <c r="C307" s="158" t="s">
        <v>1015</v>
      </c>
      <c r="D307" s="158" t="s">
        <v>237</v>
      </c>
      <c r="E307" s="159" t="s">
        <v>2249</v>
      </c>
      <c r="F307" s="160" t="s">
        <v>2250</v>
      </c>
      <c r="G307" s="161" t="s">
        <v>305</v>
      </c>
      <c r="H307" s="162">
        <v>2</v>
      </c>
      <c r="I307" s="163"/>
      <c r="J307" s="164">
        <f t="shared" si="50"/>
        <v>0</v>
      </c>
      <c r="K307" s="165"/>
      <c r="L307" s="34"/>
      <c r="M307" s="166" t="s">
        <v>1</v>
      </c>
      <c r="N307" s="167" t="s">
        <v>41</v>
      </c>
      <c r="O307" s="62"/>
      <c r="P307" s="168">
        <f t="shared" si="51"/>
        <v>0</v>
      </c>
      <c r="Q307" s="168">
        <v>0</v>
      </c>
      <c r="R307" s="168">
        <f t="shared" si="52"/>
        <v>0</v>
      </c>
      <c r="S307" s="168">
        <v>0</v>
      </c>
      <c r="T307" s="169">
        <f t="shared" si="53"/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70" t="s">
        <v>2235</v>
      </c>
      <c r="AT307" s="170" t="s">
        <v>237</v>
      </c>
      <c r="AU307" s="170" t="s">
        <v>82</v>
      </c>
      <c r="AY307" s="18" t="s">
        <v>234</v>
      </c>
      <c r="BE307" s="171">
        <f t="shared" si="54"/>
        <v>0</v>
      </c>
      <c r="BF307" s="171">
        <f t="shared" si="55"/>
        <v>0</v>
      </c>
      <c r="BG307" s="171">
        <f t="shared" si="56"/>
        <v>0</v>
      </c>
      <c r="BH307" s="171">
        <f t="shared" si="57"/>
        <v>0</v>
      </c>
      <c r="BI307" s="171">
        <f t="shared" si="58"/>
        <v>0</v>
      </c>
      <c r="BJ307" s="18" t="s">
        <v>87</v>
      </c>
      <c r="BK307" s="171">
        <f t="shared" si="59"/>
        <v>0</v>
      </c>
      <c r="BL307" s="18" t="s">
        <v>2235</v>
      </c>
      <c r="BM307" s="170" t="s">
        <v>3587</v>
      </c>
    </row>
    <row r="308" spans="1:65" s="2" customFormat="1" ht="16.5" customHeight="1">
      <c r="A308" s="33"/>
      <c r="B308" s="157"/>
      <c r="C308" s="158" t="s">
        <v>1021</v>
      </c>
      <c r="D308" s="158" t="s">
        <v>237</v>
      </c>
      <c r="E308" s="159" t="s">
        <v>2252</v>
      </c>
      <c r="F308" s="160" t="s">
        <v>2253</v>
      </c>
      <c r="G308" s="161" t="s">
        <v>305</v>
      </c>
      <c r="H308" s="162">
        <v>1</v>
      </c>
      <c r="I308" s="163"/>
      <c r="J308" s="164">
        <f t="shared" si="50"/>
        <v>0</v>
      </c>
      <c r="K308" s="165"/>
      <c r="L308" s="34"/>
      <c r="M308" s="166" t="s">
        <v>1</v>
      </c>
      <c r="N308" s="167" t="s">
        <v>41</v>
      </c>
      <c r="O308" s="62"/>
      <c r="P308" s="168">
        <f t="shared" si="51"/>
        <v>0</v>
      </c>
      <c r="Q308" s="168">
        <v>0</v>
      </c>
      <c r="R308" s="168">
        <f t="shared" si="52"/>
        <v>0</v>
      </c>
      <c r="S308" s="168">
        <v>0</v>
      </c>
      <c r="T308" s="169">
        <f t="shared" si="53"/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70" t="s">
        <v>2235</v>
      </c>
      <c r="AT308" s="170" t="s">
        <v>237</v>
      </c>
      <c r="AU308" s="170" t="s">
        <v>82</v>
      </c>
      <c r="AY308" s="18" t="s">
        <v>234</v>
      </c>
      <c r="BE308" s="171">
        <f t="shared" si="54"/>
        <v>0</v>
      </c>
      <c r="BF308" s="171">
        <f t="shared" si="55"/>
        <v>0</v>
      </c>
      <c r="BG308" s="171">
        <f t="shared" si="56"/>
        <v>0</v>
      </c>
      <c r="BH308" s="171">
        <f t="shared" si="57"/>
        <v>0</v>
      </c>
      <c r="BI308" s="171">
        <f t="shared" si="58"/>
        <v>0</v>
      </c>
      <c r="BJ308" s="18" t="s">
        <v>87</v>
      </c>
      <c r="BK308" s="171">
        <f t="shared" si="59"/>
        <v>0</v>
      </c>
      <c r="BL308" s="18" t="s">
        <v>2235</v>
      </c>
      <c r="BM308" s="170" t="s">
        <v>3588</v>
      </c>
    </row>
    <row r="309" spans="1:65" s="2" customFormat="1" ht="16.5" customHeight="1">
      <c r="A309" s="33"/>
      <c r="B309" s="157"/>
      <c r="C309" s="158" t="s">
        <v>1031</v>
      </c>
      <c r="D309" s="158" t="s">
        <v>237</v>
      </c>
      <c r="E309" s="159" t="s">
        <v>2255</v>
      </c>
      <c r="F309" s="160" t="s">
        <v>2256</v>
      </c>
      <c r="G309" s="161" t="s">
        <v>305</v>
      </c>
      <c r="H309" s="162">
        <v>1</v>
      </c>
      <c r="I309" s="163"/>
      <c r="J309" s="164">
        <f t="shared" si="50"/>
        <v>0</v>
      </c>
      <c r="K309" s="165"/>
      <c r="L309" s="34"/>
      <c r="M309" s="166" t="s">
        <v>1</v>
      </c>
      <c r="N309" s="167" t="s">
        <v>41</v>
      </c>
      <c r="O309" s="62"/>
      <c r="P309" s="168">
        <f t="shared" si="51"/>
        <v>0</v>
      </c>
      <c r="Q309" s="168">
        <v>0</v>
      </c>
      <c r="R309" s="168">
        <f t="shared" si="52"/>
        <v>0</v>
      </c>
      <c r="S309" s="168">
        <v>0</v>
      </c>
      <c r="T309" s="169">
        <f t="shared" si="53"/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70" t="s">
        <v>2235</v>
      </c>
      <c r="AT309" s="170" t="s">
        <v>237</v>
      </c>
      <c r="AU309" s="170" t="s">
        <v>82</v>
      </c>
      <c r="AY309" s="18" t="s">
        <v>234</v>
      </c>
      <c r="BE309" s="171">
        <f t="shared" si="54"/>
        <v>0</v>
      </c>
      <c r="BF309" s="171">
        <f t="shared" si="55"/>
        <v>0</v>
      </c>
      <c r="BG309" s="171">
        <f t="shared" si="56"/>
        <v>0</v>
      </c>
      <c r="BH309" s="171">
        <f t="shared" si="57"/>
        <v>0</v>
      </c>
      <c r="BI309" s="171">
        <f t="shared" si="58"/>
        <v>0</v>
      </c>
      <c r="BJ309" s="18" t="s">
        <v>87</v>
      </c>
      <c r="BK309" s="171">
        <f t="shared" si="59"/>
        <v>0</v>
      </c>
      <c r="BL309" s="18" t="s">
        <v>2235</v>
      </c>
      <c r="BM309" s="170" t="s">
        <v>3589</v>
      </c>
    </row>
    <row r="310" spans="1:65" s="2" customFormat="1" ht="24.15" customHeight="1">
      <c r="A310" s="33"/>
      <c r="B310" s="157"/>
      <c r="C310" s="158" t="s">
        <v>325</v>
      </c>
      <c r="D310" s="158" t="s">
        <v>237</v>
      </c>
      <c r="E310" s="159" t="s">
        <v>2258</v>
      </c>
      <c r="F310" s="160" t="s">
        <v>2259</v>
      </c>
      <c r="G310" s="161" t="s">
        <v>305</v>
      </c>
      <c r="H310" s="162">
        <v>1</v>
      </c>
      <c r="I310" s="163"/>
      <c r="J310" s="164">
        <f t="shared" si="50"/>
        <v>0</v>
      </c>
      <c r="K310" s="165"/>
      <c r="L310" s="34"/>
      <c r="M310" s="224" t="s">
        <v>1</v>
      </c>
      <c r="N310" s="225" t="s">
        <v>41</v>
      </c>
      <c r="O310" s="220"/>
      <c r="P310" s="221">
        <f t="shared" si="51"/>
        <v>0</v>
      </c>
      <c r="Q310" s="221">
        <v>0</v>
      </c>
      <c r="R310" s="221">
        <f t="shared" si="52"/>
        <v>0</v>
      </c>
      <c r="S310" s="221">
        <v>0</v>
      </c>
      <c r="T310" s="222">
        <f t="shared" si="53"/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70" t="s">
        <v>2235</v>
      </c>
      <c r="AT310" s="170" t="s">
        <v>237</v>
      </c>
      <c r="AU310" s="170" t="s">
        <v>82</v>
      </c>
      <c r="AY310" s="18" t="s">
        <v>234</v>
      </c>
      <c r="BE310" s="171">
        <f t="shared" si="54"/>
        <v>0</v>
      </c>
      <c r="BF310" s="171">
        <f t="shared" si="55"/>
        <v>0</v>
      </c>
      <c r="BG310" s="171">
        <f t="shared" si="56"/>
        <v>0</v>
      </c>
      <c r="BH310" s="171">
        <f t="shared" si="57"/>
        <v>0</v>
      </c>
      <c r="BI310" s="171">
        <f t="shared" si="58"/>
        <v>0</v>
      </c>
      <c r="BJ310" s="18" t="s">
        <v>87</v>
      </c>
      <c r="BK310" s="171">
        <f t="shared" si="59"/>
        <v>0</v>
      </c>
      <c r="BL310" s="18" t="s">
        <v>2235</v>
      </c>
      <c r="BM310" s="170" t="s">
        <v>3590</v>
      </c>
    </row>
    <row r="311" spans="1:65" s="2" customFormat="1" ht="6.9" customHeight="1">
      <c r="A311" s="33"/>
      <c r="B311" s="51"/>
      <c r="C311" s="52"/>
      <c r="D311" s="52"/>
      <c r="E311" s="52"/>
      <c r="F311" s="52"/>
      <c r="G311" s="52"/>
      <c r="H311" s="52"/>
      <c r="I311" s="52"/>
      <c r="J311" s="52"/>
      <c r="K311" s="52"/>
      <c r="L311" s="34"/>
      <c r="M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</row>
  </sheetData>
  <autoFilter ref="C136:K310" xr:uid="{00000000-0009-0000-0000-00000A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45"/>
  <sheetViews>
    <sheetView showGridLines="0" tabSelected="1" topLeftCell="A188" workbookViewId="0">
      <selection activeCell="X198" sqref="X19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132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46" ht="13.2">
      <c r="B8" s="21"/>
      <c r="D8" s="28" t="s">
        <v>199</v>
      </c>
      <c r="L8" s="21"/>
    </row>
    <row r="9" spans="1:46" s="1" customFormat="1" ht="16.5" customHeight="1">
      <c r="B9" s="21"/>
      <c r="E9" s="284" t="s">
        <v>2738</v>
      </c>
      <c r="F9" s="248"/>
      <c r="G9" s="248"/>
      <c r="H9" s="248"/>
      <c r="L9" s="21"/>
    </row>
    <row r="10" spans="1:46" s="1" customFormat="1" ht="12" customHeight="1">
      <c r="B10" s="21"/>
      <c r="D10" s="28" t="s">
        <v>201</v>
      </c>
      <c r="L10" s="21"/>
    </row>
    <row r="11" spans="1:46" s="2" customFormat="1" ht="16.5" customHeight="1">
      <c r="A11" s="33"/>
      <c r="B11" s="34"/>
      <c r="C11" s="33"/>
      <c r="D11" s="33"/>
      <c r="E11" s="286" t="s">
        <v>2745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66" t="s">
        <v>3591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2262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2262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ROUND(J131,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ROUND((SUM(BE131:BE244)),  2)</f>
        <v>0</v>
      </c>
      <c r="G37" s="110"/>
      <c r="H37" s="110"/>
      <c r="I37" s="111">
        <v>0.2</v>
      </c>
      <c r="J37" s="109">
        <f>ROUND(((SUM(BE131:BE244))*I37),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ROUND((SUM(BF131:BF244)),  2)</f>
        <v>0</v>
      </c>
      <c r="G38" s="110"/>
      <c r="H38" s="110"/>
      <c r="I38" s="111">
        <v>0.2</v>
      </c>
      <c r="J38" s="109">
        <f>ROUND(((SUM(BF131:BF244))*I38),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ROUND((SUM(BG131:BG244)),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ROUND((SUM(BH131:BH244)),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ROUND((SUM(BI131:BI244)),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2738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2745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hidden="1" customHeight="1">
      <c r="A91" s="33"/>
      <c r="B91" s="34"/>
      <c r="C91" s="33"/>
      <c r="D91" s="33"/>
      <c r="E91" s="266" t="str">
        <f>E13</f>
        <v xml:space="preserve">SO 02.4-OV - Elektroinštalácia - Bývalá kotolňa 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Juraj Varga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Juraj Varga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J131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2263</v>
      </c>
      <c r="E101" s="127"/>
      <c r="F101" s="127"/>
      <c r="G101" s="127"/>
      <c r="H101" s="127"/>
      <c r="I101" s="127"/>
      <c r="J101" s="128">
        <f>J132</f>
        <v>0</v>
      </c>
      <c r="L101" s="125"/>
    </row>
    <row r="102" spans="1:47" s="10" customFormat="1" ht="19.95" hidden="1" customHeight="1">
      <c r="B102" s="129"/>
      <c r="D102" s="130" t="s">
        <v>2264</v>
      </c>
      <c r="E102" s="131"/>
      <c r="F102" s="131"/>
      <c r="G102" s="131"/>
      <c r="H102" s="131"/>
      <c r="I102" s="131"/>
      <c r="J102" s="132">
        <f>J133</f>
        <v>0</v>
      </c>
      <c r="L102" s="129"/>
    </row>
    <row r="103" spans="1:47" s="9" customFormat="1" ht="24.9" hidden="1" customHeight="1">
      <c r="B103" s="125"/>
      <c r="D103" s="126" t="s">
        <v>2265</v>
      </c>
      <c r="E103" s="127"/>
      <c r="F103" s="127"/>
      <c r="G103" s="127"/>
      <c r="H103" s="127"/>
      <c r="I103" s="127"/>
      <c r="J103" s="128">
        <f>J140</f>
        <v>0</v>
      </c>
      <c r="L103" s="125"/>
    </row>
    <row r="104" spans="1:47" s="10" customFormat="1" ht="19.95" hidden="1" customHeight="1">
      <c r="B104" s="129"/>
      <c r="D104" s="130" t="s">
        <v>2266</v>
      </c>
      <c r="E104" s="131"/>
      <c r="F104" s="131"/>
      <c r="G104" s="131"/>
      <c r="H104" s="131"/>
      <c r="I104" s="131"/>
      <c r="J104" s="132">
        <f>J141</f>
        <v>0</v>
      </c>
      <c r="L104" s="129"/>
    </row>
    <row r="105" spans="1:47" s="10" customFormat="1" ht="19.95" hidden="1" customHeight="1">
      <c r="B105" s="129"/>
      <c r="D105" s="130" t="s">
        <v>2267</v>
      </c>
      <c r="E105" s="131"/>
      <c r="F105" s="131"/>
      <c r="G105" s="131"/>
      <c r="H105" s="131"/>
      <c r="I105" s="131"/>
      <c r="J105" s="132">
        <f>J219</f>
        <v>0</v>
      </c>
      <c r="L105" s="129"/>
    </row>
    <row r="106" spans="1:47" s="10" customFormat="1" ht="19.95" hidden="1" customHeight="1">
      <c r="B106" s="129"/>
      <c r="D106" s="130" t="s">
        <v>2268</v>
      </c>
      <c r="E106" s="131"/>
      <c r="F106" s="131"/>
      <c r="G106" s="131"/>
      <c r="H106" s="131"/>
      <c r="I106" s="131"/>
      <c r="J106" s="132">
        <f>J234</f>
        <v>0</v>
      </c>
      <c r="L106" s="129"/>
    </row>
    <row r="107" spans="1:47" s="9" customFormat="1" ht="24.9" hidden="1" customHeight="1">
      <c r="B107" s="125"/>
      <c r="D107" s="126" t="s">
        <v>2269</v>
      </c>
      <c r="E107" s="127"/>
      <c r="F107" s="127"/>
      <c r="G107" s="127"/>
      <c r="H107" s="127"/>
      <c r="I107" s="127"/>
      <c r="J107" s="128">
        <f>J241</f>
        <v>0</v>
      </c>
      <c r="L107" s="125"/>
    </row>
    <row r="108" spans="1:47" s="2" customFormat="1" ht="21.75" hidden="1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" hidden="1" customHeight="1">
      <c r="A109" s="33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hidden="1"/>
    <row r="111" spans="1:47" hidden="1"/>
    <row r="112" spans="1:47" hidden="1"/>
    <row r="113" spans="1:31" s="2" customFormat="1" ht="6.9" customHeight="1">
      <c r="A113" s="33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" customHeight="1">
      <c r="A114" s="33"/>
      <c r="B114" s="34"/>
      <c r="C114" s="22" t="s">
        <v>220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6.5" customHeight="1">
      <c r="A117" s="33"/>
      <c r="B117" s="34"/>
      <c r="C117" s="33"/>
      <c r="D117" s="33"/>
      <c r="E117" s="284" t="str">
        <f>E7</f>
        <v>PRESTAVBA BUDOV ZDRAVOTNÉHO STREDISKA - 9 B.J.</v>
      </c>
      <c r="F117" s="285"/>
      <c r="G117" s="285"/>
      <c r="H117" s="285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199</v>
      </c>
      <c r="L118" s="21"/>
    </row>
    <row r="119" spans="1:31" s="1" customFormat="1" ht="16.5" customHeight="1">
      <c r="B119" s="21"/>
      <c r="E119" s="284" t="s">
        <v>2738</v>
      </c>
      <c r="F119" s="248"/>
      <c r="G119" s="248"/>
      <c r="H119" s="248"/>
      <c r="L119" s="21"/>
    </row>
    <row r="120" spans="1:31" s="1" customFormat="1" ht="12" customHeight="1">
      <c r="B120" s="21"/>
      <c r="C120" s="28" t="s">
        <v>201</v>
      </c>
      <c r="L120" s="21"/>
    </row>
    <row r="121" spans="1:31" s="2" customFormat="1" ht="16.5" customHeight="1">
      <c r="A121" s="33"/>
      <c r="B121" s="34"/>
      <c r="C121" s="33"/>
      <c r="D121" s="33"/>
      <c r="E121" s="286" t="s">
        <v>2745</v>
      </c>
      <c r="F121" s="287"/>
      <c r="G121" s="287"/>
      <c r="H121" s="287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203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66" t="str">
        <f>E13</f>
        <v xml:space="preserve">SO 02.4-OV - Elektroinštalácia - Bývalá kotolňa </v>
      </c>
      <c r="F123" s="287"/>
      <c r="G123" s="287"/>
      <c r="H123" s="287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19</v>
      </c>
      <c r="D125" s="33"/>
      <c r="E125" s="33"/>
      <c r="F125" s="26" t="str">
        <f>F16</f>
        <v>kú: Jelka,p.č.:1174/1,4,24,25</v>
      </c>
      <c r="G125" s="33"/>
      <c r="H125" s="33"/>
      <c r="I125" s="28" t="s">
        <v>21</v>
      </c>
      <c r="J125" s="59" t="str">
        <f>IF(J16="","",J16)</f>
        <v>20. 4. 2022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15" customHeight="1">
      <c r="A127" s="33"/>
      <c r="B127" s="34"/>
      <c r="C127" s="28" t="s">
        <v>23</v>
      </c>
      <c r="D127" s="33"/>
      <c r="E127" s="33"/>
      <c r="F127" s="26" t="str">
        <f>E19</f>
        <v>Obec Jelka, Mierová 959/17, 925 23 Jelka</v>
      </c>
      <c r="G127" s="33"/>
      <c r="H127" s="33"/>
      <c r="I127" s="28" t="s">
        <v>30</v>
      </c>
      <c r="J127" s="31" t="str">
        <f>E25</f>
        <v>Juraj Varga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15" customHeight="1">
      <c r="A128" s="33"/>
      <c r="B128" s="34"/>
      <c r="C128" s="28" t="s">
        <v>27</v>
      </c>
      <c r="D128" s="33"/>
      <c r="E128" s="33"/>
      <c r="F128" s="26" t="str">
        <f>IF(E22="","",E22)</f>
        <v>Vyplň údaj</v>
      </c>
      <c r="G128" s="33"/>
      <c r="H128" s="33"/>
      <c r="I128" s="28" t="s">
        <v>32</v>
      </c>
      <c r="J128" s="31" t="str">
        <f>E28</f>
        <v>Juraj Varga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33"/>
      <c r="B130" s="134"/>
      <c r="C130" s="135" t="s">
        <v>221</v>
      </c>
      <c r="D130" s="136" t="s">
        <v>60</v>
      </c>
      <c r="E130" s="136" t="s">
        <v>56</v>
      </c>
      <c r="F130" s="136" t="s">
        <v>57</v>
      </c>
      <c r="G130" s="136" t="s">
        <v>222</v>
      </c>
      <c r="H130" s="136" t="s">
        <v>223</v>
      </c>
      <c r="I130" s="136" t="s">
        <v>224</v>
      </c>
      <c r="J130" s="137" t="s">
        <v>208</v>
      </c>
      <c r="K130" s="138" t="s">
        <v>225</v>
      </c>
      <c r="L130" s="139"/>
      <c r="M130" s="66" t="s">
        <v>1</v>
      </c>
      <c r="N130" s="67" t="s">
        <v>39</v>
      </c>
      <c r="O130" s="67" t="s">
        <v>226</v>
      </c>
      <c r="P130" s="67" t="s">
        <v>227</v>
      </c>
      <c r="Q130" s="67" t="s">
        <v>228</v>
      </c>
      <c r="R130" s="67" t="s">
        <v>229</v>
      </c>
      <c r="S130" s="67" t="s">
        <v>230</v>
      </c>
      <c r="T130" s="68" t="s">
        <v>231</v>
      </c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</row>
    <row r="131" spans="1:65" s="2" customFormat="1" ht="22.95" customHeight="1">
      <c r="A131" s="33"/>
      <c r="B131" s="34"/>
      <c r="C131" s="73" t="s">
        <v>209</v>
      </c>
      <c r="D131" s="33"/>
      <c r="E131" s="33"/>
      <c r="F131" s="33"/>
      <c r="G131" s="33"/>
      <c r="H131" s="33"/>
      <c r="I131" s="33"/>
      <c r="J131" s="140">
        <f>BK131</f>
        <v>0</v>
      </c>
      <c r="K131" s="33"/>
      <c r="L131" s="34"/>
      <c r="M131" s="69"/>
      <c r="N131" s="60"/>
      <c r="O131" s="70"/>
      <c r="P131" s="141">
        <f>P132+P140+P241</f>
        <v>0</v>
      </c>
      <c r="Q131" s="70"/>
      <c r="R131" s="141">
        <f>R132+R140+R241</f>
        <v>0</v>
      </c>
      <c r="S131" s="70"/>
      <c r="T131" s="142">
        <f>T132+T140+T241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8" t="s">
        <v>74</v>
      </c>
      <c r="AU131" s="18" t="s">
        <v>210</v>
      </c>
      <c r="BK131" s="143">
        <f>BK132+BK140+BK241</f>
        <v>0</v>
      </c>
    </row>
    <row r="132" spans="1:65" s="12" customFormat="1" ht="25.95" customHeight="1">
      <c r="B132" s="144"/>
      <c r="D132" s="145" t="s">
        <v>74</v>
      </c>
      <c r="E132" s="146" t="s">
        <v>232</v>
      </c>
      <c r="F132" s="146" t="s">
        <v>2270</v>
      </c>
      <c r="I132" s="147"/>
      <c r="J132" s="148">
        <f>BK132</f>
        <v>0</v>
      </c>
      <c r="L132" s="144"/>
      <c r="M132" s="149"/>
      <c r="N132" s="150"/>
      <c r="O132" s="150"/>
      <c r="P132" s="151">
        <f>P133</f>
        <v>0</v>
      </c>
      <c r="Q132" s="150"/>
      <c r="R132" s="151">
        <f>R133</f>
        <v>0</v>
      </c>
      <c r="S132" s="150"/>
      <c r="T132" s="152">
        <f>T133</f>
        <v>0</v>
      </c>
      <c r="AR132" s="145" t="s">
        <v>82</v>
      </c>
      <c r="AT132" s="153" t="s">
        <v>74</v>
      </c>
      <c r="AU132" s="153" t="s">
        <v>75</v>
      </c>
      <c r="AY132" s="145" t="s">
        <v>234</v>
      </c>
      <c r="BK132" s="154">
        <f>BK133</f>
        <v>0</v>
      </c>
    </row>
    <row r="133" spans="1:65" s="12" customFormat="1" ht="22.95" customHeight="1">
      <c r="B133" s="144"/>
      <c r="D133" s="145" t="s">
        <v>74</v>
      </c>
      <c r="E133" s="155" t="s">
        <v>235</v>
      </c>
      <c r="F133" s="155" t="s">
        <v>2271</v>
      </c>
      <c r="I133" s="147"/>
      <c r="J133" s="156">
        <f>BK133</f>
        <v>0</v>
      </c>
      <c r="L133" s="144"/>
      <c r="M133" s="149"/>
      <c r="N133" s="150"/>
      <c r="O133" s="150"/>
      <c r="P133" s="151">
        <f>SUM(P134:P139)</f>
        <v>0</v>
      </c>
      <c r="Q133" s="150"/>
      <c r="R133" s="151">
        <f>SUM(R134:R139)</f>
        <v>0</v>
      </c>
      <c r="S133" s="150"/>
      <c r="T133" s="152">
        <f>SUM(T134:T139)</f>
        <v>0</v>
      </c>
      <c r="AR133" s="145" t="s">
        <v>82</v>
      </c>
      <c r="AT133" s="153" t="s">
        <v>74</v>
      </c>
      <c r="AU133" s="153" t="s">
        <v>82</v>
      </c>
      <c r="AY133" s="145" t="s">
        <v>234</v>
      </c>
      <c r="BK133" s="154">
        <f>SUM(BK134:BK139)</f>
        <v>0</v>
      </c>
    </row>
    <row r="134" spans="1:65" s="2" customFormat="1" ht="24.15" customHeight="1">
      <c r="A134" s="33"/>
      <c r="B134" s="157"/>
      <c r="C134" s="158" t="s">
        <v>82</v>
      </c>
      <c r="D134" s="158" t="s">
        <v>237</v>
      </c>
      <c r="E134" s="159" t="s">
        <v>2272</v>
      </c>
      <c r="F134" s="160" t="s">
        <v>2273</v>
      </c>
      <c r="G134" s="161" t="s">
        <v>1363</v>
      </c>
      <c r="H134" s="162">
        <v>250</v>
      </c>
      <c r="I134" s="163"/>
      <c r="J134" s="164">
        <f t="shared" ref="J134:J139" si="0">ROUND(I134*H134,2)</f>
        <v>0</v>
      </c>
      <c r="K134" s="165"/>
      <c r="L134" s="34"/>
      <c r="M134" s="166" t="s">
        <v>1</v>
      </c>
      <c r="N134" s="167" t="s">
        <v>41</v>
      </c>
      <c r="O134" s="62"/>
      <c r="P134" s="168">
        <f t="shared" ref="P134:P139" si="1">O134*H134</f>
        <v>0</v>
      </c>
      <c r="Q134" s="168">
        <v>0</v>
      </c>
      <c r="R134" s="168">
        <f t="shared" ref="R134:R139" si="2">Q134*H134</f>
        <v>0</v>
      </c>
      <c r="S134" s="168">
        <v>0</v>
      </c>
      <c r="T134" s="169">
        <f t="shared" ref="T134:T139" si="3"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0" t="s">
        <v>241</v>
      </c>
      <c r="AT134" s="170" t="s">
        <v>237</v>
      </c>
      <c r="AU134" s="170" t="s">
        <v>87</v>
      </c>
      <c r="AY134" s="18" t="s">
        <v>234</v>
      </c>
      <c r="BE134" s="171">
        <f t="shared" ref="BE134:BE139" si="4">IF(N134="základná",J134,0)</f>
        <v>0</v>
      </c>
      <c r="BF134" s="171">
        <f t="shared" ref="BF134:BF139" si="5">IF(N134="znížená",J134,0)</f>
        <v>0</v>
      </c>
      <c r="BG134" s="171">
        <f t="shared" ref="BG134:BG139" si="6">IF(N134="zákl. prenesená",J134,0)</f>
        <v>0</v>
      </c>
      <c r="BH134" s="171">
        <f t="shared" ref="BH134:BH139" si="7">IF(N134="zníž. prenesená",J134,0)</f>
        <v>0</v>
      </c>
      <c r="BI134" s="171">
        <f t="shared" ref="BI134:BI139" si="8">IF(N134="nulová",J134,0)</f>
        <v>0</v>
      </c>
      <c r="BJ134" s="18" t="s">
        <v>87</v>
      </c>
      <c r="BK134" s="171">
        <f t="shared" ref="BK134:BK139" si="9">ROUND(I134*H134,2)</f>
        <v>0</v>
      </c>
      <c r="BL134" s="18" t="s">
        <v>241</v>
      </c>
      <c r="BM134" s="170" t="s">
        <v>87</v>
      </c>
    </row>
    <row r="135" spans="1:65" s="2" customFormat="1" ht="24.15" customHeight="1">
      <c r="A135" s="33"/>
      <c r="B135" s="157"/>
      <c r="C135" s="158" t="s">
        <v>87</v>
      </c>
      <c r="D135" s="158" t="s">
        <v>237</v>
      </c>
      <c r="E135" s="159" t="s">
        <v>2274</v>
      </c>
      <c r="F135" s="160" t="s">
        <v>2275</v>
      </c>
      <c r="G135" s="161" t="s">
        <v>305</v>
      </c>
      <c r="H135" s="162">
        <v>5</v>
      </c>
      <c r="I135" s="163"/>
      <c r="J135" s="164">
        <f t="shared" si="0"/>
        <v>0</v>
      </c>
      <c r="K135" s="165"/>
      <c r="L135" s="34"/>
      <c r="M135" s="166" t="s">
        <v>1</v>
      </c>
      <c r="N135" s="167" t="s">
        <v>41</v>
      </c>
      <c r="O135" s="62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0" t="s">
        <v>241</v>
      </c>
      <c r="AT135" s="170" t="s">
        <v>237</v>
      </c>
      <c r="AU135" s="170" t="s">
        <v>87</v>
      </c>
      <c r="AY135" s="18" t="s">
        <v>234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8" t="s">
        <v>87</v>
      </c>
      <c r="BK135" s="171">
        <f t="shared" si="9"/>
        <v>0</v>
      </c>
      <c r="BL135" s="18" t="s">
        <v>241</v>
      </c>
      <c r="BM135" s="170" t="s">
        <v>241</v>
      </c>
    </row>
    <row r="136" spans="1:65" s="2" customFormat="1" ht="24.15" customHeight="1">
      <c r="A136" s="33"/>
      <c r="B136" s="157"/>
      <c r="C136" s="158" t="s">
        <v>92</v>
      </c>
      <c r="D136" s="158" t="s">
        <v>237</v>
      </c>
      <c r="E136" s="159" t="s">
        <v>2278</v>
      </c>
      <c r="F136" s="160" t="s">
        <v>2279</v>
      </c>
      <c r="G136" s="161" t="s">
        <v>305</v>
      </c>
      <c r="H136" s="162">
        <v>70</v>
      </c>
      <c r="I136" s="163"/>
      <c r="J136" s="164">
        <f t="shared" si="0"/>
        <v>0</v>
      </c>
      <c r="K136" s="165"/>
      <c r="L136" s="34"/>
      <c r="M136" s="166" t="s">
        <v>1</v>
      </c>
      <c r="N136" s="167" t="s">
        <v>41</v>
      </c>
      <c r="O136" s="62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0" t="s">
        <v>241</v>
      </c>
      <c r="AT136" s="170" t="s">
        <v>237</v>
      </c>
      <c r="AU136" s="170" t="s">
        <v>87</v>
      </c>
      <c r="AY136" s="18" t="s">
        <v>234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8" t="s">
        <v>87</v>
      </c>
      <c r="BK136" s="171">
        <f t="shared" si="9"/>
        <v>0</v>
      </c>
      <c r="BL136" s="18" t="s">
        <v>241</v>
      </c>
      <c r="BM136" s="170" t="s">
        <v>273</v>
      </c>
    </row>
    <row r="137" spans="1:65" s="2" customFormat="1" ht="24.15" customHeight="1">
      <c r="A137" s="33"/>
      <c r="B137" s="157"/>
      <c r="C137" s="158" t="s">
        <v>241</v>
      </c>
      <c r="D137" s="158" t="s">
        <v>237</v>
      </c>
      <c r="E137" s="159" t="s">
        <v>2280</v>
      </c>
      <c r="F137" s="160" t="s">
        <v>2281</v>
      </c>
      <c r="G137" s="161" t="s">
        <v>305</v>
      </c>
      <c r="H137" s="162">
        <v>2</v>
      </c>
      <c r="I137" s="163"/>
      <c r="J137" s="164">
        <f t="shared" si="0"/>
        <v>0</v>
      </c>
      <c r="K137" s="165"/>
      <c r="L137" s="34"/>
      <c r="M137" s="166" t="s">
        <v>1</v>
      </c>
      <c r="N137" s="167" t="s">
        <v>41</v>
      </c>
      <c r="O137" s="62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0" t="s">
        <v>241</v>
      </c>
      <c r="AT137" s="170" t="s">
        <v>237</v>
      </c>
      <c r="AU137" s="170" t="s">
        <v>87</v>
      </c>
      <c r="AY137" s="18" t="s">
        <v>234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8" t="s">
        <v>87</v>
      </c>
      <c r="BK137" s="171">
        <f t="shared" si="9"/>
        <v>0</v>
      </c>
      <c r="BL137" s="18" t="s">
        <v>241</v>
      </c>
      <c r="BM137" s="170" t="s">
        <v>282</v>
      </c>
    </row>
    <row r="138" spans="1:65" s="2" customFormat="1" ht="33" customHeight="1">
      <c r="A138" s="33"/>
      <c r="B138" s="157"/>
      <c r="C138" s="158" t="s">
        <v>269</v>
      </c>
      <c r="D138" s="158" t="s">
        <v>237</v>
      </c>
      <c r="E138" s="159" t="s">
        <v>2282</v>
      </c>
      <c r="F138" s="160" t="s">
        <v>2283</v>
      </c>
      <c r="G138" s="161" t="s">
        <v>240</v>
      </c>
      <c r="H138" s="162">
        <v>150</v>
      </c>
      <c r="I138" s="163"/>
      <c r="J138" s="164">
        <f t="shared" si="0"/>
        <v>0</v>
      </c>
      <c r="K138" s="165"/>
      <c r="L138" s="34"/>
      <c r="M138" s="166" t="s">
        <v>1</v>
      </c>
      <c r="N138" s="167" t="s">
        <v>41</v>
      </c>
      <c r="O138" s="62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0" t="s">
        <v>241</v>
      </c>
      <c r="AT138" s="170" t="s">
        <v>237</v>
      </c>
      <c r="AU138" s="170" t="s">
        <v>87</v>
      </c>
      <c r="AY138" s="18" t="s">
        <v>234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8" t="s">
        <v>87</v>
      </c>
      <c r="BK138" s="171">
        <f t="shared" si="9"/>
        <v>0</v>
      </c>
      <c r="BL138" s="18" t="s">
        <v>241</v>
      </c>
      <c r="BM138" s="170" t="s">
        <v>292</v>
      </c>
    </row>
    <row r="139" spans="1:65" s="2" customFormat="1" ht="16.5" customHeight="1">
      <c r="A139" s="33"/>
      <c r="B139" s="157"/>
      <c r="C139" s="199" t="s">
        <v>273</v>
      </c>
      <c r="D139" s="199" t="s">
        <v>478</v>
      </c>
      <c r="E139" s="200" t="s">
        <v>2284</v>
      </c>
      <c r="F139" s="201" t="s">
        <v>2285</v>
      </c>
      <c r="G139" s="202" t="s">
        <v>305</v>
      </c>
      <c r="H139" s="203">
        <v>2</v>
      </c>
      <c r="I139" s="204"/>
      <c r="J139" s="205">
        <f t="shared" si="0"/>
        <v>0</v>
      </c>
      <c r="K139" s="206"/>
      <c r="L139" s="207"/>
      <c r="M139" s="208" t="s">
        <v>1</v>
      </c>
      <c r="N139" s="209" t="s">
        <v>41</v>
      </c>
      <c r="O139" s="62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0" t="s">
        <v>282</v>
      </c>
      <c r="AT139" s="170" t="s">
        <v>478</v>
      </c>
      <c r="AU139" s="170" t="s">
        <v>87</v>
      </c>
      <c r="AY139" s="18" t="s">
        <v>234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8" t="s">
        <v>87</v>
      </c>
      <c r="BK139" s="171">
        <f t="shared" si="9"/>
        <v>0</v>
      </c>
      <c r="BL139" s="18" t="s">
        <v>241</v>
      </c>
      <c r="BM139" s="170" t="s">
        <v>302</v>
      </c>
    </row>
    <row r="140" spans="1:65" s="12" customFormat="1" ht="25.95" customHeight="1">
      <c r="B140" s="144"/>
      <c r="D140" s="145" t="s">
        <v>74</v>
      </c>
      <c r="E140" s="146" t="s">
        <v>478</v>
      </c>
      <c r="F140" s="146" t="s">
        <v>2286</v>
      </c>
      <c r="I140" s="147"/>
      <c r="J140" s="148">
        <f>BK140</f>
        <v>0</v>
      </c>
      <c r="L140" s="144"/>
      <c r="M140" s="149"/>
      <c r="N140" s="150"/>
      <c r="O140" s="150"/>
      <c r="P140" s="151">
        <f>P141+P219+P234</f>
        <v>0</v>
      </c>
      <c r="Q140" s="150"/>
      <c r="R140" s="151">
        <f>R141+R219+R234</f>
        <v>0</v>
      </c>
      <c r="S140" s="150"/>
      <c r="T140" s="152">
        <f>T141+T219+T234</f>
        <v>0</v>
      </c>
      <c r="AR140" s="145" t="s">
        <v>92</v>
      </c>
      <c r="AT140" s="153" t="s">
        <v>74</v>
      </c>
      <c r="AU140" s="153" t="s">
        <v>75</v>
      </c>
      <c r="AY140" s="145" t="s">
        <v>234</v>
      </c>
      <c r="BK140" s="154">
        <f>BK141+BK219+BK234</f>
        <v>0</v>
      </c>
    </row>
    <row r="141" spans="1:65" s="12" customFormat="1" ht="22.95" customHeight="1">
      <c r="B141" s="144"/>
      <c r="D141" s="145" t="s">
        <v>74</v>
      </c>
      <c r="E141" s="155" t="s">
        <v>2287</v>
      </c>
      <c r="F141" s="155" t="s">
        <v>2288</v>
      </c>
      <c r="I141" s="147"/>
      <c r="J141" s="156">
        <f>BK141</f>
        <v>0</v>
      </c>
      <c r="L141" s="144"/>
      <c r="M141" s="149"/>
      <c r="N141" s="150"/>
      <c r="O141" s="150"/>
      <c r="P141" s="151">
        <f>SUM(P142:P218)</f>
        <v>0</v>
      </c>
      <c r="Q141" s="150"/>
      <c r="R141" s="151">
        <f>SUM(R142:R218)</f>
        <v>0</v>
      </c>
      <c r="S141" s="150"/>
      <c r="T141" s="152">
        <f>SUM(T142:T218)</f>
        <v>0</v>
      </c>
      <c r="AR141" s="145" t="s">
        <v>92</v>
      </c>
      <c r="AT141" s="153" t="s">
        <v>74</v>
      </c>
      <c r="AU141" s="153" t="s">
        <v>82</v>
      </c>
      <c r="AY141" s="145" t="s">
        <v>234</v>
      </c>
      <c r="BK141" s="154">
        <f>SUM(BK142:BK218)</f>
        <v>0</v>
      </c>
    </row>
    <row r="142" spans="1:65" s="2" customFormat="1" ht="24.15" customHeight="1">
      <c r="A142" s="33"/>
      <c r="B142" s="157"/>
      <c r="C142" s="158" t="s">
        <v>278</v>
      </c>
      <c r="D142" s="158" t="s">
        <v>237</v>
      </c>
      <c r="E142" s="159" t="s">
        <v>3592</v>
      </c>
      <c r="F142" s="160" t="s">
        <v>3593</v>
      </c>
      <c r="G142" s="161" t="s">
        <v>240</v>
      </c>
      <c r="H142" s="162">
        <v>75</v>
      </c>
      <c r="I142" s="163"/>
      <c r="J142" s="164">
        <f t="shared" ref="J142:J173" si="10">ROUND(I142*H142,2)</f>
        <v>0</v>
      </c>
      <c r="K142" s="165"/>
      <c r="L142" s="34"/>
      <c r="M142" s="166" t="s">
        <v>1</v>
      </c>
      <c r="N142" s="167" t="s">
        <v>41</v>
      </c>
      <c r="O142" s="62"/>
      <c r="P142" s="168">
        <f t="shared" ref="P142:P173" si="11">O142*H142</f>
        <v>0</v>
      </c>
      <c r="Q142" s="168">
        <v>0</v>
      </c>
      <c r="R142" s="168">
        <f t="shared" ref="R142:R173" si="12">Q142*H142</f>
        <v>0</v>
      </c>
      <c r="S142" s="168">
        <v>0</v>
      </c>
      <c r="T142" s="169">
        <f t="shared" ref="T142:T173" si="13"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843</v>
      </c>
      <c r="AT142" s="170" t="s">
        <v>237</v>
      </c>
      <c r="AU142" s="170" t="s">
        <v>87</v>
      </c>
      <c r="AY142" s="18" t="s">
        <v>234</v>
      </c>
      <c r="BE142" s="171">
        <f t="shared" ref="BE142:BE173" si="14">IF(N142="základná",J142,0)</f>
        <v>0</v>
      </c>
      <c r="BF142" s="171">
        <f t="shared" ref="BF142:BF173" si="15">IF(N142="znížená",J142,0)</f>
        <v>0</v>
      </c>
      <c r="BG142" s="171">
        <f t="shared" ref="BG142:BG173" si="16">IF(N142="zákl. prenesená",J142,0)</f>
        <v>0</v>
      </c>
      <c r="BH142" s="171">
        <f t="shared" ref="BH142:BH173" si="17">IF(N142="zníž. prenesená",J142,0)</f>
        <v>0</v>
      </c>
      <c r="BI142" s="171">
        <f t="shared" ref="BI142:BI173" si="18">IF(N142="nulová",J142,0)</f>
        <v>0</v>
      </c>
      <c r="BJ142" s="18" t="s">
        <v>87</v>
      </c>
      <c r="BK142" s="171">
        <f t="shared" ref="BK142:BK173" si="19">ROUND(I142*H142,2)</f>
        <v>0</v>
      </c>
      <c r="BL142" s="18" t="s">
        <v>843</v>
      </c>
      <c r="BM142" s="170" t="s">
        <v>315</v>
      </c>
    </row>
    <row r="143" spans="1:65" s="2" customFormat="1" ht="24.15" customHeight="1">
      <c r="A143" s="33"/>
      <c r="B143" s="157"/>
      <c r="C143" s="199" t="s">
        <v>282</v>
      </c>
      <c r="D143" s="199" t="s">
        <v>478</v>
      </c>
      <c r="E143" s="200" t="s">
        <v>3594</v>
      </c>
      <c r="F143" s="201" t="s">
        <v>3595</v>
      </c>
      <c r="G143" s="202" t="s">
        <v>240</v>
      </c>
      <c r="H143" s="203">
        <v>75</v>
      </c>
      <c r="I143" s="204"/>
      <c r="J143" s="205">
        <f t="shared" si="10"/>
        <v>0</v>
      </c>
      <c r="K143" s="206"/>
      <c r="L143" s="207"/>
      <c r="M143" s="208" t="s">
        <v>1</v>
      </c>
      <c r="N143" s="209" t="s">
        <v>41</v>
      </c>
      <c r="O143" s="62"/>
      <c r="P143" s="168">
        <f t="shared" si="11"/>
        <v>0</v>
      </c>
      <c r="Q143" s="168">
        <v>0</v>
      </c>
      <c r="R143" s="168">
        <f t="shared" si="12"/>
        <v>0</v>
      </c>
      <c r="S143" s="168">
        <v>0</v>
      </c>
      <c r="T143" s="169">
        <f t="shared" si="1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0" t="s">
        <v>1948</v>
      </c>
      <c r="AT143" s="170" t="s">
        <v>478</v>
      </c>
      <c r="AU143" s="170" t="s">
        <v>87</v>
      </c>
      <c r="AY143" s="18" t="s">
        <v>234</v>
      </c>
      <c r="BE143" s="171">
        <f t="shared" si="14"/>
        <v>0</v>
      </c>
      <c r="BF143" s="171">
        <f t="shared" si="15"/>
        <v>0</v>
      </c>
      <c r="BG143" s="171">
        <f t="shared" si="16"/>
        <v>0</v>
      </c>
      <c r="BH143" s="171">
        <f t="shared" si="17"/>
        <v>0</v>
      </c>
      <c r="BI143" s="171">
        <f t="shared" si="18"/>
        <v>0</v>
      </c>
      <c r="BJ143" s="18" t="s">
        <v>87</v>
      </c>
      <c r="BK143" s="171">
        <f t="shared" si="19"/>
        <v>0</v>
      </c>
      <c r="BL143" s="18" t="s">
        <v>843</v>
      </c>
      <c r="BM143" s="170" t="s">
        <v>327</v>
      </c>
    </row>
    <row r="144" spans="1:65" s="2" customFormat="1" ht="24.15" customHeight="1">
      <c r="A144" s="33"/>
      <c r="B144" s="157"/>
      <c r="C144" s="158" t="s">
        <v>235</v>
      </c>
      <c r="D144" s="158" t="s">
        <v>237</v>
      </c>
      <c r="E144" s="159" t="s">
        <v>2289</v>
      </c>
      <c r="F144" s="160" t="s">
        <v>2290</v>
      </c>
      <c r="G144" s="161" t="s">
        <v>240</v>
      </c>
      <c r="H144" s="162">
        <v>150</v>
      </c>
      <c r="I144" s="163"/>
      <c r="J144" s="164">
        <f t="shared" si="10"/>
        <v>0</v>
      </c>
      <c r="K144" s="165"/>
      <c r="L144" s="34"/>
      <c r="M144" s="166" t="s">
        <v>1</v>
      </c>
      <c r="N144" s="167" t="s">
        <v>41</v>
      </c>
      <c r="O144" s="62"/>
      <c r="P144" s="168">
        <f t="shared" si="11"/>
        <v>0</v>
      </c>
      <c r="Q144" s="168">
        <v>0</v>
      </c>
      <c r="R144" s="168">
        <f t="shared" si="12"/>
        <v>0</v>
      </c>
      <c r="S144" s="168">
        <v>0</v>
      </c>
      <c r="T144" s="169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843</v>
      </c>
      <c r="AT144" s="170" t="s">
        <v>237</v>
      </c>
      <c r="AU144" s="170" t="s">
        <v>87</v>
      </c>
      <c r="AY144" s="18" t="s">
        <v>234</v>
      </c>
      <c r="BE144" s="171">
        <f t="shared" si="14"/>
        <v>0</v>
      </c>
      <c r="BF144" s="171">
        <f t="shared" si="15"/>
        <v>0</v>
      </c>
      <c r="BG144" s="171">
        <f t="shared" si="16"/>
        <v>0</v>
      </c>
      <c r="BH144" s="171">
        <f t="shared" si="17"/>
        <v>0</v>
      </c>
      <c r="BI144" s="171">
        <f t="shared" si="18"/>
        <v>0</v>
      </c>
      <c r="BJ144" s="18" t="s">
        <v>87</v>
      </c>
      <c r="BK144" s="171">
        <f t="shared" si="19"/>
        <v>0</v>
      </c>
      <c r="BL144" s="18" t="s">
        <v>843</v>
      </c>
      <c r="BM144" s="170" t="s">
        <v>342</v>
      </c>
    </row>
    <row r="145" spans="1:65" s="2" customFormat="1" ht="21.75" customHeight="1">
      <c r="A145" s="33"/>
      <c r="B145" s="157"/>
      <c r="C145" s="199" t="s">
        <v>292</v>
      </c>
      <c r="D145" s="199" t="s">
        <v>478</v>
      </c>
      <c r="E145" s="200" t="s">
        <v>2291</v>
      </c>
      <c r="F145" s="201" t="s">
        <v>2292</v>
      </c>
      <c r="G145" s="202" t="s">
        <v>240</v>
      </c>
      <c r="H145" s="203">
        <v>150</v>
      </c>
      <c r="I145" s="204"/>
      <c r="J145" s="205">
        <f t="shared" si="10"/>
        <v>0</v>
      </c>
      <c r="K145" s="206"/>
      <c r="L145" s="207"/>
      <c r="M145" s="208" t="s">
        <v>1</v>
      </c>
      <c r="N145" s="209" t="s">
        <v>41</v>
      </c>
      <c r="O145" s="62"/>
      <c r="P145" s="168">
        <f t="shared" si="11"/>
        <v>0</v>
      </c>
      <c r="Q145" s="168">
        <v>0</v>
      </c>
      <c r="R145" s="168">
        <f t="shared" si="12"/>
        <v>0</v>
      </c>
      <c r="S145" s="168">
        <v>0</v>
      </c>
      <c r="T145" s="169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0" t="s">
        <v>1948</v>
      </c>
      <c r="AT145" s="170" t="s">
        <v>478</v>
      </c>
      <c r="AU145" s="170" t="s">
        <v>87</v>
      </c>
      <c r="AY145" s="18" t="s">
        <v>234</v>
      </c>
      <c r="BE145" s="171">
        <f t="shared" si="14"/>
        <v>0</v>
      </c>
      <c r="BF145" s="171">
        <f t="shared" si="15"/>
        <v>0</v>
      </c>
      <c r="BG145" s="171">
        <f t="shared" si="16"/>
        <v>0</v>
      </c>
      <c r="BH145" s="171">
        <f t="shared" si="17"/>
        <v>0</v>
      </c>
      <c r="BI145" s="171">
        <f t="shared" si="18"/>
        <v>0</v>
      </c>
      <c r="BJ145" s="18" t="s">
        <v>87</v>
      </c>
      <c r="BK145" s="171">
        <f t="shared" si="19"/>
        <v>0</v>
      </c>
      <c r="BL145" s="18" t="s">
        <v>843</v>
      </c>
      <c r="BM145" s="170" t="s">
        <v>7</v>
      </c>
    </row>
    <row r="146" spans="1:65" s="2" customFormat="1" ht="21.75" customHeight="1">
      <c r="A146" s="33"/>
      <c r="B146" s="157"/>
      <c r="C146" s="158" t="s">
        <v>298</v>
      </c>
      <c r="D146" s="158" t="s">
        <v>237</v>
      </c>
      <c r="E146" s="159" t="s">
        <v>2293</v>
      </c>
      <c r="F146" s="160" t="s">
        <v>2294</v>
      </c>
      <c r="G146" s="161" t="s">
        <v>305</v>
      </c>
      <c r="H146" s="162">
        <v>70</v>
      </c>
      <c r="I146" s="163"/>
      <c r="J146" s="164">
        <f t="shared" si="10"/>
        <v>0</v>
      </c>
      <c r="K146" s="165"/>
      <c r="L146" s="34"/>
      <c r="M146" s="166" t="s">
        <v>1</v>
      </c>
      <c r="N146" s="167" t="s">
        <v>41</v>
      </c>
      <c r="O146" s="62"/>
      <c r="P146" s="168">
        <f t="shared" si="11"/>
        <v>0</v>
      </c>
      <c r="Q146" s="168">
        <v>0</v>
      </c>
      <c r="R146" s="168">
        <f t="shared" si="12"/>
        <v>0</v>
      </c>
      <c r="S146" s="168">
        <v>0</v>
      </c>
      <c r="T146" s="169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843</v>
      </c>
      <c r="AT146" s="170" t="s">
        <v>237</v>
      </c>
      <c r="AU146" s="170" t="s">
        <v>87</v>
      </c>
      <c r="AY146" s="18" t="s">
        <v>234</v>
      </c>
      <c r="BE146" s="171">
        <f t="shared" si="14"/>
        <v>0</v>
      </c>
      <c r="BF146" s="171">
        <f t="shared" si="15"/>
        <v>0</v>
      </c>
      <c r="BG146" s="171">
        <f t="shared" si="16"/>
        <v>0</v>
      </c>
      <c r="BH146" s="171">
        <f t="shared" si="17"/>
        <v>0</v>
      </c>
      <c r="BI146" s="171">
        <f t="shared" si="18"/>
        <v>0</v>
      </c>
      <c r="BJ146" s="18" t="s">
        <v>87</v>
      </c>
      <c r="BK146" s="171">
        <f t="shared" si="19"/>
        <v>0</v>
      </c>
      <c r="BL146" s="18" t="s">
        <v>843</v>
      </c>
      <c r="BM146" s="170" t="s">
        <v>367</v>
      </c>
    </row>
    <row r="147" spans="1:65" s="2" customFormat="1" ht="24.15" customHeight="1">
      <c r="A147" s="33"/>
      <c r="B147" s="157"/>
      <c r="C147" s="199" t="s">
        <v>302</v>
      </c>
      <c r="D147" s="199" t="s">
        <v>478</v>
      </c>
      <c r="E147" s="200" t="s">
        <v>2295</v>
      </c>
      <c r="F147" s="201" t="s">
        <v>2296</v>
      </c>
      <c r="G147" s="202" t="s">
        <v>305</v>
      </c>
      <c r="H147" s="203">
        <v>28</v>
      </c>
      <c r="I147" s="204"/>
      <c r="J147" s="205">
        <f t="shared" si="10"/>
        <v>0</v>
      </c>
      <c r="K147" s="206"/>
      <c r="L147" s="207"/>
      <c r="M147" s="208" t="s">
        <v>1</v>
      </c>
      <c r="N147" s="209" t="s">
        <v>41</v>
      </c>
      <c r="O147" s="62"/>
      <c r="P147" s="168">
        <f t="shared" si="11"/>
        <v>0</v>
      </c>
      <c r="Q147" s="168">
        <v>0</v>
      </c>
      <c r="R147" s="168">
        <f t="shared" si="12"/>
        <v>0</v>
      </c>
      <c r="S147" s="168">
        <v>0</v>
      </c>
      <c r="T147" s="169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0" t="s">
        <v>1948</v>
      </c>
      <c r="AT147" s="170" t="s">
        <v>478</v>
      </c>
      <c r="AU147" s="170" t="s">
        <v>87</v>
      </c>
      <c r="AY147" s="18" t="s">
        <v>234</v>
      </c>
      <c r="BE147" s="171">
        <f t="shared" si="14"/>
        <v>0</v>
      </c>
      <c r="BF147" s="171">
        <f t="shared" si="15"/>
        <v>0</v>
      </c>
      <c r="BG147" s="171">
        <f t="shared" si="16"/>
        <v>0</v>
      </c>
      <c r="BH147" s="171">
        <f t="shared" si="17"/>
        <v>0</v>
      </c>
      <c r="BI147" s="171">
        <f t="shared" si="18"/>
        <v>0</v>
      </c>
      <c r="BJ147" s="18" t="s">
        <v>87</v>
      </c>
      <c r="BK147" s="171">
        <f t="shared" si="19"/>
        <v>0</v>
      </c>
      <c r="BL147" s="18" t="s">
        <v>843</v>
      </c>
      <c r="BM147" s="170" t="s">
        <v>379</v>
      </c>
    </row>
    <row r="148" spans="1:65" s="2" customFormat="1" ht="16.5" customHeight="1">
      <c r="A148" s="33"/>
      <c r="B148" s="157"/>
      <c r="C148" s="199" t="s">
        <v>309</v>
      </c>
      <c r="D148" s="199" t="s">
        <v>478</v>
      </c>
      <c r="E148" s="200" t="s">
        <v>2297</v>
      </c>
      <c r="F148" s="201" t="s">
        <v>2298</v>
      </c>
      <c r="G148" s="202" t="s">
        <v>305</v>
      </c>
      <c r="H148" s="203">
        <v>42</v>
      </c>
      <c r="I148" s="204"/>
      <c r="J148" s="205">
        <f t="shared" si="10"/>
        <v>0</v>
      </c>
      <c r="K148" s="206"/>
      <c r="L148" s="207"/>
      <c r="M148" s="208" t="s">
        <v>1</v>
      </c>
      <c r="N148" s="209" t="s">
        <v>41</v>
      </c>
      <c r="O148" s="62"/>
      <c r="P148" s="168">
        <f t="shared" si="11"/>
        <v>0</v>
      </c>
      <c r="Q148" s="168">
        <v>0</v>
      </c>
      <c r="R148" s="168">
        <f t="shared" si="12"/>
        <v>0</v>
      </c>
      <c r="S148" s="168">
        <v>0</v>
      </c>
      <c r="T148" s="169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1948</v>
      </c>
      <c r="AT148" s="170" t="s">
        <v>478</v>
      </c>
      <c r="AU148" s="170" t="s">
        <v>87</v>
      </c>
      <c r="AY148" s="18" t="s">
        <v>234</v>
      </c>
      <c r="BE148" s="171">
        <f t="shared" si="14"/>
        <v>0</v>
      </c>
      <c r="BF148" s="171">
        <f t="shared" si="15"/>
        <v>0</v>
      </c>
      <c r="BG148" s="171">
        <f t="shared" si="16"/>
        <v>0</v>
      </c>
      <c r="BH148" s="171">
        <f t="shared" si="17"/>
        <v>0</v>
      </c>
      <c r="BI148" s="171">
        <f t="shared" si="18"/>
        <v>0</v>
      </c>
      <c r="BJ148" s="18" t="s">
        <v>87</v>
      </c>
      <c r="BK148" s="171">
        <f t="shared" si="19"/>
        <v>0</v>
      </c>
      <c r="BL148" s="18" t="s">
        <v>843</v>
      </c>
      <c r="BM148" s="170" t="s">
        <v>608</v>
      </c>
    </row>
    <row r="149" spans="1:65" s="2" customFormat="1" ht="24.15" customHeight="1">
      <c r="A149" s="33"/>
      <c r="B149" s="157"/>
      <c r="C149" s="158" t="s">
        <v>315</v>
      </c>
      <c r="D149" s="158" t="s">
        <v>237</v>
      </c>
      <c r="E149" s="159" t="s">
        <v>2299</v>
      </c>
      <c r="F149" s="160" t="s">
        <v>2300</v>
      </c>
      <c r="G149" s="161" t="s">
        <v>305</v>
      </c>
      <c r="H149" s="162">
        <v>28</v>
      </c>
      <c r="I149" s="163"/>
      <c r="J149" s="164">
        <f t="shared" si="10"/>
        <v>0</v>
      </c>
      <c r="K149" s="165"/>
      <c r="L149" s="34"/>
      <c r="M149" s="166" t="s">
        <v>1</v>
      </c>
      <c r="N149" s="167" t="s">
        <v>41</v>
      </c>
      <c r="O149" s="62"/>
      <c r="P149" s="168">
        <f t="shared" si="11"/>
        <v>0</v>
      </c>
      <c r="Q149" s="168">
        <v>0</v>
      </c>
      <c r="R149" s="168">
        <f t="shared" si="12"/>
        <v>0</v>
      </c>
      <c r="S149" s="168">
        <v>0</v>
      </c>
      <c r="T149" s="169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0" t="s">
        <v>843</v>
      </c>
      <c r="AT149" s="170" t="s">
        <v>237</v>
      </c>
      <c r="AU149" s="170" t="s">
        <v>87</v>
      </c>
      <c r="AY149" s="18" t="s">
        <v>234</v>
      </c>
      <c r="BE149" s="171">
        <f t="shared" si="14"/>
        <v>0</v>
      </c>
      <c r="BF149" s="171">
        <f t="shared" si="15"/>
        <v>0</v>
      </c>
      <c r="BG149" s="171">
        <f t="shared" si="16"/>
        <v>0</v>
      </c>
      <c r="BH149" s="171">
        <f t="shared" si="17"/>
        <v>0</v>
      </c>
      <c r="BI149" s="171">
        <f t="shared" si="18"/>
        <v>0</v>
      </c>
      <c r="BJ149" s="18" t="s">
        <v>87</v>
      </c>
      <c r="BK149" s="171">
        <f t="shared" si="19"/>
        <v>0</v>
      </c>
      <c r="BL149" s="18" t="s">
        <v>843</v>
      </c>
      <c r="BM149" s="170" t="s">
        <v>617</v>
      </c>
    </row>
    <row r="150" spans="1:65" s="2" customFormat="1" ht="16.5" customHeight="1">
      <c r="A150" s="33"/>
      <c r="B150" s="157"/>
      <c r="C150" s="199" t="s">
        <v>321</v>
      </c>
      <c r="D150" s="199" t="s">
        <v>478</v>
      </c>
      <c r="E150" s="200" t="s">
        <v>2301</v>
      </c>
      <c r="F150" s="201" t="s">
        <v>2302</v>
      </c>
      <c r="G150" s="202" t="s">
        <v>305</v>
      </c>
      <c r="H150" s="203">
        <v>140</v>
      </c>
      <c r="I150" s="204"/>
      <c r="J150" s="205">
        <f t="shared" si="10"/>
        <v>0</v>
      </c>
      <c r="K150" s="206"/>
      <c r="L150" s="207"/>
      <c r="M150" s="208" t="s">
        <v>1</v>
      </c>
      <c r="N150" s="209" t="s">
        <v>41</v>
      </c>
      <c r="O150" s="62"/>
      <c r="P150" s="168">
        <f t="shared" si="11"/>
        <v>0</v>
      </c>
      <c r="Q150" s="168">
        <v>0</v>
      </c>
      <c r="R150" s="168">
        <f t="shared" si="12"/>
        <v>0</v>
      </c>
      <c r="S150" s="168">
        <v>0</v>
      </c>
      <c r="T150" s="169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0" t="s">
        <v>1948</v>
      </c>
      <c r="AT150" s="170" t="s">
        <v>478</v>
      </c>
      <c r="AU150" s="170" t="s">
        <v>87</v>
      </c>
      <c r="AY150" s="18" t="s">
        <v>234</v>
      </c>
      <c r="BE150" s="171">
        <f t="shared" si="14"/>
        <v>0</v>
      </c>
      <c r="BF150" s="171">
        <f t="shared" si="15"/>
        <v>0</v>
      </c>
      <c r="BG150" s="171">
        <f t="shared" si="16"/>
        <v>0</v>
      </c>
      <c r="BH150" s="171">
        <f t="shared" si="17"/>
        <v>0</v>
      </c>
      <c r="BI150" s="171">
        <f t="shared" si="18"/>
        <v>0</v>
      </c>
      <c r="BJ150" s="18" t="s">
        <v>87</v>
      </c>
      <c r="BK150" s="171">
        <f t="shared" si="19"/>
        <v>0</v>
      </c>
      <c r="BL150" s="18" t="s">
        <v>843</v>
      </c>
      <c r="BM150" s="170" t="s">
        <v>630</v>
      </c>
    </row>
    <row r="151" spans="1:65" s="2" customFormat="1" ht="24.15" customHeight="1">
      <c r="A151" s="33"/>
      <c r="B151" s="157"/>
      <c r="C151" s="158" t="s">
        <v>327</v>
      </c>
      <c r="D151" s="158" t="s">
        <v>237</v>
      </c>
      <c r="E151" s="159" t="s">
        <v>2303</v>
      </c>
      <c r="F151" s="160" t="s">
        <v>2304</v>
      </c>
      <c r="G151" s="161" t="s">
        <v>305</v>
      </c>
      <c r="H151" s="162">
        <v>148</v>
      </c>
      <c r="I151" s="163"/>
      <c r="J151" s="164">
        <f t="shared" si="10"/>
        <v>0</v>
      </c>
      <c r="K151" s="165"/>
      <c r="L151" s="34"/>
      <c r="M151" s="166" t="s">
        <v>1</v>
      </c>
      <c r="N151" s="167" t="s">
        <v>41</v>
      </c>
      <c r="O151" s="62"/>
      <c r="P151" s="168">
        <f t="shared" si="11"/>
        <v>0</v>
      </c>
      <c r="Q151" s="168">
        <v>0</v>
      </c>
      <c r="R151" s="168">
        <f t="shared" si="12"/>
        <v>0</v>
      </c>
      <c r="S151" s="168">
        <v>0</v>
      </c>
      <c r="T151" s="169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0" t="s">
        <v>843</v>
      </c>
      <c r="AT151" s="170" t="s">
        <v>237</v>
      </c>
      <c r="AU151" s="170" t="s">
        <v>87</v>
      </c>
      <c r="AY151" s="18" t="s">
        <v>234</v>
      </c>
      <c r="BE151" s="171">
        <f t="shared" si="14"/>
        <v>0</v>
      </c>
      <c r="BF151" s="171">
        <f t="shared" si="15"/>
        <v>0</v>
      </c>
      <c r="BG151" s="171">
        <f t="shared" si="16"/>
        <v>0</v>
      </c>
      <c r="BH151" s="171">
        <f t="shared" si="17"/>
        <v>0</v>
      </c>
      <c r="BI151" s="171">
        <f t="shared" si="18"/>
        <v>0</v>
      </c>
      <c r="BJ151" s="18" t="s">
        <v>87</v>
      </c>
      <c r="BK151" s="171">
        <f t="shared" si="19"/>
        <v>0</v>
      </c>
      <c r="BL151" s="18" t="s">
        <v>843</v>
      </c>
      <c r="BM151" s="170" t="s">
        <v>643</v>
      </c>
    </row>
    <row r="152" spans="1:65" s="2" customFormat="1" ht="16.5" customHeight="1">
      <c r="A152" s="33"/>
      <c r="B152" s="157"/>
      <c r="C152" s="199" t="s">
        <v>335</v>
      </c>
      <c r="D152" s="199" t="s">
        <v>478</v>
      </c>
      <c r="E152" s="200" t="s">
        <v>2305</v>
      </c>
      <c r="F152" s="201" t="s">
        <v>2306</v>
      </c>
      <c r="G152" s="202" t="s">
        <v>305</v>
      </c>
      <c r="H152" s="203">
        <v>148</v>
      </c>
      <c r="I152" s="204"/>
      <c r="J152" s="205">
        <f t="shared" si="10"/>
        <v>0</v>
      </c>
      <c r="K152" s="206"/>
      <c r="L152" s="207"/>
      <c r="M152" s="208" t="s">
        <v>1</v>
      </c>
      <c r="N152" s="209" t="s">
        <v>41</v>
      </c>
      <c r="O152" s="62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0" t="s">
        <v>1948</v>
      </c>
      <c r="AT152" s="170" t="s">
        <v>478</v>
      </c>
      <c r="AU152" s="170" t="s">
        <v>87</v>
      </c>
      <c r="AY152" s="18" t="s">
        <v>234</v>
      </c>
      <c r="BE152" s="171">
        <f t="shared" si="14"/>
        <v>0</v>
      </c>
      <c r="BF152" s="171">
        <f t="shared" si="15"/>
        <v>0</v>
      </c>
      <c r="BG152" s="171">
        <f t="shared" si="16"/>
        <v>0</v>
      </c>
      <c r="BH152" s="171">
        <f t="shared" si="17"/>
        <v>0</v>
      </c>
      <c r="BI152" s="171">
        <f t="shared" si="18"/>
        <v>0</v>
      </c>
      <c r="BJ152" s="18" t="s">
        <v>87</v>
      </c>
      <c r="BK152" s="171">
        <f t="shared" si="19"/>
        <v>0</v>
      </c>
      <c r="BL152" s="18" t="s">
        <v>843</v>
      </c>
      <c r="BM152" s="170" t="s">
        <v>669</v>
      </c>
    </row>
    <row r="153" spans="1:65" s="2" customFormat="1" ht="24.15" customHeight="1">
      <c r="A153" s="33"/>
      <c r="B153" s="157"/>
      <c r="C153" s="158" t="s">
        <v>342</v>
      </c>
      <c r="D153" s="158" t="s">
        <v>237</v>
      </c>
      <c r="E153" s="159" t="s">
        <v>2307</v>
      </c>
      <c r="F153" s="160" t="s">
        <v>2308</v>
      </c>
      <c r="G153" s="161" t="s">
        <v>305</v>
      </c>
      <c r="H153" s="162">
        <v>186</v>
      </c>
      <c r="I153" s="163"/>
      <c r="J153" s="164">
        <f t="shared" si="10"/>
        <v>0</v>
      </c>
      <c r="K153" s="165"/>
      <c r="L153" s="34"/>
      <c r="M153" s="166" t="s">
        <v>1</v>
      </c>
      <c r="N153" s="167" t="s">
        <v>41</v>
      </c>
      <c r="O153" s="62"/>
      <c r="P153" s="168">
        <f t="shared" si="11"/>
        <v>0</v>
      </c>
      <c r="Q153" s="168">
        <v>0</v>
      </c>
      <c r="R153" s="168">
        <f t="shared" si="12"/>
        <v>0</v>
      </c>
      <c r="S153" s="168">
        <v>0</v>
      </c>
      <c r="T153" s="169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0" t="s">
        <v>843</v>
      </c>
      <c r="AT153" s="170" t="s">
        <v>237</v>
      </c>
      <c r="AU153" s="170" t="s">
        <v>87</v>
      </c>
      <c r="AY153" s="18" t="s">
        <v>234</v>
      </c>
      <c r="BE153" s="171">
        <f t="shared" si="14"/>
        <v>0</v>
      </c>
      <c r="BF153" s="171">
        <f t="shared" si="15"/>
        <v>0</v>
      </c>
      <c r="BG153" s="171">
        <f t="shared" si="16"/>
        <v>0</v>
      </c>
      <c r="BH153" s="171">
        <f t="shared" si="17"/>
        <v>0</v>
      </c>
      <c r="BI153" s="171">
        <f t="shared" si="18"/>
        <v>0</v>
      </c>
      <c r="BJ153" s="18" t="s">
        <v>87</v>
      </c>
      <c r="BK153" s="171">
        <f t="shared" si="19"/>
        <v>0</v>
      </c>
      <c r="BL153" s="18" t="s">
        <v>843</v>
      </c>
      <c r="BM153" s="170" t="s">
        <v>686</v>
      </c>
    </row>
    <row r="154" spans="1:65" s="2" customFormat="1" ht="24.15" customHeight="1">
      <c r="A154" s="33"/>
      <c r="B154" s="157"/>
      <c r="C154" s="158" t="s">
        <v>349</v>
      </c>
      <c r="D154" s="158" t="s">
        <v>237</v>
      </c>
      <c r="E154" s="159" t="s">
        <v>2309</v>
      </c>
      <c r="F154" s="160" t="s">
        <v>2310</v>
      </c>
      <c r="G154" s="161" t="s">
        <v>305</v>
      </c>
      <c r="H154" s="162">
        <v>20</v>
      </c>
      <c r="I154" s="163"/>
      <c r="J154" s="164">
        <f t="shared" si="10"/>
        <v>0</v>
      </c>
      <c r="K154" s="165"/>
      <c r="L154" s="34"/>
      <c r="M154" s="166" t="s">
        <v>1</v>
      </c>
      <c r="N154" s="167" t="s">
        <v>41</v>
      </c>
      <c r="O154" s="62"/>
      <c r="P154" s="168">
        <f t="shared" si="11"/>
        <v>0</v>
      </c>
      <c r="Q154" s="168">
        <v>0</v>
      </c>
      <c r="R154" s="168">
        <f t="shared" si="12"/>
        <v>0</v>
      </c>
      <c r="S154" s="168">
        <v>0</v>
      </c>
      <c r="T154" s="169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0" t="s">
        <v>843</v>
      </c>
      <c r="AT154" s="170" t="s">
        <v>237</v>
      </c>
      <c r="AU154" s="170" t="s">
        <v>87</v>
      </c>
      <c r="AY154" s="18" t="s">
        <v>234</v>
      </c>
      <c r="BE154" s="171">
        <f t="shared" si="14"/>
        <v>0</v>
      </c>
      <c r="BF154" s="171">
        <f t="shared" si="15"/>
        <v>0</v>
      </c>
      <c r="BG154" s="171">
        <f t="shared" si="16"/>
        <v>0</v>
      </c>
      <c r="BH154" s="171">
        <f t="shared" si="17"/>
        <v>0</v>
      </c>
      <c r="BI154" s="171">
        <f t="shared" si="18"/>
        <v>0</v>
      </c>
      <c r="BJ154" s="18" t="s">
        <v>87</v>
      </c>
      <c r="BK154" s="171">
        <f t="shared" si="19"/>
        <v>0</v>
      </c>
      <c r="BL154" s="18" t="s">
        <v>843</v>
      </c>
      <c r="BM154" s="170" t="s">
        <v>701</v>
      </c>
    </row>
    <row r="155" spans="1:65" s="2" customFormat="1" ht="24.15" customHeight="1">
      <c r="A155" s="33"/>
      <c r="B155" s="157"/>
      <c r="C155" s="158" t="s">
        <v>7</v>
      </c>
      <c r="D155" s="158" t="s">
        <v>237</v>
      </c>
      <c r="E155" s="159" t="s">
        <v>2311</v>
      </c>
      <c r="F155" s="160" t="s">
        <v>2312</v>
      </c>
      <c r="G155" s="161" t="s">
        <v>305</v>
      </c>
      <c r="H155" s="162">
        <v>2</v>
      </c>
      <c r="I155" s="163"/>
      <c r="J155" s="164">
        <f t="shared" si="10"/>
        <v>0</v>
      </c>
      <c r="K155" s="165"/>
      <c r="L155" s="34"/>
      <c r="M155" s="166" t="s">
        <v>1</v>
      </c>
      <c r="N155" s="167" t="s">
        <v>41</v>
      </c>
      <c r="O155" s="62"/>
      <c r="P155" s="168">
        <f t="shared" si="11"/>
        <v>0</v>
      </c>
      <c r="Q155" s="168">
        <v>0</v>
      </c>
      <c r="R155" s="168">
        <f t="shared" si="12"/>
        <v>0</v>
      </c>
      <c r="S155" s="168">
        <v>0</v>
      </c>
      <c r="T155" s="169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0" t="s">
        <v>843</v>
      </c>
      <c r="AT155" s="170" t="s">
        <v>237</v>
      </c>
      <c r="AU155" s="170" t="s">
        <v>87</v>
      </c>
      <c r="AY155" s="18" t="s">
        <v>234</v>
      </c>
      <c r="BE155" s="171">
        <f t="shared" si="14"/>
        <v>0</v>
      </c>
      <c r="BF155" s="171">
        <f t="shared" si="15"/>
        <v>0</v>
      </c>
      <c r="BG155" s="171">
        <f t="shared" si="16"/>
        <v>0</v>
      </c>
      <c r="BH155" s="171">
        <f t="shared" si="17"/>
        <v>0</v>
      </c>
      <c r="BI155" s="171">
        <f t="shared" si="18"/>
        <v>0</v>
      </c>
      <c r="BJ155" s="18" t="s">
        <v>87</v>
      </c>
      <c r="BK155" s="171">
        <f t="shared" si="19"/>
        <v>0</v>
      </c>
      <c r="BL155" s="18" t="s">
        <v>843</v>
      </c>
      <c r="BM155" s="170" t="s">
        <v>733</v>
      </c>
    </row>
    <row r="156" spans="1:65" s="2" customFormat="1" ht="24.15" customHeight="1">
      <c r="A156" s="33"/>
      <c r="B156" s="157"/>
      <c r="C156" s="158" t="s">
        <v>362</v>
      </c>
      <c r="D156" s="158" t="s">
        <v>237</v>
      </c>
      <c r="E156" s="159" t="s">
        <v>2315</v>
      </c>
      <c r="F156" s="160" t="s">
        <v>2316</v>
      </c>
      <c r="G156" s="161" t="s">
        <v>305</v>
      </c>
      <c r="H156" s="162">
        <v>9</v>
      </c>
      <c r="I156" s="163"/>
      <c r="J156" s="164">
        <f t="shared" si="10"/>
        <v>0</v>
      </c>
      <c r="K156" s="165"/>
      <c r="L156" s="34"/>
      <c r="M156" s="166" t="s">
        <v>1</v>
      </c>
      <c r="N156" s="167" t="s">
        <v>41</v>
      </c>
      <c r="O156" s="62"/>
      <c r="P156" s="168">
        <f t="shared" si="11"/>
        <v>0</v>
      </c>
      <c r="Q156" s="168">
        <v>0</v>
      </c>
      <c r="R156" s="168">
        <f t="shared" si="12"/>
        <v>0</v>
      </c>
      <c r="S156" s="168">
        <v>0</v>
      </c>
      <c r="T156" s="169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0" t="s">
        <v>843</v>
      </c>
      <c r="AT156" s="170" t="s">
        <v>237</v>
      </c>
      <c r="AU156" s="170" t="s">
        <v>87</v>
      </c>
      <c r="AY156" s="18" t="s">
        <v>234</v>
      </c>
      <c r="BE156" s="171">
        <f t="shared" si="14"/>
        <v>0</v>
      </c>
      <c r="BF156" s="171">
        <f t="shared" si="15"/>
        <v>0</v>
      </c>
      <c r="BG156" s="171">
        <f t="shared" si="16"/>
        <v>0</v>
      </c>
      <c r="BH156" s="171">
        <f t="shared" si="17"/>
        <v>0</v>
      </c>
      <c r="BI156" s="171">
        <f t="shared" si="18"/>
        <v>0</v>
      </c>
      <c r="BJ156" s="18" t="s">
        <v>87</v>
      </c>
      <c r="BK156" s="171">
        <f t="shared" si="19"/>
        <v>0</v>
      </c>
      <c r="BL156" s="18" t="s">
        <v>843</v>
      </c>
      <c r="BM156" s="170" t="s">
        <v>743</v>
      </c>
    </row>
    <row r="157" spans="1:65" s="2" customFormat="1" ht="21.75" customHeight="1">
      <c r="A157" s="33"/>
      <c r="B157" s="157"/>
      <c r="C157" s="199" t="s">
        <v>367</v>
      </c>
      <c r="D157" s="199" t="s">
        <v>478</v>
      </c>
      <c r="E157" s="200" t="s">
        <v>2317</v>
      </c>
      <c r="F157" s="201" t="s">
        <v>2318</v>
      </c>
      <c r="G157" s="202" t="s">
        <v>305</v>
      </c>
      <c r="H157" s="203">
        <v>9</v>
      </c>
      <c r="I157" s="204"/>
      <c r="J157" s="205">
        <f t="shared" si="10"/>
        <v>0</v>
      </c>
      <c r="K157" s="206"/>
      <c r="L157" s="207"/>
      <c r="M157" s="208" t="s">
        <v>1</v>
      </c>
      <c r="N157" s="209" t="s">
        <v>41</v>
      </c>
      <c r="O157" s="62"/>
      <c r="P157" s="168">
        <f t="shared" si="11"/>
        <v>0</v>
      </c>
      <c r="Q157" s="168">
        <v>0</v>
      </c>
      <c r="R157" s="168">
        <f t="shared" si="12"/>
        <v>0</v>
      </c>
      <c r="S157" s="168">
        <v>0</v>
      </c>
      <c r="T157" s="169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0" t="s">
        <v>1948</v>
      </c>
      <c r="AT157" s="170" t="s">
        <v>478</v>
      </c>
      <c r="AU157" s="170" t="s">
        <v>87</v>
      </c>
      <c r="AY157" s="18" t="s">
        <v>234</v>
      </c>
      <c r="BE157" s="171">
        <f t="shared" si="14"/>
        <v>0</v>
      </c>
      <c r="BF157" s="171">
        <f t="shared" si="15"/>
        <v>0</v>
      </c>
      <c r="BG157" s="171">
        <f t="shared" si="16"/>
        <v>0</v>
      </c>
      <c r="BH157" s="171">
        <f t="shared" si="17"/>
        <v>0</v>
      </c>
      <c r="BI157" s="171">
        <f t="shared" si="18"/>
        <v>0</v>
      </c>
      <c r="BJ157" s="18" t="s">
        <v>87</v>
      </c>
      <c r="BK157" s="171">
        <f t="shared" si="19"/>
        <v>0</v>
      </c>
      <c r="BL157" s="18" t="s">
        <v>843</v>
      </c>
      <c r="BM157" s="170" t="s">
        <v>756</v>
      </c>
    </row>
    <row r="158" spans="1:65" s="2" customFormat="1" ht="16.5" customHeight="1">
      <c r="A158" s="33"/>
      <c r="B158" s="157"/>
      <c r="C158" s="199" t="s">
        <v>372</v>
      </c>
      <c r="D158" s="199" t="s">
        <v>478</v>
      </c>
      <c r="E158" s="200" t="s">
        <v>2319</v>
      </c>
      <c r="F158" s="201" t="s">
        <v>2320</v>
      </c>
      <c r="G158" s="202" t="s">
        <v>305</v>
      </c>
      <c r="H158" s="203">
        <v>9</v>
      </c>
      <c r="I158" s="204"/>
      <c r="J158" s="205">
        <f t="shared" si="10"/>
        <v>0</v>
      </c>
      <c r="K158" s="206"/>
      <c r="L158" s="207"/>
      <c r="M158" s="208" t="s">
        <v>1</v>
      </c>
      <c r="N158" s="209" t="s">
        <v>41</v>
      </c>
      <c r="O158" s="62"/>
      <c r="P158" s="168">
        <f t="shared" si="11"/>
        <v>0</v>
      </c>
      <c r="Q158" s="168">
        <v>0</v>
      </c>
      <c r="R158" s="168">
        <f t="shared" si="12"/>
        <v>0</v>
      </c>
      <c r="S158" s="168">
        <v>0</v>
      </c>
      <c r="T158" s="169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1948</v>
      </c>
      <c r="AT158" s="170" t="s">
        <v>478</v>
      </c>
      <c r="AU158" s="170" t="s">
        <v>87</v>
      </c>
      <c r="AY158" s="18" t="s">
        <v>234</v>
      </c>
      <c r="BE158" s="171">
        <f t="shared" si="14"/>
        <v>0</v>
      </c>
      <c r="BF158" s="171">
        <f t="shared" si="15"/>
        <v>0</v>
      </c>
      <c r="BG158" s="171">
        <f t="shared" si="16"/>
        <v>0</v>
      </c>
      <c r="BH158" s="171">
        <f t="shared" si="17"/>
        <v>0</v>
      </c>
      <c r="BI158" s="171">
        <f t="shared" si="18"/>
        <v>0</v>
      </c>
      <c r="BJ158" s="18" t="s">
        <v>87</v>
      </c>
      <c r="BK158" s="171">
        <f t="shared" si="19"/>
        <v>0</v>
      </c>
      <c r="BL158" s="18" t="s">
        <v>843</v>
      </c>
      <c r="BM158" s="170" t="s">
        <v>766</v>
      </c>
    </row>
    <row r="159" spans="1:65" s="2" customFormat="1" ht="24.15" customHeight="1">
      <c r="A159" s="33"/>
      <c r="B159" s="157"/>
      <c r="C159" s="158" t="s">
        <v>379</v>
      </c>
      <c r="D159" s="158" t="s">
        <v>237</v>
      </c>
      <c r="E159" s="159" t="s">
        <v>2321</v>
      </c>
      <c r="F159" s="160" t="s">
        <v>2322</v>
      </c>
      <c r="G159" s="161" t="s">
        <v>305</v>
      </c>
      <c r="H159" s="162">
        <v>6</v>
      </c>
      <c r="I159" s="163"/>
      <c r="J159" s="164">
        <f t="shared" si="10"/>
        <v>0</v>
      </c>
      <c r="K159" s="165"/>
      <c r="L159" s="34"/>
      <c r="M159" s="166" t="s">
        <v>1</v>
      </c>
      <c r="N159" s="167" t="s">
        <v>41</v>
      </c>
      <c r="O159" s="62"/>
      <c r="P159" s="168">
        <f t="shared" si="11"/>
        <v>0</v>
      </c>
      <c r="Q159" s="168">
        <v>0</v>
      </c>
      <c r="R159" s="168">
        <f t="shared" si="12"/>
        <v>0</v>
      </c>
      <c r="S159" s="168">
        <v>0</v>
      </c>
      <c r="T159" s="169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0" t="s">
        <v>843</v>
      </c>
      <c r="AT159" s="170" t="s">
        <v>237</v>
      </c>
      <c r="AU159" s="170" t="s">
        <v>87</v>
      </c>
      <c r="AY159" s="18" t="s">
        <v>234</v>
      </c>
      <c r="BE159" s="171">
        <f t="shared" si="14"/>
        <v>0</v>
      </c>
      <c r="BF159" s="171">
        <f t="shared" si="15"/>
        <v>0</v>
      </c>
      <c r="BG159" s="171">
        <f t="shared" si="16"/>
        <v>0</v>
      </c>
      <c r="BH159" s="171">
        <f t="shared" si="17"/>
        <v>0</v>
      </c>
      <c r="BI159" s="171">
        <f t="shared" si="18"/>
        <v>0</v>
      </c>
      <c r="BJ159" s="18" t="s">
        <v>87</v>
      </c>
      <c r="BK159" s="171">
        <f t="shared" si="19"/>
        <v>0</v>
      </c>
      <c r="BL159" s="18" t="s">
        <v>843</v>
      </c>
      <c r="BM159" s="170" t="s">
        <v>771</v>
      </c>
    </row>
    <row r="160" spans="1:65" s="2" customFormat="1" ht="21.75" customHeight="1">
      <c r="A160" s="33"/>
      <c r="B160" s="157"/>
      <c r="C160" s="199" t="s">
        <v>387</v>
      </c>
      <c r="D160" s="199" t="s">
        <v>478</v>
      </c>
      <c r="E160" s="200" t="s">
        <v>2323</v>
      </c>
      <c r="F160" s="201" t="s">
        <v>2324</v>
      </c>
      <c r="G160" s="202" t="s">
        <v>305</v>
      </c>
      <c r="H160" s="203">
        <v>6</v>
      </c>
      <c r="I160" s="204"/>
      <c r="J160" s="205">
        <f t="shared" si="10"/>
        <v>0</v>
      </c>
      <c r="K160" s="206"/>
      <c r="L160" s="207"/>
      <c r="M160" s="208" t="s">
        <v>1</v>
      </c>
      <c r="N160" s="209" t="s">
        <v>41</v>
      </c>
      <c r="O160" s="62"/>
      <c r="P160" s="168">
        <f t="shared" si="11"/>
        <v>0</v>
      </c>
      <c r="Q160" s="168">
        <v>0</v>
      </c>
      <c r="R160" s="168">
        <f t="shared" si="12"/>
        <v>0</v>
      </c>
      <c r="S160" s="168">
        <v>0</v>
      </c>
      <c r="T160" s="169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0" t="s">
        <v>1948</v>
      </c>
      <c r="AT160" s="170" t="s">
        <v>478</v>
      </c>
      <c r="AU160" s="170" t="s">
        <v>87</v>
      </c>
      <c r="AY160" s="18" t="s">
        <v>234</v>
      </c>
      <c r="BE160" s="171">
        <f t="shared" si="14"/>
        <v>0</v>
      </c>
      <c r="BF160" s="171">
        <f t="shared" si="15"/>
        <v>0</v>
      </c>
      <c r="BG160" s="171">
        <f t="shared" si="16"/>
        <v>0</v>
      </c>
      <c r="BH160" s="171">
        <f t="shared" si="17"/>
        <v>0</v>
      </c>
      <c r="BI160" s="171">
        <f t="shared" si="18"/>
        <v>0</v>
      </c>
      <c r="BJ160" s="18" t="s">
        <v>87</v>
      </c>
      <c r="BK160" s="171">
        <f t="shared" si="19"/>
        <v>0</v>
      </c>
      <c r="BL160" s="18" t="s">
        <v>843</v>
      </c>
      <c r="BM160" s="170" t="s">
        <v>780</v>
      </c>
    </row>
    <row r="161" spans="1:65" s="2" customFormat="1" ht="16.5" customHeight="1">
      <c r="A161" s="33"/>
      <c r="B161" s="157"/>
      <c r="C161" s="199" t="s">
        <v>608</v>
      </c>
      <c r="D161" s="199" t="s">
        <v>478</v>
      </c>
      <c r="E161" s="200" t="s">
        <v>2325</v>
      </c>
      <c r="F161" s="201" t="s">
        <v>2320</v>
      </c>
      <c r="G161" s="202" t="s">
        <v>305</v>
      </c>
      <c r="H161" s="203">
        <v>6</v>
      </c>
      <c r="I161" s="204"/>
      <c r="J161" s="205">
        <f t="shared" si="10"/>
        <v>0</v>
      </c>
      <c r="K161" s="206"/>
      <c r="L161" s="207"/>
      <c r="M161" s="208" t="s">
        <v>1</v>
      </c>
      <c r="N161" s="209" t="s">
        <v>41</v>
      </c>
      <c r="O161" s="62"/>
      <c r="P161" s="168">
        <f t="shared" si="11"/>
        <v>0</v>
      </c>
      <c r="Q161" s="168">
        <v>0</v>
      </c>
      <c r="R161" s="168">
        <f t="shared" si="12"/>
        <v>0</v>
      </c>
      <c r="S161" s="168">
        <v>0</v>
      </c>
      <c r="T161" s="169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0" t="s">
        <v>1948</v>
      </c>
      <c r="AT161" s="170" t="s">
        <v>478</v>
      </c>
      <c r="AU161" s="170" t="s">
        <v>87</v>
      </c>
      <c r="AY161" s="18" t="s">
        <v>234</v>
      </c>
      <c r="BE161" s="171">
        <f t="shared" si="14"/>
        <v>0</v>
      </c>
      <c r="BF161" s="171">
        <f t="shared" si="15"/>
        <v>0</v>
      </c>
      <c r="BG161" s="171">
        <f t="shared" si="16"/>
        <v>0</v>
      </c>
      <c r="BH161" s="171">
        <f t="shared" si="17"/>
        <v>0</v>
      </c>
      <c r="BI161" s="171">
        <f t="shared" si="18"/>
        <v>0</v>
      </c>
      <c r="BJ161" s="18" t="s">
        <v>87</v>
      </c>
      <c r="BK161" s="171">
        <f t="shared" si="19"/>
        <v>0</v>
      </c>
      <c r="BL161" s="18" t="s">
        <v>843</v>
      </c>
      <c r="BM161" s="170" t="s">
        <v>790</v>
      </c>
    </row>
    <row r="162" spans="1:65" s="2" customFormat="1" ht="24.15" customHeight="1">
      <c r="A162" s="33"/>
      <c r="B162" s="157"/>
      <c r="C162" s="158" t="s">
        <v>613</v>
      </c>
      <c r="D162" s="158" t="s">
        <v>237</v>
      </c>
      <c r="E162" s="159" t="s">
        <v>2326</v>
      </c>
      <c r="F162" s="160" t="s">
        <v>2327</v>
      </c>
      <c r="G162" s="161" t="s">
        <v>305</v>
      </c>
      <c r="H162" s="162">
        <v>2</v>
      </c>
      <c r="I162" s="163"/>
      <c r="J162" s="164">
        <f t="shared" si="10"/>
        <v>0</v>
      </c>
      <c r="K162" s="165"/>
      <c r="L162" s="34"/>
      <c r="M162" s="166" t="s">
        <v>1</v>
      </c>
      <c r="N162" s="167" t="s">
        <v>41</v>
      </c>
      <c r="O162" s="62"/>
      <c r="P162" s="168">
        <f t="shared" si="11"/>
        <v>0</v>
      </c>
      <c r="Q162" s="168">
        <v>0</v>
      </c>
      <c r="R162" s="168">
        <f t="shared" si="12"/>
        <v>0</v>
      </c>
      <c r="S162" s="168">
        <v>0</v>
      </c>
      <c r="T162" s="169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843</v>
      </c>
      <c r="AT162" s="170" t="s">
        <v>237</v>
      </c>
      <c r="AU162" s="170" t="s">
        <v>87</v>
      </c>
      <c r="AY162" s="18" t="s">
        <v>234</v>
      </c>
      <c r="BE162" s="171">
        <f t="shared" si="14"/>
        <v>0</v>
      </c>
      <c r="BF162" s="171">
        <f t="shared" si="15"/>
        <v>0</v>
      </c>
      <c r="BG162" s="171">
        <f t="shared" si="16"/>
        <v>0</v>
      </c>
      <c r="BH162" s="171">
        <f t="shared" si="17"/>
        <v>0</v>
      </c>
      <c r="BI162" s="171">
        <f t="shared" si="18"/>
        <v>0</v>
      </c>
      <c r="BJ162" s="18" t="s">
        <v>87</v>
      </c>
      <c r="BK162" s="171">
        <f t="shared" si="19"/>
        <v>0</v>
      </c>
      <c r="BL162" s="18" t="s">
        <v>843</v>
      </c>
      <c r="BM162" s="170" t="s">
        <v>801</v>
      </c>
    </row>
    <row r="163" spans="1:65" s="2" customFormat="1" ht="24.15" customHeight="1">
      <c r="A163" s="33"/>
      <c r="B163" s="157"/>
      <c r="C163" s="199" t="s">
        <v>617</v>
      </c>
      <c r="D163" s="199" t="s">
        <v>478</v>
      </c>
      <c r="E163" s="200" t="s">
        <v>2328</v>
      </c>
      <c r="F163" s="201" t="s">
        <v>2329</v>
      </c>
      <c r="G163" s="202" t="s">
        <v>305</v>
      </c>
      <c r="H163" s="203">
        <v>2</v>
      </c>
      <c r="I163" s="204"/>
      <c r="J163" s="205">
        <f t="shared" si="10"/>
        <v>0</v>
      </c>
      <c r="K163" s="206"/>
      <c r="L163" s="207"/>
      <c r="M163" s="208" t="s">
        <v>1</v>
      </c>
      <c r="N163" s="209" t="s">
        <v>41</v>
      </c>
      <c r="O163" s="62"/>
      <c r="P163" s="168">
        <f t="shared" si="11"/>
        <v>0</v>
      </c>
      <c r="Q163" s="168">
        <v>0</v>
      </c>
      <c r="R163" s="168">
        <f t="shared" si="12"/>
        <v>0</v>
      </c>
      <c r="S163" s="168">
        <v>0</v>
      </c>
      <c r="T163" s="169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1948</v>
      </c>
      <c r="AT163" s="170" t="s">
        <v>478</v>
      </c>
      <c r="AU163" s="170" t="s">
        <v>87</v>
      </c>
      <c r="AY163" s="18" t="s">
        <v>234</v>
      </c>
      <c r="BE163" s="171">
        <f t="shared" si="14"/>
        <v>0</v>
      </c>
      <c r="BF163" s="171">
        <f t="shared" si="15"/>
        <v>0</v>
      </c>
      <c r="BG163" s="171">
        <f t="shared" si="16"/>
        <v>0</v>
      </c>
      <c r="BH163" s="171">
        <f t="shared" si="17"/>
        <v>0</v>
      </c>
      <c r="BI163" s="171">
        <f t="shared" si="18"/>
        <v>0</v>
      </c>
      <c r="BJ163" s="18" t="s">
        <v>87</v>
      </c>
      <c r="BK163" s="171">
        <f t="shared" si="19"/>
        <v>0</v>
      </c>
      <c r="BL163" s="18" t="s">
        <v>843</v>
      </c>
      <c r="BM163" s="170" t="s">
        <v>809</v>
      </c>
    </row>
    <row r="164" spans="1:65" s="2" customFormat="1" ht="16.5" customHeight="1">
      <c r="A164" s="33"/>
      <c r="B164" s="157"/>
      <c r="C164" s="199" t="s">
        <v>624</v>
      </c>
      <c r="D164" s="199" t="s">
        <v>478</v>
      </c>
      <c r="E164" s="200" t="s">
        <v>2325</v>
      </c>
      <c r="F164" s="201" t="s">
        <v>2320</v>
      </c>
      <c r="G164" s="202" t="s">
        <v>305</v>
      </c>
      <c r="H164" s="203">
        <v>2</v>
      </c>
      <c r="I164" s="204"/>
      <c r="J164" s="205">
        <f t="shared" si="10"/>
        <v>0</v>
      </c>
      <c r="K164" s="206"/>
      <c r="L164" s="207"/>
      <c r="M164" s="208" t="s">
        <v>1</v>
      </c>
      <c r="N164" s="209" t="s">
        <v>41</v>
      </c>
      <c r="O164" s="62"/>
      <c r="P164" s="168">
        <f t="shared" si="11"/>
        <v>0</v>
      </c>
      <c r="Q164" s="168">
        <v>0</v>
      </c>
      <c r="R164" s="168">
        <f t="shared" si="12"/>
        <v>0</v>
      </c>
      <c r="S164" s="168">
        <v>0</v>
      </c>
      <c r="T164" s="169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1948</v>
      </c>
      <c r="AT164" s="170" t="s">
        <v>478</v>
      </c>
      <c r="AU164" s="170" t="s">
        <v>87</v>
      </c>
      <c r="AY164" s="18" t="s">
        <v>234</v>
      </c>
      <c r="BE164" s="171">
        <f t="shared" si="14"/>
        <v>0</v>
      </c>
      <c r="BF164" s="171">
        <f t="shared" si="15"/>
        <v>0</v>
      </c>
      <c r="BG164" s="171">
        <f t="shared" si="16"/>
        <v>0</v>
      </c>
      <c r="BH164" s="171">
        <f t="shared" si="17"/>
        <v>0</v>
      </c>
      <c r="BI164" s="171">
        <f t="shared" si="18"/>
        <v>0</v>
      </c>
      <c r="BJ164" s="18" t="s">
        <v>87</v>
      </c>
      <c r="BK164" s="171">
        <f t="shared" si="19"/>
        <v>0</v>
      </c>
      <c r="BL164" s="18" t="s">
        <v>843</v>
      </c>
      <c r="BM164" s="170" t="s">
        <v>817</v>
      </c>
    </row>
    <row r="165" spans="1:65" s="2" customFormat="1" ht="24.15" customHeight="1">
      <c r="A165" s="33"/>
      <c r="B165" s="157"/>
      <c r="C165" s="158" t="s">
        <v>630</v>
      </c>
      <c r="D165" s="158" t="s">
        <v>237</v>
      </c>
      <c r="E165" s="159" t="s">
        <v>2330</v>
      </c>
      <c r="F165" s="160" t="s">
        <v>2331</v>
      </c>
      <c r="G165" s="161" t="s">
        <v>305</v>
      </c>
      <c r="H165" s="162">
        <v>8</v>
      </c>
      <c r="I165" s="163"/>
      <c r="J165" s="164">
        <f t="shared" si="10"/>
        <v>0</v>
      </c>
      <c r="K165" s="165"/>
      <c r="L165" s="34"/>
      <c r="M165" s="166" t="s">
        <v>1</v>
      </c>
      <c r="N165" s="167" t="s">
        <v>41</v>
      </c>
      <c r="O165" s="62"/>
      <c r="P165" s="168">
        <f t="shared" si="11"/>
        <v>0</v>
      </c>
      <c r="Q165" s="168">
        <v>0</v>
      </c>
      <c r="R165" s="168">
        <f t="shared" si="12"/>
        <v>0</v>
      </c>
      <c r="S165" s="168">
        <v>0</v>
      </c>
      <c r="T165" s="169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0" t="s">
        <v>843</v>
      </c>
      <c r="AT165" s="170" t="s">
        <v>237</v>
      </c>
      <c r="AU165" s="170" t="s">
        <v>87</v>
      </c>
      <c r="AY165" s="18" t="s">
        <v>234</v>
      </c>
      <c r="BE165" s="171">
        <f t="shared" si="14"/>
        <v>0</v>
      </c>
      <c r="BF165" s="171">
        <f t="shared" si="15"/>
        <v>0</v>
      </c>
      <c r="BG165" s="171">
        <f t="shared" si="16"/>
        <v>0</v>
      </c>
      <c r="BH165" s="171">
        <f t="shared" si="17"/>
        <v>0</v>
      </c>
      <c r="BI165" s="171">
        <f t="shared" si="18"/>
        <v>0</v>
      </c>
      <c r="BJ165" s="18" t="s">
        <v>87</v>
      </c>
      <c r="BK165" s="171">
        <f t="shared" si="19"/>
        <v>0</v>
      </c>
      <c r="BL165" s="18" t="s">
        <v>843</v>
      </c>
      <c r="BM165" s="170" t="s">
        <v>825</v>
      </c>
    </row>
    <row r="166" spans="1:65" s="2" customFormat="1" ht="24.15" customHeight="1">
      <c r="A166" s="33"/>
      <c r="B166" s="157"/>
      <c r="C166" s="199" t="s">
        <v>639</v>
      </c>
      <c r="D166" s="199" t="s">
        <v>478</v>
      </c>
      <c r="E166" s="200" t="s">
        <v>2332</v>
      </c>
      <c r="F166" s="201" t="s">
        <v>2333</v>
      </c>
      <c r="G166" s="202" t="s">
        <v>305</v>
      </c>
      <c r="H166" s="203">
        <v>8</v>
      </c>
      <c r="I166" s="204"/>
      <c r="J166" s="205">
        <f t="shared" si="10"/>
        <v>0</v>
      </c>
      <c r="K166" s="206"/>
      <c r="L166" s="207"/>
      <c r="M166" s="208" t="s">
        <v>1</v>
      </c>
      <c r="N166" s="209" t="s">
        <v>41</v>
      </c>
      <c r="O166" s="62"/>
      <c r="P166" s="168">
        <f t="shared" si="11"/>
        <v>0</v>
      </c>
      <c r="Q166" s="168">
        <v>0</v>
      </c>
      <c r="R166" s="168">
        <f t="shared" si="12"/>
        <v>0</v>
      </c>
      <c r="S166" s="168">
        <v>0</v>
      </c>
      <c r="T166" s="169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1948</v>
      </c>
      <c r="AT166" s="170" t="s">
        <v>478</v>
      </c>
      <c r="AU166" s="170" t="s">
        <v>87</v>
      </c>
      <c r="AY166" s="18" t="s">
        <v>234</v>
      </c>
      <c r="BE166" s="171">
        <f t="shared" si="14"/>
        <v>0</v>
      </c>
      <c r="BF166" s="171">
        <f t="shared" si="15"/>
        <v>0</v>
      </c>
      <c r="BG166" s="171">
        <f t="shared" si="16"/>
        <v>0</v>
      </c>
      <c r="BH166" s="171">
        <f t="shared" si="17"/>
        <v>0</v>
      </c>
      <c r="BI166" s="171">
        <f t="shared" si="18"/>
        <v>0</v>
      </c>
      <c r="BJ166" s="18" t="s">
        <v>87</v>
      </c>
      <c r="BK166" s="171">
        <f t="shared" si="19"/>
        <v>0</v>
      </c>
      <c r="BL166" s="18" t="s">
        <v>843</v>
      </c>
      <c r="BM166" s="170" t="s">
        <v>833</v>
      </c>
    </row>
    <row r="167" spans="1:65" s="2" customFormat="1" ht="16.5" customHeight="1">
      <c r="A167" s="33"/>
      <c r="B167" s="157"/>
      <c r="C167" s="199" t="s">
        <v>643</v>
      </c>
      <c r="D167" s="199" t="s">
        <v>478</v>
      </c>
      <c r="E167" s="200" t="s">
        <v>2325</v>
      </c>
      <c r="F167" s="201" t="s">
        <v>2320</v>
      </c>
      <c r="G167" s="202" t="s">
        <v>305</v>
      </c>
      <c r="H167" s="203">
        <v>8</v>
      </c>
      <c r="I167" s="204"/>
      <c r="J167" s="205">
        <f t="shared" si="10"/>
        <v>0</v>
      </c>
      <c r="K167" s="206"/>
      <c r="L167" s="207"/>
      <c r="M167" s="208" t="s">
        <v>1</v>
      </c>
      <c r="N167" s="209" t="s">
        <v>41</v>
      </c>
      <c r="O167" s="62"/>
      <c r="P167" s="168">
        <f t="shared" si="11"/>
        <v>0</v>
      </c>
      <c r="Q167" s="168">
        <v>0</v>
      </c>
      <c r="R167" s="168">
        <f t="shared" si="12"/>
        <v>0</v>
      </c>
      <c r="S167" s="168">
        <v>0</v>
      </c>
      <c r="T167" s="169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0" t="s">
        <v>1948</v>
      </c>
      <c r="AT167" s="170" t="s">
        <v>478</v>
      </c>
      <c r="AU167" s="170" t="s">
        <v>87</v>
      </c>
      <c r="AY167" s="18" t="s">
        <v>234</v>
      </c>
      <c r="BE167" s="171">
        <f t="shared" si="14"/>
        <v>0</v>
      </c>
      <c r="BF167" s="171">
        <f t="shared" si="15"/>
        <v>0</v>
      </c>
      <c r="BG167" s="171">
        <f t="shared" si="16"/>
        <v>0</v>
      </c>
      <c r="BH167" s="171">
        <f t="shared" si="17"/>
        <v>0</v>
      </c>
      <c r="BI167" s="171">
        <f t="shared" si="18"/>
        <v>0</v>
      </c>
      <c r="BJ167" s="18" t="s">
        <v>87</v>
      </c>
      <c r="BK167" s="171">
        <f t="shared" si="19"/>
        <v>0</v>
      </c>
      <c r="BL167" s="18" t="s">
        <v>843</v>
      </c>
      <c r="BM167" s="170" t="s">
        <v>843</v>
      </c>
    </row>
    <row r="168" spans="1:65" s="2" customFormat="1" ht="24.15" customHeight="1">
      <c r="A168" s="33"/>
      <c r="B168" s="157"/>
      <c r="C168" s="158" t="s">
        <v>656</v>
      </c>
      <c r="D168" s="158" t="s">
        <v>237</v>
      </c>
      <c r="E168" s="159" t="s">
        <v>2334</v>
      </c>
      <c r="F168" s="160" t="s">
        <v>2335</v>
      </c>
      <c r="G168" s="161" t="s">
        <v>305</v>
      </c>
      <c r="H168" s="162">
        <v>4</v>
      </c>
      <c r="I168" s="163"/>
      <c r="J168" s="164">
        <f t="shared" si="10"/>
        <v>0</v>
      </c>
      <c r="K168" s="165"/>
      <c r="L168" s="34"/>
      <c r="M168" s="166" t="s">
        <v>1</v>
      </c>
      <c r="N168" s="167" t="s">
        <v>41</v>
      </c>
      <c r="O168" s="62"/>
      <c r="P168" s="168">
        <f t="shared" si="11"/>
        <v>0</v>
      </c>
      <c r="Q168" s="168">
        <v>0</v>
      </c>
      <c r="R168" s="168">
        <f t="shared" si="12"/>
        <v>0</v>
      </c>
      <c r="S168" s="168">
        <v>0</v>
      </c>
      <c r="T168" s="169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0" t="s">
        <v>843</v>
      </c>
      <c r="AT168" s="170" t="s">
        <v>237</v>
      </c>
      <c r="AU168" s="170" t="s">
        <v>87</v>
      </c>
      <c r="AY168" s="18" t="s">
        <v>234</v>
      </c>
      <c r="BE168" s="171">
        <f t="shared" si="14"/>
        <v>0</v>
      </c>
      <c r="BF168" s="171">
        <f t="shared" si="15"/>
        <v>0</v>
      </c>
      <c r="BG168" s="171">
        <f t="shared" si="16"/>
        <v>0</v>
      </c>
      <c r="BH168" s="171">
        <f t="shared" si="17"/>
        <v>0</v>
      </c>
      <c r="BI168" s="171">
        <f t="shared" si="18"/>
        <v>0</v>
      </c>
      <c r="BJ168" s="18" t="s">
        <v>87</v>
      </c>
      <c r="BK168" s="171">
        <f t="shared" si="19"/>
        <v>0</v>
      </c>
      <c r="BL168" s="18" t="s">
        <v>843</v>
      </c>
      <c r="BM168" s="170" t="s">
        <v>853</v>
      </c>
    </row>
    <row r="169" spans="1:65" s="2" customFormat="1" ht="24.15" customHeight="1">
      <c r="A169" s="33"/>
      <c r="B169" s="157"/>
      <c r="C169" s="199" t="s">
        <v>669</v>
      </c>
      <c r="D169" s="199" t="s">
        <v>478</v>
      </c>
      <c r="E169" s="200" t="s">
        <v>2336</v>
      </c>
      <c r="F169" s="201" t="s">
        <v>2337</v>
      </c>
      <c r="G169" s="202" t="s">
        <v>305</v>
      </c>
      <c r="H169" s="203">
        <v>4</v>
      </c>
      <c r="I169" s="204"/>
      <c r="J169" s="205">
        <f t="shared" si="10"/>
        <v>0</v>
      </c>
      <c r="K169" s="206"/>
      <c r="L169" s="207"/>
      <c r="M169" s="208" t="s">
        <v>1</v>
      </c>
      <c r="N169" s="209" t="s">
        <v>41</v>
      </c>
      <c r="O169" s="62"/>
      <c r="P169" s="168">
        <f t="shared" si="11"/>
        <v>0</v>
      </c>
      <c r="Q169" s="168">
        <v>0</v>
      </c>
      <c r="R169" s="168">
        <f t="shared" si="12"/>
        <v>0</v>
      </c>
      <c r="S169" s="168">
        <v>0</v>
      </c>
      <c r="T169" s="169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0" t="s">
        <v>1948</v>
      </c>
      <c r="AT169" s="170" t="s">
        <v>478</v>
      </c>
      <c r="AU169" s="170" t="s">
        <v>87</v>
      </c>
      <c r="AY169" s="18" t="s">
        <v>234</v>
      </c>
      <c r="BE169" s="171">
        <f t="shared" si="14"/>
        <v>0</v>
      </c>
      <c r="BF169" s="171">
        <f t="shared" si="15"/>
        <v>0</v>
      </c>
      <c r="BG169" s="171">
        <f t="shared" si="16"/>
        <v>0</v>
      </c>
      <c r="BH169" s="171">
        <f t="shared" si="17"/>
        <v>0</v>
      </c>
      <c r="BI169" s="171">
        <f t="shared" si="18"/>
        <v>0</v>
      </c>
      <c r="BJ169" s="18" t="s">
        <v>87</v>
      </c>
      <c r="BK169" s="171">
        <f t="shared" si="19"/>
        <v>0</v>
      </c>
      <c r="BL169" s="18" t="s">
        <v>843</v>
      </c>
      <c r="BM169" s="170" t="s">
        <v>861</v>
      </c>
    </row>
    <row r="170" spans="1:65" s="2" customFormat="1" ht="24.15" customHeight="1">
      <c r="A170" s="33"/>
      <c r="B170" s="157"/>
      <c r="C170" s="158" t="s">
        <v>682</v>
      </c>
      <c r="D170" s="158" t="s">
        <v>237</v>
      </c>
      <c r="E170" s="159" t="s">
        <v>2338</v>
      </c>
      <c r="F170" s="160" t="s">
        <v>2339</v>
      </c>
      <c r="G170" s="161" t="s">
        <v>305</v>
      </c>
      <c r="H170" s="162">
        <v>34</v>
      </c>
      <c r="I170" s="163"/>
      <c r="J170" s="164">
        <f t="shared" si="10"/>
        <v>0</v>
      </c>
      <c r="K170" s="165"/>
      <c r="L170" s="34"/>
      <c r="M170" s="166" t="s">
        <v>1</v>
      </c>
      <c r="N170" s="167" t="s">
        <v>41</v>
      </c>
      <c r="O170" s="62"/>
      <c r="P170" s="168">
        <f t="shared" si="11"/>
        <v>0</v>
      </c>
      <c r="Q170" s="168">
        <v>0</v>
      </c>
      <c r="R170" s="168">
        <f t="shared" si="12"/>
        <v>0</v>
      </c>
      <c r="S170" s="168">
        <v>0</v>
      </c>
      <c r="T170" s="169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0" t="s">
        <v>843</v>
      </c>
      <c r="AT170" s="170" t="s">
        <v>237</v>
      </c>
      <c r="AU170" s="170" t="s">
        <v>87</v>
      </c>
      <c r="AY170" s="18" t="s">
        <v>234</v>
      </c>
      <c r="BE170" s="171">
        <f t="shared" si="14"/>
        <v>0</v>
      </c>
      <c r="BF170" s="171">
        <f t="shared" si="15"/>
        <v>0</v>
      </c>
      <c r="BG170" s="171">
        <f t="shared" si="16"/>
        <v>0</v>
      </c>
      <c r="BH170" s="171">
        <f t="shared" si="17"/>
        <v>0</v>
      </c>
      <c r="BI170" s="171">
        <f t="shared" si="18"/>
        <v>0</v>
      </c>
      <c r="BJ170" s="18" t="s">
        <v>87</v>
      </c>
      <c r="BK170" s="171">
        <f t="shared" si="19"/>
        <v>0</v>
      </c>
      <c r="BL170" s="18" t="s">
        <v>843</v>
      </c>
      <c r="BM170" s="170" t="s">
        <v>871</v>
      </c>
    </row>
    <row r="171" spans="1:65" s="2" customFormat="1" ht="24.15" customHeight="1">
      <c r="A171" s="33"/>
      <c r="B171" s="157"/>
      <c r="C171" s="199" t="s">
        <v>686</v>
      </c>
      <c r="D171" s="199" t="s">
        <v>478</v>
      </c>
      <c r="E171" s="200" t="s">
        <v>2340</v>
      </c>
      <c r="F171" s="201" t="s">
        <v>2341</v>
      </c>
      <c r="G171" s="202" t="s">
        <v>305</v>
      </c>
      <c r="H171" s="203">
        <v>24</v>
      </c>
      <c r="I171" s="204"/>
      <c r="J171" s="205">
        <f t="shared" si="10"/>
        <v>0</v>
      </c>
      <c r="K171" s="206"/>
      <c r="L171" s="207"/>
      <c r="M171" s="208" t="s">
        <v>1</v>
      </c>
      <c r="N171" s="209" t="s">
        <v>41</v>
      </c>
      <c r="O171" s="62"/>
      <c r="P171" s="168">
        <f t="shared" si="11"/>
        <v>0</v>
      </c>
      <c r="Q171" s="168">
        <v>0</v>
      </c>
      <c r="R171" s="168">
        <f t="shared" si="12"/>
        <v>0</v>
      </c>
      <c r="S171" s="168">
        <v>0</v>
      </c>
      <c r="T171" s="169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1948</v>
      </c>
      <c r="AT171" s="170" t="s">
        <v>478</v>
      </c>
      <c r="AU171" s="170" t="s">
        <v>87</v>
      </c>
      <c r="AY171" s="18" t="s">
        <v>234</v>
      </c>
      <c r="BE171" s="171">
        <f t="shared" si="14"/>
        <v>0</v>
      </c>
      <c r="BF171" s="171">
        <f t="shared" si="15"/>
        <v>0</v>
      </c>
      <c r="BG171" s="171">
        <f t="shared" si="16"/>
        <v>0</v>
      </c>
      <c r="BH171" s="171">
        <f t="shared" si="17"/>
        <v>0</v>
      </c>
      <c r="BI171" s="171">
        <f t="shared" si="18"/>
        <v>0</v>
      </c>
      <c r="BJ171" s="18" t="s">
        <v>87</v>
      </c>
      <c r="BK171" s="171">
        <f t="shared" si="19"/>
        <v>0</v>
      </c>
      <c r="BL171" s="18" t="s">
        <v>843</v>
      </c>
      <c r="BM171" s="170" t="s">
        <v>881</v>
      </c>
    </row>
    <row r="172" spans="1:65" s="2" customFormat="1" ht="24.15" customHeight="1">
      <c r="A172" s="33"/>
      <c r="B172" s="157"/>
      <c r="C172" s="199" t="s">
        <v>690</v>
      </c>
      <c r="D172" s="199" t="s">
        <v>478</v>
      </c>
      <c r="E172" s="200" t="s">
        <v>2342</v>
      </c>
      <c r="F172" s="201" t="s">
        <v>2343</v>
      </c>
      <c r="G172" s="202" t="s">
        <v>305</v>
      </c>
      <c r="H172" s="203">
        <v>10</v>
      </c>
      <c r="I172" s="204"/>
      <c r="J172" s="205">
        <f t="shared" si="10"/>
        <v>0</v>
      </c>
      <c r="K172" s="206"/>
      <c r="L172" s="207"/>
      <c r="M172" s="208" t="s">
        <v>1</v>
      </c>
      <c r="N172" s="209" t="s">
        <v>41</v>
      </c>
      <c r="O172" s="62"/>
      <c r="P172" s="168">
        <f t="shared" si="11"/>
        <v>0</v>
      </c>
      <c r="Q172" s="168">
        <v>0</v>
      </c>
      <c r="R172" s="168">
        <f t="shared" si="12"/>
        <v>0</v>
      </c>
      <c r="S172" s="168">
        <v>0</v>
      </c>
      <c r="T172" s="169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1948</v>
      </c>
      <c r="AT172" s="170" t="s">
        <v>478</v>
      </c>
      <c r="AU172" s="170" t="s">
        <v>87</v>
      </c>
      <c r="AY172" s="18" t="s">
        <v>234</v>
      </c>
      <c r="BE172" s="171">
        <f t="shared" si="14"/>
        <v>0</v>
      </c>
      <c r="BF172" s="171">
        <f t="shared" si="15"/>
        <v>0</v>
      </c>
      <c r="BG172" s="171">
        <f t="shared" si="16"/>
        <v>0</v>
      </c>
      <c r="BH172" s="171">
        <f t="shared" si="17"/>
        <v>0</v>
      </c>
      <c r="BI172" s="171">
        <f t="shared" si="18"/>
        <v>0</v>
      </c>
      <c r="BJ172" s="18" t="s">
        <v>87</v>
      </c>
      <c r="BK172" s="171">
        <f t="shared" si="19"/>
        <v>0</v>
      </c>
      <c r="BL172" s="18" t="s">
        <v>843</v>
      </c>
      <c r="BM172" s="170" t="s">
        <v>892</v>
      </c>
    </row>
    <row r="173" spans="1:65" s="2" customFormat="1" ht="24.15" customHeight="1">
      <c r="A173" s="33"/>
      <c r="B173" s="157"/>
      <c r="C173" s="158" t="s">
        <v>701</v>
      </c>
      <c r="D173" s="158" t="s">
        <v>237</v>
      </c>
      <c r="E173" s="159" t="s">
        <v>2409</v>
      </c>
      <c r="F173" s="160" t="s">
        <v>2410</v>
      </c>
      <c r="G173" s="161" t="s">
        <v>305</v>
      </c>
      <c r="H173" s="162">
        <v>3</v>
      </c>
      <c r="I173" s="163"/>
      <c r="J173" s="164">
        <f t="shared" si="10"/>
        <v>0</v>
      </c>
      <c r="K173" s="165"/>
      <c r="L173" s="34"/>
      <c r="M173" s="166" t="s">
        <v>1</v>
      </c>
      <c r="N173" s="167" t="s">
        <v>41</v>
      </c>
      <c r="O173" s="62"/>
      <c r="P173" s="168">
        <f t="shared" si="11"/>
        <v>0</v>
      </c>
      <c r="Q173" s="168">
        <v>0</v>
      </c>
      <c r="R173" s="168">
        <f t="shared" si="12"/>
        <v>0</v>
      </c>
      <c r="S173" s="168">
        <v>0</v>
      </c>
      <c r="T173" s="169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843</v>
      </c>
      <c r="AT173" s="170" t="s">
        <v>237</v>
      </c>
      <c r="AU173" s="170" t="s">
        <v>87</v>
      </c>
      <c r="AY173" s="18" t="s">
        <v>234</v>
      </c>
      <c r="BE173" s="171">
        <f t="shared" si="14"/>
        <v>0</v>
      </c>
      <c r="BF173" s="171">
        <f t="shared" si="15"/>
        <v>0</v>
      </c>
      <c r="BG173" s="171">
        <f t="shared" si="16"/>
        <v>0</v>
      </c>
      <c r="BH173" s="171">
        <f t="shared" si="17"/>
        <v>0</v>
      </c>
      <c r="BI173" s="171">
        <f t="shared" si="18"/>
        <v>0</v>
      </c>
      <c r="BJ173" s="18" t="s">
        <v>87</v>
      </c>
      <c r="BK173" s="171">
        <f t="shared" si="19"/>
        <v>0</v>
      </c>
      <c r="BL173" s="18" t="s">
        <v>843</v>
      </c>
      <c r="BM173" s="170" t="s">
        <v>901</v>
      </c>
    </row>
    <row r="174" spans="1:65" s="2" customFormat="1" ht="24.15" customHeight="1">
      <c r="A174" s="33"/>
      <c r="B174" s="157"/>
      <c r="C174" s="199" t="s">
        <v>723</v>
      </c>
      <c r="D174" s="199" t="s">
        <v>478</v>
      </c>
      <c r="E174" s="200" t="s">
        <v>2411</v>
      </c>
      <c r="F174" s="201" t="s">
        <v>2412</v>
      </c>
      <c r="G174" s="202" t="s">
        <v>305</v>
      </c>
      <c r="H174" s="203">
        <v>3</v>
      </c>
      <c r="I174" s="204"/>
      <c r="J174" s="205">
        <f t="shared" ref="J174:J205" si="20">ROUND(I174*H174,2)</f>
        <v>0</v>
      </c>
      <c r="K174" s="206"/>
      <c r="L174" s="207"/>
      <c r="M174" s="208" t="s">
        <v>1</v>
      </c>
      <c r="N174" s="209" t="s">
        <v>41</v>
      </c>
      <c r="O174" s="62"/>
      <c r="P174" s="168">
        <f t="shared" ref="P174:P205" si="21">O174*H174</f>
        <v>0</v>
      </c>
      <c r="Q174" s="168">
        <v>0</v>
      </c>
      <c r="R174" s="168">
        <f t="shared" ref="R174:R205" si="22">Q174*H174</f>
        <v>0</v>
      </c>
      <c r="S174" s="168">
        <v>0</v>
      </c>
      <c r="T174" s="169">
        <f t="shared" ref="T174:T205" si="23"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1948</v>
      </c>
      <c r="AT174" s="170" t="s">
        <v>478</v>
      </c>
      <c r="AU174" s="170" t="s">
        <v>87</v>
      </c>
      <c r="AY174" s="18" t="s">
        <v>234</v>
      </c>
      <c r="BE174" s="171">
        <f t="shared" ref="BE174:BE205" si="24">IF(N174="základná",J174,0)</f>
        <v>0</v>
      </c>
      <c r="BF174" s="171">
        <f t="shared" ref="BF174:BF205" si="25">IF(N174="znížená",J174,0)</f>
        <v>0</v>
      </c>
      <c r="BG174" s="171">
        <f t="shared" ref="BG174:BG205" si="26">IF(N174="zákl. prenesená",J174,0)</f>
        <v>0</v>
      </c>
      <c r="BH174" s="171">
        <f t="shared" ref="BH174:BH205" si="27">IF(N174="zníž. prenesená",J174,0)</f>
        <v>0</v>
      </c>
      <c r="BI174" s="171">
        <f t="shared" ref="BI174:BI205" si="28">IF(N174="nulová",J174,0)</f>
        <v>0</v>
      </c>
      <c r="BJ174" s="18" t="s">
        <v>87</v>
      </c>
      <c r="BK174" s="171">
        <f t="shared" ref="BK174:BK205" si="29">ROUND(I174*H174,2)</f>
        <v>0</v>
      </c>
      <c r="BL174" s="18" t="s">
        <v>843</v>
      </c>
      <c r="BM174" s="170" t="s">
        <v>912</v>
      </c>
    </row>
    <row r="175" spans="1:65" s="2" customFormat="1" ht="21.75" customHeight="1">
      <c r="A175" s="33"/>
      <c r="B175" s="157"/>
      <c r="C175" s="158" t="s">
        <v>733</v>
      </c>
      <c r="D175" s="158" t="s">
        <v>237</v>
      </c>
      <c r="E175" s="159" t="s">
        <v>2413</v>
      </c>
      <c r="F175" s="160" t="s">
        <v>2414</v>
      </c>
      <c r="G175" s="161" t="s">
        <v>240</v>
      </c>
      <c r="H175" s="162">
        <v>180</v>
      </c>
      <c r="I175" s="163"/>
      <c r="J175" s="164">
        <f t="shared" si="20"/>
        <v>0</v>
      </c>
      <c r="K175" s="165"/>
      <c r="L175" s="34"/>
      <c r="M175" s="166" t="s">
        <v>1</v>
      </c>
      <c r="N175" s="167" t="s">
        <v>41</v>
      </c>
      <c r="O175" s="62"/>
      <c r="P175" s="168">
        <f t="shared" si="21"/>
        <v>0</v>
      </c>
      <c r="Q175" s="168">
        <v>0</v>
      </c>
      <c r="R175" s="168">
        <f t="shared" si="22"/>
        <v>0</v>
      </c>
      <c r="S175" s="168">
        <v>0</v>
      </c>
      <c r="T175" s="169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843</v>
      </c>
      <c r="AT175" s="170" t="s">
        <v>237</v>
      </c>
      <c r="AU175" s="170" t="s">
        <v>87</v>
      </c>
      <c r="AY175" s="18" t="s">
        <v>234</v>
      </c>
      <c r="BE175" s="171">
        <f t="shared" si="24"/>
        <v>0</v>
      </c>
      <c r="BF175" s="171">
        <f t="shared" si="25"/>
        <v>0</v>
      </c>
      <c r="BG175" s="171">
        <f t="shared" si="26"/>
        <v>0</v>
      </c>
      <c r="BH175" s="171">
        <f t="shared" si="27"/>
        <v>0</v>
      </c>
      <c r="BI175" s="171">
        <f t="shared" si="28"/>
        <v>0</v>
      </c>
      <c r="BJ175" s="18" t="s">
        <v>87</v>
      </c>
      <c r="BK175" s="171">
        <f t="shared" si="29"/>
        <v>0</v>
      </c>
      <c r="BL175" s="18" t="s">
        <v>843</v>
      </c>
      <c r="BM175" s="170" t="s">
        <v>922</v>
      </c>
    </row>
    <row r="176" spans="1:65" s="2" customFormat="1" ht="16.5" customHeight="1">
      <c r="A176" s="33"/>
      <c r="B176" s="157"/>
      <c r="C176" s="199" t="s">
        <v>738</v>
      </c>
      <c r="D176" s="199" t="s">
        <v>478</v>
      </c>
      <c r="E176" s="200" t="s">
        <v>2415</v>
      </c>
      <c r="F176" s="201" t="s">
        <v>2416</v>
      </c>
      <c r="G176" s="202" t="s">
        <v>240</v>
      </c>
      <c r="H176" s="203">
        <v>180</v>
      </c>
      <c r="I176" s="204"/>
      <c r="J176" s="205">
        <f t="shared" si="20"/>
        <v>0</v>
      </c>
      <c r="K176" s="206"/>
      <c r="L176" s="207"/>
      <c r="M176" s="208" t="s">
        <v>1</v>
      </c>
      <c r="N176" s="209" t="s">
        <v>41</v>
      </c>
      <c r="O176" s="62"/>
      <c r="P176" s="168">
        <f t="shared" si="21"/>
        <v>0</v>
      </c>
      <c r="Q176" s="168">
        <v>0</v>
      </c>
      <c r="R176" s="168">
        <f t="shared" si="22"/>
        <v>0</v>
      </c>
      <c r="S176" s="168">
        <v>0</v>
      </c>
      <c r="T176" s="169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1948</v>
      </c>
      <c r="AT176" s="170" t="s">
        <v>478</v>
      </c>
      <c r="AU176" s="170" t="s">
        <v>87</v>
      </c>
      <c r="AY176" s="18" t="s">
        <v>234</v>
      </c>
      <c r="BE176" s="171">
        <f t="shared" si="24"/>
        <v>0</v>
      </c>
      <c r="BF176" s="171">
        <f t="shared" si="25"/>
        <v>0</v>
      </c>
      <c r="BG176" s="171">
        <f t="shared" si="26"/>
        <v>0</v>
      </c>
      <c r="BH176" s="171">
        <f t="shared" si="27"/>
        <v>0</v>
      </c>
      <c r="BI176" s="171">
        <f t="shared" si="28"/>
        <v>0</v>
      </c>
      <c r="BJ176" s="18" t="s">
        <v>87</v>
      </c>
      <c r="BK176" s="171">
        <f t="shared" si="29"/>
        <v>0</v>
      </c>
      <c r="BL176" s="18" t="s">
        <v>843</v>
      </c>
      <c r="BM176" s="170" t="s">
        <v>933</v>
      </c>
    </row>
    <row r="177" spans="1:65" s="2" customFormat="1" ht="21.75" customHeight="1">
      <c r="A177" s="33"/>
      <c r="B177" s="157"/>
      <c r="C177" s="158" t="s">
        <v>743</v>
      </c>
      <c r="D177" s="158" t="s">
        <v>237</v>
      </c>
      <c r="E177" s="159" t="s">
        <v>2417</v>
      </c>
      <c r="F177" s="160" t="s">
        <v>2418</v>
      </c>
      <c r="G177" s="161" t="s">
        <v>240</v>
      </c>
      <c r="H177" s="162">
        <v>380</v>
      </c>
      <c r="I177" s="163"/>
      <c r="J177" s="164">
        <f t="shared" si="20"/>
        <v>0</v>
      </c>
      <c r="K177" s="165"/>
      <c r="L177" s="34"/>
      <c r="M177" s="166" t="s">
        <v>1</v>
      </c>
      <c r="N177" s="167" t="s">
        <v>41</v>
      </c>
      <c r="O177" s="62"/>
      <c r="P177" s="168">
        <f t="shared" si="21"/>
        <v>0</v>
      </c>
      <c r="Q177" s="168">
        <v>0</v>
      </c>
      <c r="R177" s="168">
        <f t="shared" si="22"/>
        <v>0</v>
      </c>
      <c r="S177" s="168">
        <v>0</v>
      </c>
      <c r="T177" s="169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843</v>
      </c>
      <c r="AT177" s="170" t="s">
        <v>237</v>
      </c>
      <c r="AU177" s="170" t="s">
        <v>87</v>
      </c>
      <c r="AY177" s="18" t="s">
        <v>234</v>
      </c>
      <c r="BE177" s="171">
        <f t="shared" si="24"/>
        <v>0</v>
      </c>
      <c r="BF177" s="171">
        <f t="shared" si="25"/>
        <v>0</v>
      </c>
      <c r="BG177" s="171">
        <f t="shared" si="26"/>
        <v>0</v>
      </c>
      <c r="BH177" s="171">
        <f t="shared" si="27"/>
        <v>0</v>
      </c>
      <c r="BI177" s="171">
        <f t="shared" si="28"/>
        <v>0</v>
      </c>
      <c r="BJ177" s="18" t="s">
        <v>87</v>
      </c>
      <c r="BK177" s="171">
        <f t="shared" si="29"/>
        <v>0</v>
      </c>
      <c r="BL177" s="18" t="s">
        <v>843</v>
      </c>
      <c r="BM177" s="170" t="s">
        <v>943</v>
      </c>
    </row>
    <row r="178" spans="1:65" s="2" customFormat="1" ht="16.5" customHeight="1">
      <c r="A178" s="33"/>
      <c r="B178" s="157"/>
      <c r="C178" s="199" t="s">
        <v>750</v>
      </c>
      <c r="D178" s="199" t="s">
        <v>478</v>
      </c>
      <c r="E178" s="200" t="s">
        <v>2419</v>
      </c>
      <c r="F178" s="201" t="s">
        <v>2420</v>
      </c>
      <c r="G178" s="202" t="s">
        <v>240</v>
      </c>
      <c r="H178" s="203">
        <v>380</v>
      </c>
      <c r="I178" s="204"/>
      <c r="J178" s="205">
        <f t="shared" si="20"/>
        <v>0</v>
      </c>
      <c r="K178" s="206"/>
      <c r="L178" s="207"/>
      <c r="M178" s="208" t="s">
        <v>1</v>
      </c>
      <c r="N178" s="209" t="s">
        <v>41</v>
      </c>
      <c r="O178" s="62"/>
      <c r="P178" s="168">
        <f t="shared" si="21"/>
        <v>0</v>
      </c>
      <c r="Q178" s="168">
        <v>0</v>
      </c>
      <c r="R178" s="168">
        <f t="shared" si="22"/>
        <v>0</v>
      </c>
      <c r="S178" s="168">
        <v>0</v>
      </c>
      <c r="T178" s="169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1948</v>
      </c>
      <c r="AT178" s="170" t="s">
        <v>478</v>
      </c>
      <c r="AU178" s="170" t="s">
        <v>87</v>
      </c>
      <c r="AY178" s="18" t="s">
        <v>234</v>
      </c>
      <c r="BE178" s="171">
        <f t="shared" si="24"/>
        <v>0</v>
      </c>
      <c r="BF178" s="171">
        <f t="shared" si="25"/>
        <v>0</v>
      </c>
      <c r="BG178" s="171">
        <f t="shared" si="26"/>
        <v>0</v>
      </c>
      <c r="BH178" s="171">
        <f t="shared" si="27"/>
        <v>0</v>
      </c>
      <c r="BI178" s="171">
        <f t="shared" si="28"/>
        <v>0</v>
      </c>
      <c r="BJ178" s="18" t="s">
        <v>87</v>
      </c>
      <c r="BK178" s="171">
        <f t="shared" si="29"/>
        <v>0</v>
      </c>
      <c r="BL178" s="18" t="s">
        <v>843</v>
      </c>
      <c r="BM178" s="170" t="s">
        <v>954</v>
      </c>
    </row>
    <row r="179" spans="1:65" s="2" customFormat="1" ht="21.75" customHeight="1">
      <c r="A179" s="33"/>
      <c r="B179" s="157"/>
      <c r="C179" s="158" t="s">
        <v>756</v>
      </c>
      <c r="D179" s="158" t="s">
        <v>237</v>
      </c>
      <c r="E179" s="159" t="s">
        <v>2421</v>
      </c>
      <c r="F179" s="160" t="s">
        <v>2422</v>
      </c>
      <c r="G179" s="161" t="s">
        <v>240</v>
      </c>
      <c r="H179" s="162">
        <v>400</v>
      </c>
      <c r="I179" s="163"/>
      <c r="J179" s="164">
        <f t="shared" si="20"/>
        <v>0</v>
      </c>
      <c r="K179" s="165"/>
      <c r="L179" s="34"/>
      <c r="M179" s="166" t="s">
        <v>1</v>
      </c>
      <c r="N179" s="167" t="s">
        <v>41</v>
      </c>
      <c r="O179" s="62"/>
      <c r="P179" s="168">
        <f t="shared" si="21"/>
        <v>0</v>
      </c>
      <c r="Q179" s="168">
        <v>0</v>
      </c>
      <c r="R179" s="168">
        <f t="shared" si="22"/>
        <v>0</v>
      </c>
      <c r="S179" s="168">
        <v>0</v>
      </c>
      <c r="T179" s="169">
        <f t="shared" si="2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843</v>
      </c>
      <c r="AT179" s="170" t="s">
        <v>237</v>
      </c>
      <c r="AU179" s="170" t="s">
        <v>87</v>
      </c>
      <c r="AY179" s="18" t="s">
        <v>234</v>
      </c>
      <c r="BE179" s="171">
        <f t="shared" si="24"/>
        <v>0</v>
      </c>
      <c r="BF179" s="171">
        <f t="shared" si="25"/>
        <v>0</v>
      </c>
      <c r="BG179" s="171">
        <f t="shared" si="26"/>
        <v>0</v>
      </c>
      <c r="BH179" s="171">
        <f t="shared" si="27"/>
        <v>0</v>
      </c>
      <c r="BI179" s="171">
        <f t="shared" si="28"/>
        <v>0</v>
      </c>
      <c r="BJ179" s="18" t="s">
        <v>87</v>
      </c>
      <c r="BK179" s="171">
        <f t="shared" si="29"/>
        <v>0</v>
      </c>
      <c r="BL179" s="18" t="s">
        <v>843</v>
      </c>
      <c r="BM179" s="170" t="s">
        <v>965</v>
      </c>
    </row>
    <row r="180" spans="1:65" s="2" customFormat="1" ht="16.5" customHeight="1">
      <c r="A180" s="33"/>
      <c r="B180" s="157"/>
      <c r="C180" s="199" t="s">
        <v>764</v>
      </c>
      <c r="D180" s="199" t="s">
        <v>478</v>
      </c>
      <c r="E180" s="200" t="s">
        <v>2424</v>
      </c>
      <c r="F180" s="201" t="s">
        <v>2425</v>
      </c>
      <c r="G180" s="202" t="s">
        <v>240</v>
      </c>
      <c r="H180" s="203">
        <v>400</v>
      </c>
      <c r="I180" s="204"/>
      <c r="J180" s="205">
        <f t="shared" si="20"/>
        <v>0</v>
      </c>
      <c r="K180" s="206"/>
      <c r="L180" s="207"/>
      <c r="M180" s="208" t="s">
        <v>1</v>
      </c>
      <c r="N180" s="209" t="s">
        <v>41</v>
      </c>
      <c r="O180" s="62"/>
      <c r="P180" s="168">
        <f t="shared" si="21"/>
        <v>0</v>
      </c>
      <c r="Q180" s="168">
        <v>0</v>
      </c>
      <c r="R180" s="168">
        <f t="shared" si="22"/>
        <v>0</v>
      </c>
      <c r="S180" s="168">
        <v>0</v>
      </c>
      <c r="T180" s="169">
        <f t="shared" si="2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1948</v>
      </c>
      <c r="AT180" s="170" t="s">
        <v>478</v>
      </c>
      <c r="AU180" s="170" t="s">
        <v>87</v>
      </c>
      <c r="AY180" s="18" t="s">
        <v>234</v>
      </c>
      <c r="BE180" s="171">
        <f t="shared" si="24"/>
        <v>0</v>
      </c>
      <c r="BF180" s="171">
        <f t="shared" si="25"/>
        <v>0</v>
      </c>
      <c r="BG180" s="171">
        <f t="shared" si="26"/>
        <v>0</v>
      </c>
      <c r="BH180" s="171">
        <f t="shared" si="27"/>
        <v>0</v>
      </c>
      <c r="BI180" s="171">
        <f t="shared" si="28"/>
        <v>0</v>
      </c>
      <c r="BJ180" s="18" t="s">
        <v>87</v>
      </c>
      <c r="BK180" s="171">
        <f t="shared" si="29"/>
        <v>0</v>
      </c>
      <c r="BL180" s="18" t="s">
        <v>843</v>
      </c>
      <c r="BM180" s="170" t="s">
        <v>984</v>
      </c>
    </row>
    <row r="181" spans="1:65" s="2" customFormat="1" ht="21.75" customHeight="1">
      <c r="A181" s="33"/>
      <c r="B181" s="157"/>
      <c r="C181" s="158" t="s">
        <v>766</v>
      </c>
      <c r="D181" s="158" t="s">
        <v>237</v>
      </c>
      <c r="E181" s="159" t="s">
        <v>2427</v>
      </c>
      <c r="F181" s="160" t="s">
        <v>2428</v>
      </c>
      <c r="G181" s="161" t="s">
        <v>240</v>
      </c>
      <c r="H181" s="162">
        <v>160</v>
      </c>
      <c r="I181" s="163"/>
      <c r="J181" s="164">
        <f t="shared" si="20"/>
        <v>0</v>
      </c>
      <c r="K181" s="165"/>
      <c r="L181" s="34"/>
      <c r="M181" s="166" t="s">
        <v>1</v>
      </c>
      <c r="N181" s="167" t="s">
        <v>41</v>
      </c>
      <c r="O181" s="62"/>
      <c r="P181" s="168">
        <f t="shared" si="21"/>
        <v>0</v>
      </c>
      <c r="Q181" s="168">
        <v>0</v>
      </c>
      <c r="R181" s="168">
        <f t="shared" si="22"/>
        <v>0</v>
      </c>
      <c r="S181" s="168">
        <v>0</v>
      </c>
      <c r="T181" s="169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843</v>
      </c>
      <c r="AT181" s="170" t="s">
        <v>237</v>
      </c>
      <c r="AU181" s="170" t="s">
        <v>87</v>
      </c>
      <c r="AY181" s="18" t="s">
        <v>234</v>
      </c>
      <c r="BE181" s="171">
        <f t="shared" si="24"/>
        <v>0</v>
      </c>
      <c r="BF181" s="171">
        <f t="shared" si="25"/>
        <v>0</v>
      </c>
      <c r="BG181" s="171">
        <f t="shared" si="26"/>
        <v>0</v>
      </c>
      <c r="BH181" s="171">
        <f t="shared" si="27"/>
        <v>0</v>
      </c>
      <c r="BI181" s="171">
        <f t="shared" si="28"/>
        <v>0</v>
      </c>
      <c r="BJ181" s="18" t="s">
        <v>87</v>
      </c>
      <c r="BK181" s="171">
        <f t="shared" si="29"/>
        <v>0</v>
      </c>
      <c r="BL181" s="18" t="s">
        <v>843</v>
      </c>
      <c r="BM181" s="170" t="s">
        <v>997</v>
      </c>
    </row>
    <row r="182" spans="1:65" s="2" customFormat="1" ht="16.5" customHeight="1">
      <c r="A182" s="33"/>
      <c r="B182" s="157"/>
      <c r="C182" s="199" t="s">
        <v>769</v>
      </c>
      <c r="D182" s="199" t="s">
        <v>478</v>
      </c>
      <c r="E182" s="200" t="s">
        <v>2430</v>
      </c>
      <c r="F182" s="201" t="s">
        <v>2431</v>
      </c>
      <c r="G182" s="202" t="s">
        <v>240</v>
      </c>
      <c r="H182" s="203">
        <v>160</v>
      </c>
      <c r="I182" s="204"/>
      <c r="J182" s="205">
        <f t="shared" si="20"/>
        <v>0</v>
      </c>
      <c r="K182" s="206"/>
      <c r="L182" s="207"/>
      <c r="M182" s="208" t="s">
        <v>1</v>
      </c>
      <c r="N182" s="209" t="s">
        <v>41</v>
      </c>
      <c r="O182" s="62"/>
      <c r="P182" s="168">
        <f t="shared" si="21"/>
        <v>0</v>
      </c>
      <c r="Q182" s="168">
        <v>0</v>
      </c>
      <c r="R182" s="168">
        <f t="shared" si="22"/>
        <v>0</v>
      </c>
      <c r="S182" s="168">
        <v>0</v>
      </c>
      <c r="T182" s="169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1948</v>
      </c>
      <c r="AT182" s="170" t="s">
        <v>478</v>
      </c>
      <c r="AU182" s="170" t="s">
        <v>87</v>
      </c>
      <c r="AY182" s="18" t="s">
        <v>234</v>
      </c>
      <c r="BE182" s="171">
        <f t="shared" si="24"/>
        <v>0</v>
      </c>
      <c r="BF182" s="171">
        <f t="shared" si="25"/>
        <v>0</v>
      </c>
      <c r="BG182" s="171">
        <f t="shared" si="26"/>
        <v>0</v>
      </c>
      <c r="BH182" s="171">
        <f t="shared" si="27"/>
        <v>0</v>
      </c>
      <c r="BI182" s="171">
        <f t="shared" si="28"/>
        <v>0</v>
      </c>
      <c r="BJ182" s="18" t="s">
        <v>87</v>
      </c>
      <c r="BK182" s="171">
        <f t="shared" si="29"/>
        <v>0</v>
      </c>
      <c r="BL182" s="18" t="s">
        <v>843</v>
      </c>
      <c r="BM182" s="170" t="s">
        <v>1005</v>
      </c>
    </row>
    <row r="183" spans="1:65" s="2" customFormat="1" ht="21.75" customHeight="1">
      <c r="A183" s="33"/>
      <c r="B183" s="157"/>
      <c r="C183" s="158" t="s">
        <v>771</v>
      </c>
      <c r="D183" s="158" t="s">
        <v>237</v>
      </c>
      <c r="E183" s="159" t="s">
        <v>2433</v>
      </c>
      <c r="F183" s="160" t="s">
        <v>2434</v>
      </c>
      <c r="G183" s="161" t="s">
        <v>240</v>
      </c>
      <c r="H183" s="162">
        <v>150</v>
      </c>
      <c r="I183" s="163"/>
      <c r="J183" s="164">
        <f t="shared" si="20"/>
        <v>0</v>
      </c>
      <c r="K183" s="165"/>
      <c r="L183" s="34"/>
      <c r="M183" s="166" t="s">
        <v>1</v>
      </c>
      <c r="N183" s="167" t="s">
        <v>41</v>
      </c>
      <c r="O183" s="62"/>
      <c r="P183" s="168">
        <f t="shared" si="21"/>
        <v>0</v>
      </c>
      <c r="Q183" s="168">
        <v>0</v>
      </c>
      <c r="R183" s="168">
        <f t="shared" si="22"/>
        <v>0</v>
      </c>
      <c r="S183" s="168">
        <v>0</v>
      </c>
      <c r="T183" s="169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843</v>
      </c>
      <c r="AT183" s="170" t="s">
        <v>237</v>
      </c>
      <c r="AU183" s="170" t="s">
        <v>87</v>
      </c>
      <c r="AY183" s="18" t="s">
        <v>234</v>
      </c>
      <c r="BE183" s="171">
        <f t="shared" si="24"/>
        <v>0</v>
      </c>
      <c r="BF183" s="171">
        <f t="shared" si="25"/>
        <v>0</v>
      </c>
      <c r="BG183" s="171">
        <f t="shared" si="26"/>
        <v>0</v>
      </c>
      <c r="BH183" s="171">
        <f t="shared" si="27"/>
        <v>0</v>
      </c>
      <c r="BI183" s="171">
        <f t="shared" si="28"/>
        <v>0</v>
      </c>
      <c r="BJ183" s="18" t="s">
        <v>87</v>
      </c>
      <c r="BK183" s="171">
        <f t="shared" si="29"/>
        <v>0</v>
      </c>
      <c r="BL183" s="18" t="s">
        <v>843</v>
      </c>
      <c r="BM183" s="170" t="s">
        <v>1015</v>
      </c>
    </row>
    <row r="184" spans="1:65" s="2" customFormat="1" ht="16.5" customHeight="1">
      <c r="A184" s="33"/>
      <c r="B184" s="157"/>
      <c r="C184" s="199" t="s">
        <v>776</v>
      </c>
      <c r="D184" s="199" t="s">
        <v>478</v>
      </c>
      <c r="E184" s="200" t="s">
        <v>2436</v>
      </c>
      <c r="F184" s="201" t="s">
        <v>2437</v>
      </c>
      <c r="G184" s="202" t="s">
        <v>240</v>
      </c>
      <c r="H184" s="203">
        <v>150</v>
      </c>
      <c r="I184" s="204"/>
      <c r="J184" s="205">
        <f t="shared" si="20"/>
        <v>0</v>
      </c>
      <c r="K184" s="206"/>
      <c r="L184" s="207"/>
      <c r="M184" s="208" t="s">
        <v>1</v>
      </c>
      <c r="N184" s="209" t="s">
        <v>41</v>
      </c>
      <c r="O184" s="62"/>
      <c r="P184" s="168">
        <f t="shared" si="21"/>
        <v>0</v>
      </c>
      <c r="Q184" s="168">
        <v>0</v>
      </c>
      <c r="R184" s="168">
        <f t="shared" si="22"/>
        <v>0</v>
      </c>
      <c r="S184" s="168">
        <v>0</v>
      </c>
      <c r="T184" s="169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1948</v>
      </c>
      <c r="AT184" s="170" t="s">
        <v>478</v>
      </c>
      <c r="AU184" s="170" t="s">
        <v>87</v>
      </c>
      <c r="AY184" s="18" t="s">
        <v>234</v>
      </c>
      <c r="BE184" s="171">
        <f t="shared" si="24"/>
        <v>0</v>
      </c>
      <c r="BF184" s="171">
        <f t="shared" si="25"/>
        <v>0</v>
      </c>
      <c r="BG184" s="171">
        <f t="shared" si="26"/>
        <v>0</v>
      </c>
      <c r="BH184" s="171">
        <f t="shared" si="27"/>
        <v>0</v>
      </c>
      <c r="BI184" s="171">
        <f t="shared" si="28"/>
        <v>0</v>
      </c>
      <c r="BJ184" s="18" t="s">
        <v>87</v>
      </c>
      <c r="BK184" s="171">
        <f t="shared" si="29"/>
        <v>0</v>
      </c>
      <c r="BL184" s="18" t="s">
        <v>843</v>
      </c>
      <c r="BM184" s="170" t="s">
        <v>1031</v>
      </c>
    </row>
    <row r="185" spans="1:65" s="2" customFormat="1" ht="21.75" customHeight="1">
      <c r="A185" s="33"/>
      <c r="B185" s="157"/>
      <c r="C185" s="158" t="s">
        <v>780</v>
      </c>
      <c r="D185" s="158" t="s">
        <v>237</v>
      </c>
      <c r="E185" s="159" t="s">
        <v>2439</v>
      </c>
      <c r="F185" s="160" t="s">
        <v>2440</v>
      </c>
      <c r="G185" s="161" t="s">
        <v>240</v>
      </c>
      <c r="H185" s="162">
        <v>90</v>
      </c>
      <c r="I185" s="163"/>
      <c r="J185" s="164">
        <f t="shared" si="20"/>
        <v>0</v>
      </c>
      <c r="K185" s="165"/>
      <c r="L185" s="34"/>
      <c r="M185" s="166" t="s">
        <v>1</v>
      </c>
      <c r="N185" s="167" t="s">
        <v>41</v>
      </c>
      <c r="O185" s="62"/>
      <c r="P185" s="168">
        <f t="shared" si="21"/>
        <v>0</v>
      </c>
      <c r="Q185" s="168">
        <v>0</v>
      </c>
      <c r="R185" s="168">
        <f t="shared" si="22"/>
        <v>0</v>
      </c>
      <c r="S185" s="168">
        <v>0</v>
      </c>
      <c r="T185" s="169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843</v>
      </c>
      <c r="AT185" s="170" t="s">
        <v>237</v>
      </c>
      <c r="AU185" s="170" t="s">
        <v>87</v>
      </c>
      <c r="AY185" s="18" t="s">
        <v>234</v>
      </c>
      <c r="BE185" s="171">
        <f t="shared" si="24"/>
        <v>0</v>
      </c>
      <c r="BF185" s="171">
        <f t="shared" si="25"/>
        <v>0</v>
      </c>
      <c r="BG185" s="171">
        <f t="shared" si="26"/>
        <v>0</v>
      </c>
      <c r="BH185" s="171">
        <f t="shared" si="27"/>
        <v>0</v>
      </c>
      <c r="BI185" s="171">
        <f t="shared" si="28"/>
        <v>0</v>
      </c>
      <c r="BJ185" s="18" t="s">
        <v>87</v>
      </c>
      <c r="BK185" s="171">
        <f t="shared" si="29"/>
        <v>0</v>
      </c>
      <c r="BL185" s="18" t="s">
        <v>843</v>
      </c>
      <c r="BM185" s="170" t="s">
        <v>1038</v>
      </c>
    </row>
    <row r="186" spans="1:65" s="2" customFormat="1" ht="16.5" customHeight="1">
      <c r="A186" s="33"/>
      <c r="B186" s="157"/>
      <c r="C186" s="199" t="s">
        <v>786</v>
      </c>
      <c r="D186" s="199" t="s">
        <v>478</v>
      </c>
      <c r="E186" s="200" t="s">
        <v>2442</v>
      </c>
      <c r="F186" s="201" t="s">
        <v>2443</v>
      </c>
      <c r="G186" s="202" t="s">
        <v>240</v>
      </c>
      <c r="H186" s="203">
        <v>90</v>
      </c>
      <c r="I186" s="204"/>
      <c r="J186" s="205">
        <f t="shared" si="20"/>
        <v>0</v>
      </c>
      <c r="K186" s="206"/>
      <c r="L186" s="207"/>
      <c r="M186" s="208" t="s">
        <v>1</v>
      </c>
      <c r="N186" s="209" t="s">
        <v>41</v>
      </c>
      <c r="O186" s="62"/>
      <c r="P186" s="168">
        <f t="shared" si="21"/>
        <v>0</v>
      </c>
      <c r="Q186" s="168">
        <v>0</v>
      </c>
      <c r="R186" s="168">
        <f t="shared" si="22"/>
        <v>0</v>
      </c>
      <c r="S186" s="168">
        <v>0</v>
      </c>
      <c r="T186" s="169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0" t="s">
        <v>1948</v>
      </c>
      <c r="AT186" s="170" t="s">
        <v>478</v>
      </c>
      <c r="AU186" s="170" t="s">
        <v>87</v>
      </c>
      <c r="AY186" s="18" t="s">
        <v>234</v>
      </c>
      <c r="BE186" s="171">
        <f t="shared" si="24"/>
        <v>0</v>
      </c>
      <c r="BF186" s="171">
        <f t="shared" si="25"/>
        <v>0</v>
      </c>
      <c r="BG186" s="171">
        <f t="shared" si="26"/>
        <v>0</v>
      </c>
      <c r="BH186" s="171">
        <f t="shared" si="27"/>
        <v>0</v>
      </c>
      <c r="BI186" s="171">
        <f t="shared" si="28"/>
        <v>0</v>
      </c>
      <c r="BJ186" s="18" t="s">
        <v>87</v>
      </c>
      <c r="BK186" s="171">
        <f t="shared" si="29"/>
        <v>0</v>
      </c>
      <c r="BL186" s="18" t="s">
        <v>843</v>
      </c>
      <c r="BM186" s="170" t="s">
        <v>1046</v>
      </c>
    </row>
    <row r="187" spans="1:65" s="2" customFormat="1" ht="21.75" customHeight="1">
      <c r="A187" s="33"/>
      <c r="B187" s="157"/>
      <c r="C187" s="158" t="s">
        <v>790</v>
      </c>
      <c r="D187" s="158" t="s">
        <v>237</v>
      </c>
      <c r="E187" s="159" t="s">
        <v>2445</v>
      </c>
      <c r="F187" s="160" t="s">
        <v>2446</v>
      </c>
      <c r="G187" s="161" t="s">
        <v>240</v>
      </c>
      <c r="H187" s="162">
        <v>95</v>
      </c>
      <c r="I187" s="163"/>
      <c r="J187" s="164">
        <f t="shared" si="20"/>
        <v>0</v>
      </c>
      <c r="K187" s="165"/>
      <c r="L187" s="34"/>
      <c r="M187" s="166" t="s">
        <v>1</v>
      </c>
      <c r="N187" s="167" t="s">
        <v>41</v>
      </c>
      <c r="O187" s="62"/>
      <c r="P187" s="168">
        <f t="shared" si="21"/>
        <v>0</v>
      </c>
      <c r="Q187" s="168">
        <v>0</v>
      </c>
      <c r="R187" s="168">
        <f t="shared" si="22"/>
        <v>0</v>
      </c>
      <c r="S187" s="168">
        <v>0</v>
      </c>
      <c r="T187" s="169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843</v>
      </c>
      <c r="AT187" s="170" t="s">
        <v>237</v>
      </c>
      <c r="AU187" s="170" t="s">
        <v>87</v>
      </c>
      <c r="AY187" s="18" t="s">
        <v>234</v>
      </c>
      <c r="BE187" s="171">
        <f t="shared" si="24"/>
        <v>0</v>
      </c>
      <c r="BF187" s="171">
        <f t="shared" si="25"/>
        <v>0</v>
      </c>
      <c r="BG187" s="171">
        <f t="shared" si="26"/>
        <v>0</v>
      </c>
      <c r="BH187" s="171">
        <f t="shared" si="27"/>
        <v>0</v>
      </c>
      <c r="BI187" s="171">
        <f t="shared" si="28"/>
        <v>0</v>
      </c>
      <c r="BJ187" s="18" t="s">
        <v>87</v>
      </c>
      <c r="BK187" s="171">
        <f t="shared" si="29"/>
        <v>0</v>
      </c>
      <c r="BL187" s="18" t="s">
        <v>843</v>
      </c>
      <c r="BM187" s="170" t="s">
        <v>1054</v>
      </c>
    </row>
    <row r="188" spans="1:65" s="2" customFormat="1" ht="16.5" customHeight="1">
      <c r="A188" s="33"/>
      <c r="B188" s="157"/>
      <c r="C188" s="199" t="s">
        <v>796</v>
      </c>
      <c r="D188" s="199" t="s">
        <v>478</v>
      </c>
      <c r="E188" s="200" t="s">
        <v>2448</v>
      </c>
      <c r="F188" s="201" t="s">
        <v>2449</v>
      </c>
      <c r="G188" s="202" t="s">
        <v>240</v>
      </c>
      <c r="H188" s="203">
        <v>95</v>
      </c>
      <c r="I188" s="204"/>
      <c r="J188" s="205">
        <f t="shared" si="20"/>
        <v>0</v>
      </c>
      <c r="K188" s="206"/>
      <c r="L188" s="207"/>
      <c r="M188" s="208" t="s">
        <v>1</v>
      </c>
      <c r="N188" s="209" t="s">
        <v>41</v>
      </c>
      <c r="O188" s="62"/>
      <c r="P188" s="168">
        <f t="shared" si="21"/>
        <v>0</v>
      </c>
      <c r="Q188" s="168">
        <v>0</v>
      </c>
      <c r="R188" s="168">
        <f t="shared" si="22"/>
        <v>0</v>
      </c>
      <c r="S188" s="168">
        <v>0</v>
      </c>
      <c r="T188" s="169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1948</v>
      </c>
      <c r="AT188" s="170" t="s">
        <v>478</v>
      </c>
      <c r="AU188" s="170" t="s">
        <v>87</v>
      </c>
      <c r="AY188" s="18" t="s">
        <v>234</v>
      </c>
      <c r="BE188" s="171">
        <f t="shared" si="24"/>
        <v>0</v>
      </c>
      <c r="BF188" s="171">
        <f t="shared" si="25"/>
        <v>0</v>
      </c>
      <c r="BG188" s="171">
        <f t="shared" si="26"/>
        <v>0</v>
      </c>
      <c r="BH188" s="171">
        <f t="shared" si="27"/>
        <v>0</v>
      </c>
      <c r="BI188" s="171">
        <f t="shared" si="28"/>
        <v>0</v>
      </c>
      <c r="BJ188" s="18" t="s">
        <v>87</v>
      </c>
      <c r="BK188" s="171">
        <f t="shared" si="29"/>
        <v>0</v>
      </c>
      <c r="BL188" s="18" t="s">
        <v>843</v>
      </c>
      <c r="BM188" s="170" t="s">
        <v>1064</v>
      </c>
    </row>
    <row r="189" spans="1:65" s="2" customFormat="1" ht="24.15" customHeight="1">
      <c r="A189" s="33"/>
      <c r="B189" s="157"/>
      <c r="C189" s="158" t="s">
        <v>801</v>
      </c>
      <c r="D189" s="158" t="s">
        <v>237</v>
      </c>
      <c r="E189" s="159" t="s">
        <v>2451</v>
      </c>
      <c r="F189" s="160" t="s">
        <v>2452</v>
      </c>
      <c r="G189" s="161" t="s">
        <v>240</v>
      </c>
      <c r="H189" s="162">
        <v>5</v>
      </c>
      <c r="I189" s="163"/>
      <c r="J189" s="164">
        <f t="shared" si="20"/>
        <v>0</v>
      </c>
      <c r="K189" s="165"/>
      <c r="L189" s="34"/>
      <c r="M189" s="166" t="s">
        <v>1</v>
      </c>
      <c r="N189" s="167" t="s">
        <v>41</v>
      </c>
      <c r="O189" s="62"/>
      <c r="P189" s="168">
        <f t="shared" si="21"/>
        <v>0</v>
      </c>
      <c r="Q189" s="168">
        <v>0</v>
      </c>
      <c r="R189" s="168">
        <f t="shared" si="22"/>
        <v>0</v>
      </c>
      <c r="S189" s="168">
        <v>0</v>
      </c>
      <c r="T189" s="169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843</v>
      </c>
      <c r="AT189" s="170" t="s">
        <v>237</v>
      </c>
      <c r="AU189" s="170" t="s">
        <v>87</v>
      </c>
      <c r="AY189" s="18" t="s">
        <v>234</v>
      </c>
      <c r="BE189" s="171">
        <f t="shared" si="24"/>
        <v>0</v>
      </c>
      <c r="BF189" s="171">
        <f t="shared" si="25"/>
        <v>0</v>
      </c>
      <c r="BG189" s="171">
        <f t="shared" si="26"/>
        <v>0</v>
      </c>
      <c r="BH189" s="171">
        <f t="shared" si="27"/>
        <v>0</v>
      </c>
      <c r="BI189" s="171">
        <f t="shared" si="28"/>
        <v>0</v>
      </c>
      <c r="BJ189" s="18" t="s">
        <v>87</v>
      </c>
      <c r="BK189" s="171">
        <f t="shared" si="29"/>
        <v>0</v>
      </c>
      <c r="BL189" s="18" t="s">
        <v>843</v>
      </c>
      <c r="BM189" s="170" t="s">
        <v>1073</v>
      </c>
    </row>
    <row r="190" spans="1:65" s="2" customFormat="1" ht="16.5" customHeight="1">
      <c r="A190" s="33"/>
      <c r="B190" s="157"/>
      <c r="C190" s="199" t="s">
        <v>805</v>
      </c>
      <c r="D190" s="199" t="s">
        <v>478</v>
      </c>
      <c r="E190" s="200" t="s">
        <v>2454</v>
      </c>
      <c r="F190" s="201" t="s">
        <v>2455</v>
      </c>
      <c r="G190" s="202" t="s">
        <v>240</v>
      </c>
      <c r="H190" s="203">
        <v>5</v>
      </c>
      <c r="I190" s="204"/>
      <c r="J190" s="205">
        <f t="shared" si="20"/>
        <v>0</v>
      </c>
      <c r="K190" s="206"/>
      <c r="L190" s="207"/>
      <c r="M190" s="208" t="s">
        <v>1</v>
      </c>
      <c r="N190" s="209" t="s">
        <v>41</v>
      </c>
      <c r="O190" s="62"/>
      <c r="P190" s="168">
        <f t="shared" si="21"/>
        <v>0</v>
      </c>
      <c r="Q190" s="168">
        <v>0</v>
      </c>
      <c r="R190" s="168">
        <f t="shared" si="22"/>
        <v>0</v>
      </c>
      <c r="S190" s="168">
        <v>0</v>
      </c>
      <c r="T190" s="169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1948</v>
      </c>
      <c r="AT190" s="170" t="s">
        <v>478</v>
      </c>
      <c r="AU190" s="170" t="s">
        <v>87</v>
      </c>
      <c r="AY190" s="18" t="s">
        <v>234</v>
      </c>
      <c r="BE190" s="171">
        <f t="shared" si="24"/>
        <v>0</v>
      </c>
      <c r="BF190" s="171">
        <f t="shared" si="25"/>
        <v>0</v>
      </c>
      <c r="BG190" s="171">
        <f t="shared" si="26"/>
        <v>0</v>
      </c>
      <c r="BH190" s="171">
        <f t="shared" si="27"/>
        <v>0</v>
      </c>
      <c r="BI190" s="171">
        <f t="shared" si="28"/>
        <v>0</v>
      </c>
      <c r="BJ190" s="18" t="s">
        <v>87</v>
      </c>
      <c r="BK190" s="171">
        <f t="shared" si="29"/>
        <v>0</v>
      </c>
      <c r="BL190" s="18" t="s">
        <v>843</v>
      </c>
      <c r="BM190" s="170" t="s">
        <v>1081</v>
      </c>
    </row>
    <row r="191" spans="1:65" s="2" customFormat="1" ht="24.15" customHeight="1">
      <c r="A191" s="33"/>
      <c r="B191" s="157"/>
      <c r="C191" s="158" t="s">
        <v>809</v>
      </c>
      <c r="D191" s="158" t="s">
        <v>237</v>
      </c>
      <c r="E191" s="159" t="s">
        <v>2463</v>
      </c>
      <c r="F191" s="160" t="s">
        <v>2464</v>
      </c>
      <c r="G191" s="161" t="s">
        <v>240</v>
      </c>
      <c r="H191" s="162">
        <v>95</v>
      </c>
      <c r="I191" s="163"/>
      <c r="J191" s="164">
        <f t="shared" si="20"/>
        <v>0</v>
      </c>
      <c r="K191" s="165"/>
      <c r="L191" s="34"/>
      <c r="M191" s="166" t="s">
        <v>1</v>
      </c>
      <c r="N191" s="167" t="s">
        <v>41</v>
      </c>
      <c r="O191" s="62"/>
      <c r="P191" s="168">
        <f t="shared" si="21"/>
        <v>0</v>
      </c>
      <c r="Q191" s="168">
        <v>0</v>
      </c>
      <c r="R191" s="168">
        <f t="shared" si="22"/>
        <v>0</v>
      </c>
      <c r="S191" s="168">
        <v>0</v>
      </c>
      <c r="T191" s="169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0" t="s">
        <v>843</v>
      </c>
      <c r="AT191" s="170" t="s">
        <v>237</v>
      </c>
      <c r="AU191" s="170" t="s">
        <v>87</v>
      </c>
      <c r="AY191" s="18" t="s">
        <v>234</v>
      </c>
      <c r="BE191" s="171">
        <f t="shared" si="24"/>
        <v>0</v>
      </c>
      <c r="BF191" s="171">
        <f t="shared" si="25"/>
        <v>0</v>
      </c>
      <c r="BG191" s="171">
        <f t="shared" si="26"/>
        <v>0</v>
      </c>
      <c r="BH191" s="171">
        <f t="shared" si="27"/>
        <v>0</v>
      </c>
      <c r="BI191" s="171">
        <f t="shared" si="28"/>
        <v>0</v>
      </c>
      <c r="BJ191" s="18" t="s">
        <v>87</v>
      </c>
      <c r="BK191" s="171">
        <f t="shared" si="29"/>
        <v>0</v>
      </c>
      <c r="BL191" s="18" t="s">
        <v>843</v>
      </c>
      <c r="BM191" s="170" t="s">
        <v>1089</v>
      </c>
    </row>
    <row r="192" spans="1:65" s="2" customFormat="1" ht="24.15" customHeight="1">
      <c r="A192" s="33"/>
      <c r="B192" s="157"/>
      <c r="C192" s="199" t="s">
        <v>814</v>
      </c>
      <c r="D192" s="199" t="s">
        <v>478</v>
      </c>
      <c r="E192" s="200" t="s">
        <v>2466</v>
      </c>
      <c r="F192" s="201" t="s">
        <v>2467</v>
      </c>
      <c r="G192" s="202" t="s">
        <v>240</v>
      </c>
      <c r="H192" s="203">
        <v>95</v>
      </c>
      <c r="I192" s="204"/>
      <c r="J192" s="205">
        <f t="shared" si="20"/>
        <v>0</v>
      </c>
      <c r="K192" s="206"/>
      <c r="L192" s="207"/>
      <c r="M192" s="208" t="s">
        <v>1</v>
      </c>
      <c r="N192" s="209" t="s">
        <v>41</v>
      </c>
      <c r="O192" s="62"/>
      <c r="P192" s="168">
        <f t="shared" si="21"/>
        <v>0</v>
      </c>
      <c r="Q192" s="168">
        <v>0</v>
      </c>
      <c r="R192" s="168">
        <f t="shared" si="22"/>
        <v>0</v>
      </c>
      <c r="S192" s="168">
        <v>0</v>
      </c>
      <c r="T192" s="169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0" t="s">
        <v>1948</v>
      </c>
      <c r="AT192" s="170" t="s">
        <v>478</v>
      </c>
      <c r="AU192" s="170" t="s">
        <v>87</v>
      </c>
      <c r="AY192" s="18" t="s">
        <v>234</v>
      </c>
      <c r="BE192" s="171">
        <f t="shared" si="24"/>
        <v>0</v>
      </c>
      <c r="BF192" s="171">
        <f t="shared" si="25"/>
        <v>0</v>
      </c>
      <c r="BG192" s="171">
        <f t="shared" si="26"/>
        <v>0</v>
      </c>
      <c r="BH192" s="171">
        <f t="shared" si="27"/>
        <v>0</v>
      </c>
      <c r="BI192" s="171">
        <f t="shared" si="28"/>
        <v>0</v>
      </c>
      <c r="BJ192" s="18" t="s">
        <v>87</v>
      </c>
      <c r="BK192" s="171">
        <f t="shared" si="29"/>
        <v>0</v>
      </c>
      <c r="BL192" s="18" t="s">
        <v>843</v>
      </c>
      <c r="BM192" s="170" t="s">
        <v>1097</v>
      </c>
    </row>
    <row r="193" spans="1:65" s="2" customFormat="1" ht="21.75" customHeight="1">
      <c r="A193" s="33"/>
      <c r="B193" s="157"/>
      <c r="C193" s="158" t="s">
        <v>817</v>
      </c>
      <c r="D193" s="158" t="s">
        <v>237</v>
      </c>
      <c r="E193" s="159" t="s">
        <v>3596</v>
      </c>
      <c r="F193" s="160" t="s">
        <v>3597</v>
      </c>
      <c r="G193" s="161" t="s">
        <v>240</v>
      </c>
      <c r="H193" s="162">
        <v>5</v>
      </c>
      <c r="I193" s="163"/>
      <c r="J193" s="164">
        <f t="shared" si="20"/>
        <v>0</v>
      </c>
      <c r="K193" s="165"/>
      <c r="L193" s="34"/>
      <c r="M193" s="166" t="s">
        <v>1</v>
      </c>
      <c r="N193" s="167" t="s">
        <v>41</v>
      </c>
      <c r="O193" s="62"/>
      <c r="P193" s="168">
        <f t="shared" si="21"/>
        <v>0</v>
      </c>
      <c r="Q193" s="168">
        <v>0</v>
      </c>
      <c r="R193" s="168">
        <f t="shared" si="22"/>
        <v>0</v>
      </c>
      <c r="S193" s="168">
        <v>0</v>
      </c>
      <c r="T193" s="169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70" t="s">
        <v>843</v>
      </c>
      <c r="AT193" s="170" t="s">
        <v>237</v>
      </c>
      <c r="AU193" s="170" t="s">
        <v>87</v>
      </c>
      <c r="AY193" s="18" t="s">
        <v>234</v>
      </c>
      <c r="BE193" s="171">
        <f t="shared" si="24"/>
        <v>0</v>
      </c>
      <c r="BF193" s="171">
        <f t="shared" si="25"/>
        <v>0</v>
      </c>
      <c r="BG193" s="171">
        <f t="shared" si="26"/>
        <v>0</v>
      </c>
      <c r="BH193" s="171">
        <f t="shared" si="27"/>
        <v>0</v>
      </c>
      <c r="BI193" s="171">
        <f t="shared" si="28"/>
        <v>0</v>
      </c>
      <c r="BJ193" s="18" t="s">
        <v>87</v>
      </c>
      <c r="BK193" s="171">
        <f t="shared" si="29"/>
        <v>0</v>
      </c>
      <c r="BL193" s="18" t="s">
        <v>843</v>
      </c>
      <c r="BM193" s="170" t="s">
        <v>1105</v>
      </c>
    </row>
    <row r="194" spans="1:65" s="2" customFormat="1" ht="16.5" customHeight="1">
      <c r="A194" s="33"/>
      <c r="B194" s="157"/>
      <c r="C194" s="199" t="s">
        <v>821</v>
      </c>
      <c r="D194" s="199" t="s">
        <v>478</v>
      </c>
      <c r="E194" s="200" t="s">
        <v>3598</v>
      </c>
      <c r="F194" s="201" t="s">
        <v>3599</v>
      </c>
      <c r="G194" s="202" t="s">
        <v>240</v>
      </c>
      <c r="H194" s="203">
        <v>5</v>
      </c>
      <c r="I194" s="204"/>
      <c r="J194" s="205">
        <f t="shared" si="20"/>
        <v>0</v>
      </c>
      <c r="K194" s="206"/>
      <c r="L194" s="207"/>
      <c r="M194" s="208" t="s">
        <v>1</v>
      </c>
      <c r="N194" s="209" t="s">
        <v>41</v>
      </c>
      <c r="O194" s="62"/>
      <c r="P194" s="168">
        <f t="shared" si="21"/>
        <v>0</v>
      </c>
      <c r="Q194" s="168">
        <v>0</v>
      </c>
      <c r="R194" s="168">
        <f t="shared" si="22"/>
        <v>0</v>
      </c>
      <c r="S194" s="168">
        <v>0</v>
      </c>
      <c r="T194" s="169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70" t="s">
        <v>1948</v>
      </c>
      <c r="AT194" s="170" t="s">
        <v>478</v>
      </c>
      <c r="AU194" s="170" t="s">
        <v>87</v>
      </c>
      <c r="AY194" s="18" t="s">
        <v>234</v>
      </c>
      <c r="BE194" s="171">
        <f t="shared" si="24"/>
        <v>0</v>
      </c>
      <c r="BF194" s="171">
        <f t="shared" si="25"/>
        <v>0</v>
      </c>
      <c r="BG194" s="171">
        <f t="shared" si="26"/>
        <v>0</v>
      </c>
      <c r="BH194" s="171">
        <f t="shared" si="27"/>
        <v>0</v>
      </c>
      <c r="BI194" s="171">
        <f t="shared" si="28"/>
        <v>0</v>
      </c>
      <c r="BJ194" s="18" t="s">
        <v>87</v>
      </c>
      <c r="BK194" s="171">
        <f t="shared" si="29"/>
        <v>0</v>
      </c>
      <c r="BL194" s="18" t="s">
        <v>843</v>
      </c>
      <c r="BM194" s="170" t="s">
        <v>1113</v>
      </c>
    </row>
    <row r="195" spans="1:65" s="2" customFormat="1" ht="16.5" customHeight="1">
      <c r="A195" s="33"/>
      <c r="B195" s="157"/>
      <c r="C195" s="158" t="s">
        <v>825</v>
      </c>
      <c r="D195" s="158" t="s">
        <v>237</v>
      </c>
      <c r="E195" s="159" t="s">
        <v>2469</v>
      </c>
      <c r="F195" s="160" t="s">
        <v>2470</v>
      </c>
      <c r="G195" s="161" t="s">
        <v>1875</v>
      </c>
      <c r="H195" s="223"/>
      <c r="I195" s="163"/>
      <c r="J195" s="164">
        <f t="shared" si="20"/>
        <v>0</v>
      </c>
      <c r="K195" s="165"/>
      <c r="L195" s="34"/>
      <c r="M195" s="166" t="s">
        <v>1</v>
      </c>
      <c r="N195" s="167" t="s">
        <v>41</v>
      </c>
      <c r="O195" s="62"/>
      <c r="P195" s="168">
        <f t="shared" si="21"/>
        <v>0</v>
      </c>
      <c r="Q195" s="168">
        <v>0</v>
      </c>
      <c r="R195" s="168">
        <f t="shared" si="22"/>
        <v>0</v>
      </c>
      <c r="S195" s="168">
        <v>0</v>
      </c>
      <c r="T195" s="169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0" t="s">
        <v>843</v>
      </c>
      <c r="AT195" s="170" t="s">
        <v>237</v>
      </c>
      <c r="AU195" s="170" t="s">
        <v>87</v>
      </c>
      <c r="AY195" s="18" t="s">
        <v>234</v>
      </c>
      <c r="BE195" s="171">
        <f t="shared" si="24"/>
        <v>0</v>
      </c>
      <c r="BF195" s="171">
        <f t="shared" si="25"/>
        <v>0</v>
      </c>
      <c r="BG195" s="171">
        <f t="shared" si="26"/>
        <v>0</v>
      </c>
      <c r="BH195" s="171">
        <f t="shared" si="27"/>
        <v>0</v>
      </c>
      <c r="BI195" s="171">
        <f t="shared" si="28"/>
        <v>0</v>
      </c>
      <c r="BJ195" s="18" t="s">
        <v>87</v>
      </c>
      <c r="BK195" s="171">
        <f t="shared" si="29"/>
        <v>0</v>
      </c>
      <c r="BL195" s="18" t="s">
        <v>843</v>
      </c>
      <c r="BM195" s="170" t="s">
        <v>1121</v>
      </c>
    </row>
    <row r="196" spans="1:65" s="2" customFormat="1" ht="16.5" customHeight="1">
      <c r="A196" s="33"/>
      <c r="B196" s="157"/>
      <c r="C196" s="158" t="s">
        <v>829</v>
      </c>
      <c r="D196" s="158" t="s">
        <v>237</v>
      </c>
      <c r="E196" s="159" t="s">
        <v>2472</v>
      </c>
      <c r="F196" s="160" t="s">
        <v>2473</v>
      </c>
      <c r="G196" s="161" t="s">
        <v>1875</v>
      </c>
      <c r="H196" s="223"/>
      <c r="I196" s="163"/>
      <c r="J196" s="164">
        <f t="shared" si="20"/>
        <v>0</v>
      </c>
      <c r="K196" s="165"/>
      <c r="L196" s="34"/>
      <c r="M196" s="166" t="s">
        <v>1</v>
      </c>
      <c r="N196" s="167" t="s">
        <v>41</v>
      </c>
      <c r="O196" s="62"/>
      <c r="P196" s="168">
        <f t="shared" si="21"/>
        <v>0</v>
      </c>
      <c r="Q196" s="168">
        <v>0</v>
      </c>
      <c r="R196" s="168">
        <f t="shared" si="22"/>
        <v>0</v>
      </c>
      <c r="S196" s="168">
        <v>0</v>
      </c>
      <c r="T196" s="169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70" t="s">
        <v>843</v>
      </c>
      <c r="AT196" s="170" t="s">
        <v>237</v>
      </c>
      <c r="AU196" s="170" t="s">
        <v>87</v>
      </c>
      <c r="AY196" s="18" t="s">
        <v>234</v>
      </c>
      <c r="BE196" s="171">
        <f t="shared" si="24"/>
        <v>0</v>
      </c>
      <c r="BF196" s="171">
        <f t="shared" si="25"/>
        <v>0</v>
      </c>
      <c r="BG196" s="171">
        <f t="shared" si="26"/>
        <v>0</v>
      </c>
      <c r="BH196" s="171">
        <f t="shared" si="27"/>
        <v>0</v>
      </c>
      <c r="BI196" s="171">
        <f t="shared" si="28"/>
        <v>0</v>
      </c>
      <c r="BJ196" s="18" t="s">
        <v>87</v>
      </c>
      <c r="BK196" s="171">
        <f t="shared" si="29"/>
        <v>0</v>
      </c>
      <c r="BL196" s="18" t="s">
        <v>843</v>
      </c>
      <c r="BM196" s="170" t="s">
        <v>1129</v>
      </c>
    </row>
    <row r="197" spans="1:65" s="2" customFormat="1" ht="16.5" customHeight="1">
      <c r="A197" s="33"/>
      <c r="B197" s="157"/>
      <c r="C197" s="158" t="s">
        <v>833</v>
      </c>
      <c r="D197" s="158" t="s">
        <v>237</v>
      </c>
      <c r="E197" s="159" t="s">
        <v>2475</v>
      </c>
      <c r="F197" s="160" t="s">
        <v>2476</v>
      </c>
      <c r="G197" s="161" t="s">
        <v>1875</v>
      </c>
      <c r="H197" s="223"/>
      <c r="I197" s="163"/>
      <c r="J197" s="164">
        <f t="shared" si="20"/>
        <v>0</v>
      </c>
      <c r="K197" s="165"/>
      <c r="L197" s="34"/>
      <c r="M197" s="166" t="s">
        <v>1</v>
      </c>
      <c r="N197" s="167" t="s">
        <v>41</v>
      </c>
      <c r="O197" s="62"/>
      <c r="P197" s="168">
        <f t="shared" si="21"/>
        <v>0</v>
      </c>
      <c r="Q197" s="168">
        <v>0</v>
      </c>
      <c r="R197" s="168">
        <f t="shared" si="22"/>
        <v>0</v>
      </c>
      <c r="S197" s="168">
        <v>0</v>
      </c>
      <c r="T197" s="169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0" t="s">
        <v>843</v>
      </c>
      <c r="AT197" s="170" t="s">
        <v>237</v>
      </c>
      <c r="AU197" s="170" t="s">
        <v>87</v>
      </c>
      <c r="AY197" s="18" t="s">
        <v>234</v>
      </c>
      <c r="BE197" s="171">
        <f t="shared" si="24"/>
        <v>0</v>
      </c>
      <c r="BF197" s="171">
        <f t="shared" si="25"/>
        <v>0</v>
      </c>
      <c r="BG197" s="171">
        <f t="shared" si="26"/>
        <v>0</v>
      </c>
      <c r="BH197" s="171">
        <f t="shared" si="27"/>
        <v>0</v>
      </c>
      <c r="BI197" s="171">
        <f t="shared" si="28"/>
        <v>0</v>
      </c>
      <c r="BJ197" s="18" t="s">
        <v>87</v>
      </c>
      <c r="BK197" s="171">
        <f t="shared" si="29"/>
        <v>0</v>
      </c>
      <c r="BL197" s="18" t="s">
        <v>843</v>
      </c>
      <c r="BM197" s="170" t="s">
        <v>1137</v>
      </c>
    </row>
    <row r="198" spans="1:65" s="2" customFormat="1" ht="16.5" customHeight="1">
      <c r="A198" s="33"/>
      <c r="B198" s="157"/>
      <c r="C198" s="158" t="s">
        <v>839</v>
      </c>
      <c r="D198" s="158" t="s">
        <v>237</v>
      </c>
      <c r="E198" s="159" t="s">
        <v>2528</v>
      </c>
      <c r="F198" s="160" t="s">
        <v>2529</v>
      </c>
      <c r="G198" s="161" t="s">
        <v>305</v>
      </c>
      <c r="H198" s="162">
        <v>3</v>
      </c>
      <c r="I198" s="163"/>
      <c r="J198" s="164">
        <f t="shared" si="20"/>
        <v>0</v>
      </c>
      <c r="K198" s="165"/>
      <c r="L198" s="34"/>
      <c r="M198" s="166" t="s">
        <v>1</v>
      </c>
      <c r="N198" s="167" t="s">
        <v>41</v>
      </c>
      <c r="O198" s="62"/>
      <c r="P198" s="168">
        <f t="shared" si="21"/>
        <v>0</v>
      </c>
      <c r="Q198" s="168">
        <v>0</v>
      </c>
      <c r="R198" s="168">
        <f t="shared" si="22"/>
        <v>0</v>
      </c>
      <c r="S198" s="168">
        <v>0</v>
      </c>
      <c r="T198" s="169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70" t="s">
        <v>843</v>
      </c>
      <c r="AT198" s="170" t="s">
        <v>237</v>
      </c>
      <c r="AU198" s="170" t="s">
        <v>87</v>
      </c>
      <c r="AY198" s="18" t="s">
        <v>234</v>
      </c>
      <c r="BE198" s="171">
        <f t="shared" si="24"/>
        <v>0</v>
      </c>
      <c r="BF198" s="171">
        <f t="shared" si="25"/>
        <v>0</v>
      </c>
      <c r="BG198" s="171">
        <f t="shared" si="26"/>
        <v>0</v>
      </c>
      <c r="BH198" s="171">
        <f t="shared" si="27"/>
        <v>0</v>
      </c>
      <c r="BI198" s="171">
        <f t="shared" si="28"/>
        <v>0</v>
      </c>
      <c r="BJ198" s="18" t="s">
        <v>87</v>
      </c>
      <c r="BK198" s="171">
        <f t="shared" si="29"/>
        <v>0</v>
      </c>
      <c r="BL198" s="18" t="s">
        <v>843</v>
      </c>
      <c r="BM198" s="170" t="s">
        <v>1147</v>
      </c>
    </row>
    <row r="199" spans="1:65" s="2" customFormat="1" ht="16.5" customHeight="1">
      <c r="A199" s="33"/>
      <c r="B199" s="157"/>
      <c r="C199" s="199" t="s">
        <v>843</v>
      </c>
      <c r="D199" s="199" t="s">
        <v>478</v>
      </c>
      <c r="E199" s="200" t="s">
        <v>2531</v>
      </c>
      <c r="F199" s="201" t="s">
        <v>2532</v>
      </c>
      <c r="G199" s="202" t="s">
        <v>305</v>
      </c>
      <c r="H199" s="203">
        <v>3</v>
      </c>
      <c r="I199" s="204"/>
      <c r="J199" s="205">
        <f t="shared" si="20"/>
        <v>0</v>
      </c>
      <c r="K199" s="206"/>
      <c r="L199" s="207"/>
      <c r="M199" s="208" t="s">
        <v>1</v>
      </c>
      <c r="N199" s="209" t="s">
        <v>41</v>
      </c>
      <c r="O199" s="62"/>
      <c r="P199" s="168">
        <f t="shared" si="21"/>
        <v>0</v>
      </c>
      <c r="Q199" s="168">
        <v>0</v>
      </c>
      <c r="R199" s="168">
        <f t="shared" si="22"/>
        <v>0</v>
      </c>
      <c r="S199" s="168">
        <v>0</v>
      </c>
      <c r="T199" s="169">
        <f t="shared" si="2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70" t="s">
        <v>1948</v>
      </c>
      <c r="AT199" s="170" t="s">
        <v>478</v>
      </c>
      <c r="AU199" s="170" t="s">
        <v>87</v>
      </c>
      <c r="AY199" s="18" t="s">
        <v>234</v>
      </c>
      <c r="BE199" s="171">
        <f t="shared" si="24"/>
        <v>0</v>
      </c>
      <c r="BF199" s="171">
        <f t="shared" si="25"/>
        <v>0</v>
      </c>
      <c r="BG199" s="171">
        <f t="shared" si="26"/>
        <v>0</v>
      </c>
      <c r="BH199" s="171">
        <f t="shared" si="27"/>
        <v>0</v>
      </c>
      <c r="BI199" s="171">
        <f t="shared" si="28"/>
        <v>0</v>
      </c>
      <c r="BJ199" s="18" t="s">
        <v>87</v>
      </c>
      <c r="BK199" s="171">
        <f t="shared" si="29"/>
        <v>0</v>
      </c>
      <c r="BL199" s="18" t="s">
        <v>843</v>
      </c>
      <c r="BM199" s="170" t="s">
        <v>1157</v>
      </c>
    </row>
    <row r="200" spans="1:65" s="2" customFormat="1" ht="24.15" customHeight="1">
      <c r="A200" s="33"/>
      <c r="B200" s="157"/>
      <c r="C200" s="158" t="s">
        <v>847</v>
      </c>
      <c r="D200" s="158" t="s">
        <v>237</v>
      </c>
      <c r="E200" s="159" t="s">
        <v>2344</v>
      </c>
      <c r="F200" s="160" t="s">
        <v>2345</v>
      </c>
      <c r="G200" s="161" t="s">
        <v>305</v>
      </c>
      <c r="H200" s="162">
        <v>5</v>
      </c>
      <c r="I200" s="163"/>
      <c r="J200" s="164">
        <f t="shared" si="20"/>
        <v>0</v>
      </c>
      <c r="K200" s="165"/>
      <c r="L200" s="34"/>
      <c r="M200" s="166" t="s">
        <v>1</v>
      </c>
      <c r="N200" s="167" t="s">
        <v>41</v>
      </c>
      <c r="O200" s="62"/>
      <c r="P200" s="168">
        <f t="shared" si="21"/>
        <v>0</v>
      </c>
      <c r="Q200" s="168">
        <v>0</v>
      </c>
      <c r="R200" s="168">
        <f t="shared" si="22"/>
        <v>0</v>
      </c>
      <c r="S200" s="168">
        <v>0</v>
      </c>
      <c r="T200" s="169">
        <f t="shared" si="2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70" t="s">
        <v>843</v>
      </c>
      <c r="AT200" s="170" t="s">
        <v>237</v>
      </c>
      <c r="AU200" s="170" t="s">
        <v>87</v>
      </c>
      <c r="AY200" s="18" t="s">
        <v>234</v>
      </c>
      <c r="BE200" s="171">
        <f t="shared" si="24"/>
        <v>0</v>
      </c>
      <c r="BF200" s="171">
        <f t="shared" si="25"/>
        <v>0</v>
      </c>
      <c r="BG200" s="171">
        <f t="shared" si="26"/>
        <v>0</v>
      </c>
      <c r="BH200" s="171">
        <f t="shared" si="27"/>
        <v>0</v>
      </c>
      <c r="BI200" s="171">
        <f t="shared" si="28"/>
        <v>0</v>
      </c>
      <c r="BJ200" s="18" t="s">
        <v>87</v>
      </c>
      <c r="BK200" s="171">
        <f t="shared" si="29"/>
        <v>0</v>
      </c>
      <c r="BL200" s="18" t="s">
        <v>843</v>
      </c>
      <c r="BM200" s="170" t="s">
        <v>1169</v>
      </c>
    </row>
    <row r="201" spans="1:65" s="2" customFormat="1" ht="16.5" customHeight="1">
      <c r="A201" s="33"/>
      <c r="B201" s="157"/>
      <c r="C201" s="289" t="s">
        <v>853</v>
      </c>
      <c r="D201" s="289" t="s">
        <v>478</v>
      </c>
      <c r="E201" s="290" t="s">
        <v>2351</v>
      </c>
      <c r="F201" s="291" t="s">
        <v>3600</v>
      </c>
      <c r="G201" s="292" t="s">
        <v>2348</v>
      </c>
      <c r="H201" s="293">
        <v>1</v>
      </c>
      <c r="I201" s="204"/>
      <c r="J201" s="205">
        <f t="shared" si="20"/>
        <v>0</v>
      </c>
      <c r="K201" s="206"/>
      <c r="L201" s="207"/>
      <c r="M201" s="208" t="s">
        <v>1</v>
      </c>
      <c r="N201" s="209" t="s">
        <v>41</v>
      </c>
      <c r="O201" s="62"/>
      <c r="P201" s="168">
        <f t="shared" si="21"/>
        <v>0</v>
      </c>
      <c r="Q201" s="168">
        <v>0</v>
      </c>
      <c r="R201" s="168">
        <f t="shared" si="22"/>
        <v>0</v>
      </c>
      <c r="S201" s="168">
        <v>0</v>
      </c>
      <c r="T201" s="169">
        <f t="shared" si="2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70" t="s">
        <v>1948</v>
      </c>
      <c r="AT201" s="170" t="s">
        <v>478</v>
      </c>
      <c r="AU201" s="170" t="s">
        <v>87</v>
      </c>
      <c r="AY201" s="18" t="s">
        <v>234</v>
      </c>
      <c r="BE201" s="171">
        <f t="shared" si="24"/>
        <v>0</v>
      </c>
      <c r="BF201" s="171">
        <f t="shared" si="25"/>
        <v>0</v>
      </c>
      <c r="BG201" s="171">
        <f t="shared" si="26"/>
        <v>0</v>
      </c>
      <c r="BH201" s="171">
        <f t="shared" si="27"/>
        <v>0</v>
      </c>
      <c r="BI201" s="171">
        <f t="shared" si="28"/>
        <v>0</v>
      </c>
      <c r="BJ201" s="18" t="s">
        <v>87</v>
      </c>
      <c r="BK201" s="171">
        <f t="shared" si="29"/>
        <v>0</v>
      </c>
      <c r="BL201" s="18" t="s">
        <v>843</v>
      </c>
      <c r="BM201" s="170" t="s">
        <v>1183</v>
      </c>
    </row>
    <row r="202" spans="1:65" s="2" customFormat="1" ht="16.5" customHeight="1">
      <c r="A202" s="33"/>
      <c r="B202" s="157"/>
      <c r="C202" s="199" t="s">
        <v>857</v>
      </c>
      <c r="D202" s="199" t="s">
        <v>478</v>
      </c>
      <c r="E202" s="200" t="s">
        <v>2346</v>
      </c>
      <c r="F202" s="201" t="s">
        <v>2347</v>
      </c>
      <c r="G202" s="202" t="s">
        <v>2348</v>
      </c>
      <c r="H202" s="203">
        <v>2</v>
      </c>
      <c r="I202" s="204"/>
      <c r="J202" s="205">
        <f t="shared" si="20"/>
        <v>0</v>
      </c>
      <c r="K202" s="206"/>
      <c r="L202" s="207"/>
      <c r="M202" s="208" t="s">
        <v>1</v>
      </c>
      <c r="N202" s="209" t="s">
        <v>41</v>
      </c>
      <c r="O202" s="62"/>
      <c r="P202" s="168">
        <f t="shared" si="21"/>
        <v>0</v>
      </c>
      <c r="Q202" s="168">
        <v>0</v>
      </c>
      <c r="R202" s="168">
        <f t="shared" si="22"/>
        <v>0</v>
      </c>
      <c r="S202" s="168">
        <v>0</v>
      </c>
      <c r="T202" s="169">
        <f t="shared" si="2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0" t="s">
        <v>1948</v>
      </c>
      <c r="AT202" s="170" t="s">
        <v>478</v>
      </c>
      <c r="AU202" s="170" t="s">
        <v>87</v>
      </c>
      <c r="AY202" s="18" t="s">
        <v>234</v>
      </c>
      <c r="BE202" s="171">
        <f t="shared" si="24"/>
        <v>0</v>
      </c>
      <c r="BF202" s="171">
        <f t="shared" si="25"/>
        <v>0</v>
      </c>
      <c r="BG202" s="171">
        <f t="shared" si="26"/>
        <v>0</v>
      </c>
      <c r="BH202" s="171">
        <f t="shared" si="27"/>
        <v>0</v>
      </c>
      <c r="BI202" s="171">
        <f t="shared" si="28"/>
        <v>0</v>
      </c>
      <c r="BJ202" s="18" t="s">
        <v>87</v>
      </c>
      <c r="BK202" s="171">
        <f t="shared" si="29"/>
        <v>0</v>
      </c>
      <c r="BL202" s="18" t="s">
        <v>843</v>
      </c>
      <c r="BM202" s="170" t="s">
        <v>1195</v>
      </c>
    </row>
    <row r="203" spans="1:65" s="2" customFormat="1" ht="16.5" customHeight="1">
      <c r="A203" s="33"/>
      <c r="B203" s="157"/>
      <c r="C203" s="199" t="s">
        <v>861</v>
      </c>
      <c r="D203" s="199" t="s">
        <v>478</v>
      </c>
      <c r="E203" s="200" t="s">
        <v>2353</v>
      </c>
      <c r="F203" s="201" t="s">
        <v>3601</v>
      </c>
      <c r="G203" s="202" t="s">
        <v>2348</v>
      </c>
      <c r="H203" s="203">
        <v>1</v>
      </c>
      <c r="I203" s="204"/>
      <c r="J203" s="205">
        <f t="shared" si="20"/>
        <v>0</v>
      </c>
      <c r="K203" s="206"/>
      <c r="L203" s="207"/>
      <c r="M203" s="208" t="s">
        <v>1</v>
      </c>
      <c r="N203" s="209" t="s">
        <v>41</v>
      </c>
      <c r="O203" s="62"/>
      <c r="P203" s="168">
        <f t="shared" si="21"/>
        <v>0</v>
      </c>
      <c r="Q203" s="168">
        <v>0</v>
      </c>
      <c r="R203" s="168">
        <f t="shared" si="22"/>
        <v>0</v>
      </c>
      <c r="S203" s="168">
        <v>0</v>
      </c>
      <c r="T203" s="169">
        <f t="shared" si="2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70" t="s">
        <v>1948</v>
      </c>
      <c r="AT203" s="170" t="s">
        <v>478</v>
      </c>
      <c r="AU203" s="170" t="s">
        <v>87</v>
      </c>
      <c r="AY203" s="18" t="s">
        <v>234</v>
      </c>
      <c r="BE203" s="171">
        <f t="shared" si="24"/>
        <v>0</v>
      </c>
      <c r="BF203" s="171">
        <f t="shared" si="25"/>
        <v>0</v>
      </c>
      <c r="BG203" s="171">
        <f t="shared" si="26"/>
        <v>0</v>
      </c>
      <c r="BH203" s="171">
        <f t="shared" si="27"/>
        <v>0</v>
      </c>
      <c r="BI203" s="171">
        <f t="shared" si="28"/>
        <v>0</v>
      </c>
      <c r="BJ203" s="18" t="s">
        <v>87</v>
      </c>
      <c r="BK203" s="171">
        <f t="shared" si="29"/>
        <v>0</v>
      </c>
      <c r="BL203" s="18" t="s">
        <v>843</v>
      </c>
      <c r="BM203" s="170" t="s">
        <v>1211</v>
      </c>
    </row>
    <row r="204" spans="1:65" s="2" customFormat="1" ht="16.5" customHeight="1">
      <c r="A204" s="33"/>
      <c r="B204" s="157"/>
      <c r="C204" s="199" t="s">
        <v>867</v>
      </c>
      <c r="D204" s="199" t="s">
        <v>478</v>
      </c>
      <c r="E204" s="200" t="s">
        <v>2359</v>
      </c>
      <c r="F204" s="201" t="s">
        <v>2360</v>
      </c>
      <c r="G204" s="202" t="s">
        <v>2348</v>
      </c>
      <c r="H204" s="203">
        <v>1</v>
      </c>
      <c r="I204" s="204"/>
      <c r="J204" s="205">
        <f t="shared" si="20"/>
        <v>0</v>
      </c>
      <c r="K204" s="206"/>
      <c r="L204" s="207"/>
      <c r="M204" s="208" t="s">
        <v>1</v>
      </c>
      <c r="N204" s="209" t="s">
        <v>41</v>
      </c>
      <c r="O204" s="62"/>
      <c r="P204" s="168">
        <f t="shared" si="21"/>
        <v>0</v>
      </c>
      <c r="Q204" s="168">
        <v>0</v>
      </c>
      <c r="R204" s="168">
        <f t="shared" si="22"/>
        <v>0</v>
      </c>
      <c r="S204" s="168">
        <v>0</v>
      </c>
      <c r="T204" s="169">
        <f t="shared" si="2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0" t="s">
        <v>1948</v>
      </c>
      <c r="AT204" s="170" t="s">
        <v>478</v>
      </c>
      <c r="AU204" s="170" t="s">
        <v>87</v>
      </c>
      <c r="AY204" s="18" t="s">
        <v>234</v>
      </c>
      <c r="BE204" s="171">
        <f t="shared" si="24"/>
        <v>0</v>
      </c>
      <c r="BF204" s="171">
        <f t="shared" si="25"/>
        <v>0</v>
      </c>
      <c r="BG204" s="171">
        <f t="shared" si="26"/>
        <v>0</v>
      </c>
      <c r="BH204" s="171">
        <f t="shared" si="27"/>
        <v>0</v>
      </c>
      <c r="BI204" s="171">
        <f t="shared" si="28"/>
        <v>0</v>
      </c>
      <c r="BJ204" s="18" t="s">
        <v>87</v>
      </c>
      <c r="BK204" s="171">
        <f t="shared" si="29"/>
        <v>0</v>
      </c>
      <c r="BL204" s="18" t="s">
        <v>843</v>
      </c>
      <c r="BM204" s="170" t="s">
        <v>1221</v>
      </c>
    </row>
    <row r="205" spans="1:65" s="2" customFormat="1" ht="16.5" customHeight="1">
      <c r="A205" s="33"/>
      <c r="B205" s="157"/>
      <c r="C205" s="158" t="s">
        <v>871</v>
      </c>
      <c r="D205" s="158" t="s">
        <v>237</v>
      </c>
      <c r="E205" s="159" t="s">
        <v>2361</v>
      </c>
      <c r="F205" s="160" t="s">
        <v>2362</v>
      </c>
      <c r="G205" s="161" t="s">
        <v>2348</v>
      </c>
      <c r="H205" s="162">
        <v>1</v>
      </c>
      <c r="I205" s="163"/>
      <c r="J205" s="164">
        <f t="shared" si="20"/>
        <v>0</v>
      </c>
      <c r="K205" s="165"/>
      <c r="L205" s="34"/>
      <c r="M205" s="166" t="s">
        <v>1</v>
      </c>
      <c r="N205" s="167" t="s">
        <v>41</v>
      </c>
      <c r="O205" s="62"/>
      <c r="P205" s="168">
        <f t="shared" si="21"/>
        <v>0</v>
      </c>
      <c r="Q205" s="168">
        <v>0</v>
      </c>
      <c r="R205" s="168">
        <f t="shared" si="22"/>
        <v>0</v>
      </c>
      <c r="S205" s="168">
        <v>0</v>
      </c>
      <c r="T205" s="169">
        <f t="shared" si="2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70" t="s">
        <v>843</v>
      </c>
      <c r="AT205" s="170" t="s">
        <v>237</v>
      </c>
      <c r="AU205" s="170" t="s">
        <v>87</v>
      </c>
      <c r="AY205" s="18" t="s">
        <v>234</v>
      </c>
      <c r="BE205" s="171">
        <f t="shared" si="24"/>
        <v>0</v>
      </c>
      <c r="BF205" s="171">
        <f t="shared" si="25"/>
        <v>0</v>
      </c>
      <c r="BG205" s="171">
        <f t="shared" si="26"/>
        <v>0</v>
      </c>
      <c r="BH205" s="171">
        <f t="shared" si="27"/>
        <v>0</v>
      </c>
      <c r="BI205" s="171">
        <f t="shared" si="28"/>
        <v>0</v>
      </c>
      <c r="BJ205" s="18" t="s">
        <v>87</v>
      </c>
      <c r="BK205" s="171">
        <f t="shared" si="29"/>
        <v>0</v>
      </c>
      <c r="BL205" s="18" t="s">
        <v>843</v>
      </c>
      <c r="BM205" s="170" t="s">
        <v>1237</v>
      </c>
    </row>
    <row r="206" spans="1:65" s="2" customFormat="1" ht="16.5" customHeight="1">
      <c r="A206" s="33"/>
      <c r="B206" s="157"/>
      <c r="C206" s="158" t="s">
        <v>875</v>
      </c>
      <c r="D206" s="158" t="s">
        <v>237</v>
      </c>
      <c r="E206" s="159" t="s">
        <v>2363</v>
      </c>
      <c r="F206" s="160" t="s">
        <v>2364</v>
      </c>
      <c r="G206" s="161" t="s">
        <v>305</v>
      </c>
      <c r="H206" s="162">
        <v>37</v>
      </c>
      <c r="I206" s="163"/>
      <c r="J206" s="164">
        <f t="shared" ref="J206:J218" si="30">ROUND(I206*H206,2)</f>
        <v>0</v>
      </c>
      <c r="K206" s="165"/>
      <c r="L206" s="34"/>
      <c r="M206" s="166" t="s">
        <v>1</v>
      </c>
      <c r="N206" s="167" t="s">
        <v>41</v>
      </c>
      <c r="O206" s="62"/>
      <c r="P206" s="168">
        <f t="shared" ref="P206:P218" si="31">O206*H206</f>
        <v>0</v>
      </c>
      <c r="Q206" s="168">
        <v>0</v>
      </c>
      <c r="R206" s="168">
        <f t="shared" ref="R206:R218" si="32">Q206*H206</f>
        <v>0</v>
      </c>
      <c r="S206" s="168">
        <v>0</v>
      </c>
      <c r="T206" s="169">
        <f t="shared" ref="T206:T218" si="33"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0" t="s">
        <v>843</v>
      </c>
      <c r="AT206" s="170" t="s">
        <v>237</v>
      </c>
      <c r="AU206" s="170" t="s">
        <v>87</v>
      </c>
      <c r="AY206" s="18" t="s">
        <v>234</v>
      </c>
      <c r="BE206" s="171">
        <f t="shared" ref="BE206:BE218" si="34">IF(N206="základná",J206,0)</f>
        <v>0</v>
      </c>
      <c r="BF206" s="171">
        <f t="shared" ref="BF206:BF218" si="35">IF(N206="znížená",J206,0)</f>
        <v>0</v>
      </c>
      <c r="BG206" s="171">
        <f t="shared" ref="BG206:BG218" si="36">IF(N206="zákl. prenesená",J206,0)</f>
        <v>0</v>
      </c>
      <c r="BH206" s="171">
        <f t="shared" ref="BH206:BH218" si="37">IF(N206="zníž. prenesená",J206,0)</f>
        <v>0</v>
      </c>
      <c r="BI206" s="171">
        <f t="shared" ref="BI206:BI218" si="38">IF(N206="nulová",J206,0)</f>
        <v>0</v>
      </c>
      <c r="BJ206" s="18" t="s">
        <v>87</v>
      </c>
      <c r="BK206" s="171">
        <f t="shared" ref="BK206:BK218" si="39">ROUND(I206*H206,2)</f>
        <v>0</v>
      </c>
      <c r="BL206" s="18" t="s">
        <v>843</v>
      </c>
      <c r="BM206" s="170" t="s">
        <v>1245</v>
      </c>
    </row>
    <row r="207" spans="1:65" s="2" customFormat="1" ht="24.15" customHeight="1">
      <c r="A207" s="33"/>
      <c r="B207" s="157"/>
      <c r="C207" s="199" t="s">
        <v>881</v>
      </c>
      <c r="D207" s="199" t="s">
        <v>478</v>
      </c>
      <c r="E207" s="200" t="s">
        <v>2365</v>
      </c>
      <c r="F207" s="201" t="s">
        <v>2366</v>
      </c>
      <c r="G207" s="202" t="s">
        <v>305</v>
      </c>
      <c r="H207" s="203">
        <v>20</v>
      </c>
      <c r="I207" s="204"/>
      <c r="J207" s="205">
        <f t="shared" si="30"/>
        <v>0</v>
      </c>
      <c r="K207" s="206"/>
      <c r="L207" s="207"/>
      <c r="M207" s="208" t="s">
        <v>1</v>
      </c>
      <c r="N207" s="209" t="s">
        <v>41</v>
      </c>
      <c r="O207" s="62"/>
      <c r="P207" s="168">
        <f t="shared" si="31"/>
        <v>0</v>
      </c>
      <c r="Q207" s="168">
        <v>0</v>
      </c>
      <c r="R207" s="168">
        <f t="shared" si="32"/>
        <v>0</v>
      </c>
      <c r="S207" s="168">
        <v>0</v>
      </c>
      <c r="T207" s="169">
        <f t="shared" si="3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70" t="s">
        <v>1948</v>
      </c>
      <c r="AT207" s="170" t="s">
        <v>478</v>
      </c>
      <c r="AU207" s="170" t="s">
        <v>87</v>
      </c>
      <c r="AY207" s="18" t="s">
        <v>234</v>
      </c>
      <c r="BE207" s="171">
        <f t="shared" si="34"/>
        <v>0</v>
      </c>
      <c r="BF207" s="171">
        <f t="shared" si="35"/>
        <v>0</v>
      </c>
      <c r="BG207" s="171">
        <f t="shared" si="36"/>
        <v>0</v>
      </c>
      <c r="BH207" s="171">
        <f t="shared" si="37"/>
        <v>0</v>
      </c>
      <c r="BI207" s="171">
        <f t="shared" si="38"/>
        <v>0</v>
      </c>
      <c r="BJ207" s="18" t="s">
        <v>87</v>
      </c>
      <c r="BK207" s="171">
        <f t="shared" si="39"/>
        <v>0</v>
      </c>
      <c r="BL207" s="18" t="s">
        <v>843</v>
      </c>
      <c r="BM207" s="170" t="s">
        <v>1255</v>
      </c>
    </row>
    <row r="208" spans="1:65" s="2" customFormat="1" ht="24.15" customHeight="1">
      <c r="A208" s="33"/>
      <c r="B208" s="157"/>
      <c r="C208" s="199" t="s">
        <v>886</v>
      </c>
      <c r="D208" s="199" t="s">
        <v>478</v>
      </c>
      <c r="E208" s="200" t="s">
        <v>2367</v>
      </c>
      <c r="F208" s="201" t="s">
        <v>2368</v>
      </c>
      <c r="G208" s="202" t="s">
        <v>305</v>
      </c>
      <c r="H208" s="203">
        <v>8</v>
      </c>
      <c r="I208" s="204"/>
      <c r="J208" s="205">
        <f t="shared" si="30"/>
        <v>0</v>
      </c>
      <c r="K208" s="206"/>
      <c r="L208" s="207"/>
      <c r="M208" s="208" t="s">
        <v>1</v>
      </c>
      <c r="N208" s="209" t="s">
        <v>41</v>
      </c>
      <c r="O208" s="62"/>
      <c r="P208" s="168">
        <f t="shared" si="31"/>
        <v>0</v>
      </c>
      <c r="Q208" s="168">
        <v>0</v>
      </c>
      <c r="R208" s="168">
        <f t="shared" si="32"/>
        <v>0</v>
      </c>
      <c r="S208" s="168">
        <v>0</v>
      </c>
      <c r="T208" s="169">
        <f t="shared" si="3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70" t="s">
        <v>1948</v>
      </c>
      <c r="AT208" s="170" t="s">
        <v>478</v>
      </c>
      <c r="AU208" s="170" t="s">
        <v>87</v>
      </c>
      <c r="AY208" s="18" t="s">
        <v>234</v>
      </c>
      <c r="BE208" s="171">
        <f t="shared" si="34"/>
        <v>0</v>
      </c>
      <c r="BF208" s="171">
        <f t="shared" si="35"/>
        <v>0</v>
      </c>
      <c r="BG208" s="171">
        <f t="shared" si="36"/>
        <v>0</v>
      </c>
      <c r="BH208" s="171">
        <f t="shared" si="37"/>
        <v>0</v>
      </c>
      <c r="BI208" s="171">
        <f t="shared" si="38"/>
        <v>0</v>
      </c>
      <c r="BJ208" s="18" t="s">
        <v>87</v>
      </c>
      <c r="BK208" s="171">
        <f t="shared" si="39"/>
        <v>0</v>
      </c>
      <c r="BL208" s="18" t="s">
        <v>843</v>
      </c>
      <c r="BM208" s="170" t="s">
        <v>1276</v>
      </c>
    </row>
    <row r="209" spans="1:65" s="2" customFormat="1" ht="24.15" customHeight="1">
      <c r="A209" s="33"/>
      <c r="B209" s="157"/>
      <c r="C209" s="199" t="s">
        <v>892</v>
      </c>
      <c r="D209" s="199" t="s">
        <v>478</v>
      </c>
      <c r="E209" s="200" t="s">
        <v>2369</v>
      </c>
      <c r="F209" s="201" t="s">
        <v>2370</v>
      </c>
      <c r="G209" s="202" t="s">
        <v>305</v>
      </c>
      <c r="H209" s="203">
        <v>2</v>
      </c>
      <c r="I209" s="204"/>
      <c r="J209" s="205">
        <f t="shared" si="30"/>
        <v>0</v>
      </c>
      <c r="K209" s="206"/>
      <c r="L209" s="207"/>
      <c r="M209" s="208" t="s">
        <v>1</v>
      </c>
      <c r="N209" s="209" t="s">
        <v>41</v>
      </c>
      <c r="O209" s="62"/>
      <c r="P209" s="168">
        <f t="shared" si="31"/>
        <v>0</v>
      </c>
      <c r="Q209" s="168">
        <v>0</v>
      </c>
      <c r="R209" s="168">
        <f t="shared" si="32"/>
        <v>0</v>
      </c>
      <c r="S209" s="168">
        <v>0</v>
      </c>
      <c r="T209" s="169">
        <f t="shared" si="3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70" t="s">
        <v>1948</v>
      </c>
      <c r="AT209" s="170" t="s">
        <v>478</v>
      </c>
      <c r="AU209" s="170" t="s">
        <v>87</v>
      </c>
      <c r="AY209" s="18" t="s">
        <v>234</v>
      </c>
      <c r="BE209" s="171">
        <f t="shared" si="34"/>
        <v>0</v>
      </c>
      <c r="BF209" s="171">
        <f t="shared" si="35"/>
        <v>0</v>
      </c>
      <c r="BG209" s="171">
        <f t="shared" si="36"/>
        <v>0</v>
      </c>
      <c r="BH209" s="171">
        <f t="shared" si="37"/>
        <v>0</v>
      </c>
      <c r="BI209" s="171">
        <f t="shared" si="38"/>
        <v>0</v>
      </c>
      <c r="BJ209" s="18" t="s">
        <v>87</v>
      </c>
      <c r="BK209" s="171">
        <f t="shared" si="39"/>
        <v>0</v>
      </c>
      <c r="BL209" s="18" t="s">
        <v>843</v>
      </c>
      <c r="BM209" s="170" t="s">
        <v>1286</v>
      </c>
    </row>
    <row r="210" spans="1:65" s="2" customFormat="1" ht="24.15" customHeight="1">
      <c r="A210" s="33"/>
      <c r="B210" s="157"/>
      <c r="C210" s="199" t="s">
        <v>897</v>
      </c>
      <c r="D210" s="199" t="s">
        <v>478</v>
      </c>
      <c r="E210" s="200" t="s">
        <v>2371</v>
      </c>
      <c r="F210" s="201" t="s">
        <v>2372</v>
      </c>
      <c r="G210" s="202" t="s">
        <v>305</v>
      </c>
      <c r="H210" s="203">
        <v>2</v>
      </c>
      <c r="I210" s="204"/>
      <c r="J210" s="205">
        <f t="shared" si="30"/>
        <v>0</v>
      </c>
      <c r="K210" s="206"/>
      <c r="L210" s="207"/>
      <c r="M210" s="208" t="s">
        <v>1</v>
      </c>
      <c r="N210" s="209" t="s">
        <v>41</v>
      </c>
      <c r="O210" s="62"/>
      <c r="P210" s="168">
        <f t="shared" si="31"/>
        <v>0</v>
      </c>
      <c r="Q210" s="168">
        <v>0</v>
      </c>
      <c r="R210" s="168">
        <f t="shared" si="32"/>
        <v>0</v>
      </c>
      <c r="S210" s="168">
        <v>0</v>
      </c>
      <c r="T210" s="169">
        <f t="shared" si="3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70" t="s">
        <v>1948</v>
      </c>
      <c r="AT210" s="170" t="s">
        <v>478</v>
      </c>
      <c r="AU210" s="170" t="s">
        <v>87</v>
      </c>
      <c r="AY210" s="18" t="s">
        <v>234</v>
      </c>
      <c r="BE210" s="171">
        <f t="shared" si="34"/>
        <v>0</v>
      </c>
      <c r="BF210" s="171">
        <f t="shared" si="35"/>
        <v>0</v>
      </c>
      <c r="BG210" s="171">
        <f t="shared" si="36"/>
        <v>0</v>
      </c>
      <c r="BH210" s="171">
        <f t="shared" si="37"/>
        <v>0</v>
      </c>
      <c r="BI210" s="171">
        <f t="shared" si="38"/>
        <v>0</v>
      </c>
      <c r="BJ210" s="18" t="s">
        <v>87</v>
      </c>
      <c r="BK210" s="171">
        <f t="shared" si="39"/>
        <v>0</v>
      </c>
      <c r="BL210" s="18" t="s">
        <v>843</v>
      </c>
      <c r="BM210" s="170" t="s">
        <v>1299</v>
      </c>
    </row>
    <row r="211" spans="1:65" s="2" customFormat="1" ht="24.15" customHeight="1">
      <c r="A211" s="33"/>
      <c r="B211" s="157"/>
      <c r="C211" s="199" t="s">
        <v>901</v>
      </c>
      <c r="D211" s="199" t="s">
        <v>478</v>
      </c>
      <c r="E211" s="200" t="s">
        <v>3602</v>
      </c>
      <c r="F211" s="201" t="s">
        <v>3603</v>
      </c>
      <c r="G211" s="202" t="s">
        <v>305</v>
      </c>
      <c r="H211" s="203">
        <v>3</v>
      </c>
      <c r="I211" s="204"/>
      <c r="J211" s="205">
        <f t="shared" si="30"/>
        <v>0</v>
      </c>
      <c r="K211" s="206"/>
      <c r="L211" s="207"/>
      <c r="M211" s="208" t="s">
        <v>1</v>
      </c>
      <c r="N211" s="209" t="s">
        <v>41</v>
      </c>
      <c r="O211" s="62"/>
      <c r="P211" s="168">
        <f t="shared" si="31"/>
        <v>0</v>
      </c>
      <c r="Q211" s="168">
        <v>0</v>
      </c>
      <c r="R211" s="168">
        <f t="shared" si="32"/>
        <v>0</v>
      </c>
      <c r="S211" s="168">
        <v>0</v>
      </c>
      <c r="T211" s="169">
        <f t="shared" si="3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70" t="s">
        <v>1948</v>
      </c>
      <c r="AT211" s="170" t="s">
        <v>478</v>
      </c>
      <c r="AU211" s="170" t="s">
        <v>87</v>
      </c>
      <c r="AY211" s="18" t="s">
        <v>234</v>
      </c>
      <c r="BE211" s="171">
        <f t="shared" si="34"/>
        <v>0</v>
      </c>
      <c r="BF211" s="171">
        <f t="shared" si="35"/>
        <v>0</v>
      </c>
      <c r="BG211" s="171">
        <f t="shared" si="36"/>
        <v>0</v>
      </c>
      <c r="BH211" s="171">
        <f t="shared" si="37"/>
        <v>0</v>
      </c>
      <c r="BI211" s="171">
        <f t="shared" si="38"/>
        <v>0</v>
      </c>
      <c r="BJ211" s="18" t="s">
        <v>87</v>
      </c>
      <c r="BK211" s="171">
        <f t="shared" si="39"/>
        <v>0</v>
      </c>
      <c r="BL211" s="18" t="s">
        <v>843</v>
      </c>
      <c r="BM211" s="170" t="s">
        <v>1310</v>
      </c>
    </row>
    <row r="212" spans="1:65" s="2" customFormat="1" ht="33" customHeight="1">
      <c r="A212" s="33"/>
      <c r="B212" s="157"/>
      <c r="C212" s="199" t="s">
        <v>907</v>
      </c>
      <c r="D212" s="199" t="s">
        <v>478</v>
      </c>
      <c r="E212" s="200" t="s">
        <v>2373</v>
      </c>
      <c r="F212" s="201" t="s">
        <v>3604</v>
      </c>
      <c r="G212" s="202" t="s">
        <v>305</v>
      </c>
      <c r="H212" s="203">
        <v>2</v>
      </c>
      <c r="I212" s="204"/>
      <c r="J212" s="205">
        <f t="shared" si="30"/>
        <v>0</v>
      </c>
      <c r="K212" s="206"/>
      <c r="L212" s="207"/>
      <c r="M212" s="208" t="s">
        <v>1</v>
      </c>
      <c r="N212" s="209" t="s">
        <v>41</v>
      </c>
      <c r="O212" s="62"/>
      <c r="P212" s="168">
        <f t="shared" si="31"/>
        <v>0</v>
      </c>
      <c r="Q212" s="168">
        <v>0</v>
      </c>
      <c r="R212" s="168">
        <f t="shared" si="32"/>
        <v>0</v>
      </c>
      <c r="S212" s="168">
        <v>0</v>
      </c>
      <c r="T212" s="169">
        <f t="shared" si="3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70" t="s">
        <v>1948</v>
      </c>
      <c r="AT212" s="170" t="s">
        <v>478</v>
      </c>
      <c r="AU212" s="170" t="s">
        <v>87</v>
      </c>
      <c r="AY212" s="18" t="s">
        <v>234</v>
      </c>
      <c r="BE212" s="171">
        <f t="shared" si="34"/>
        <v>0</v>
      </c>
      <c r="BF212" s="171">
        <f t="shared" si="35"/>
        <v>0</v>
      </c>
      <c r="BG212" s="171">
        <f t="shared" si="36"/>
        <v>0</v>
      </c>
      <c r="BH212" s="171">
        <f t="shared" si="37"/>
        <v>0</v>
      </c>
      <c r="BI212" s="171">
        <f t="shared" si="38"/>
        <v>0</v>
      </c>
      <c r="BJ212" s="18" t="s">
        <v>87</v>
      </c>
      <c r="BK212" s="171">
        <f t="shared" si="39"/>
        <v>0</v>
      </c>
      <c r="BL212" s="18" t="s">
        <v>843</v>
      </c>
      <c r="BM212" s="170" t="s">
        <v>2423</v>
      </c>
    </row>
    <row r="213" spans="1:65" s="2" customFormat="1" ht="16.5" customHeight="1">
      <c r="A213" s="33"/>
      <c r="B213" s="157"/>
      <c r="C213" s="158" t="s">
        <v>912</v>
      </c>
      <c r="D213" s="158" t="s">
        <v>237</v>
      </c>
      <c r="E213" s="159" t="s">
        <v>2375</v>
      </c>
      <c r="F213" s="160" t="s">
        <v>2376</v>
      </c>
      <c r="G213" s="161" t="s">
        <v>305</v>
      </c>
      <c r="H213" s="162">
        <v>12</v>
      </c>
      <c r="I213" s="163"/>
      <c r="J213" s="164">
        <f t="shared" si="30"/>
        <v>0</v>
      </c>
      <c r="K213" s="165"/>
      <c r="L213" s="34"/>
      <c r="M213" s="166" t="s">
        <v>1</v>
      </c>
      <c r="N213" s="167" t="s">
        <v>41</v>
      </c>
      <c r="O213" s="62"/>
      <c r="P213" s="168">
        <f t="shared" si="31"/>
        <v>0</v>
      </c>
      <c r="Q213" s="168">
        <v>0</v>
      </c>
      <c r="R213" s="168">
        <f t="shared" si="32"/>
        <v>0</v>
      </c>
      <c r="S213" s="168">
        <v>0</v>
      </c>
      <c r="T213" s="169">
        <f t="shared" si="3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70" t="s">
        <v>843</v>
      </c>
      <c r="AT213" s="170" t="s">
        <v>237</v>
      </c>
      <c r="AU213" s="170" t="s">
        <v>87</v>
      </c>
      <c r="AY213" s="18" t="s">
        <v>234</v>
      </c>
      <c r="BE213" s="171">
        <f t="shared" si="34"/>
        <v>0</v>
      </c>
      <c r="BF213" s="171">
        <f t="shared" si="35"/>
        <v>0</v>
      </c>
      <c r="BG213" s="171">
        <f t="shared" si="36"/>
        <v>0</v>
      </c>
      <c r="BH213" s="171">
        <f t="shared" si="37"/>
        <v>0</v>
      </c>
      <c r="BI213" s="171">
        <f t="shared" si="38"/>
        <v>0</v>
      </c>
      <c r="BJ213" s="18" t="s">
        <v>87</v>
      </c>
      <c r="BK213" s="171">
        <f t="shared" si="39"/>
        <v>0</v>
      </c>
      <c r="BL213" s="18" t="s">
        <v>843</v>
      </c>
      <c r="BM213" s="170" t="s">
        <v>2426</v>
      </c>
    </row>
    <row r="214" spans="1:65" s="2" customFormat="1" ht="16.5" customHeight="1">
      <c r="A214" s="33"/>
      <c r="B214" s="157"/>
      <c r="C214" s="199" t="s">
        <v>917</v>
      </c>
      <c r="D214" s="199" t="s">
        <v>478</v>
      </c>
      <c r="E214" s="200" t="s">
        <v>2377</v>
      </c>
      <c r="F214" s="201" t="s">
        <v>2378</v>
      </c>
      <c r="G214" s="202" t="s">
        <v>305</v>
      </c>
      <c r="H214" s="203">
        <v>12</v>
      </c>
      <c r="I214" s="204"/>
      <c r="J214" s="205">
        <f t="shared" si="30"/>
        <v>0</v>
      </c>
      <c r="K214" s="206"/>
      <c r="L214" s="207"/>
      <c r="M214" s="208" t="s">
        <v>1</v>
      </c>
      <c r="N214" s="209" t="s">
        <v>41</v>
      </c>
      <c r="O214" s="62"/>
      <c r="P214" s="168">
        <f t="shared" si="31"/>
        <v>0</v>
      </c>
      <c r="Q214" s="168">
        <v>0</v>
      </c>
      <c r="R214" s="168">
        <f t="shared" si="32"/>
        <v>0</v>
      </c>
      <c r="S214" s="168">
        <v>0</v>
      </c>
      <c r="T214" s="169">
        <f t="shared" si="3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70" t="s">
        <v>1948</v>
      </c>
      <c r="AT214" s="170" t="s">
        <v>478</v>
      </c>
      <c r="AU214" s="170" t="s">
        <v>87</v>
      </c>
      <c r="AY214" s="18" t="s">
        <v>234</v>
      </c>
      <c r="BE214" s="171">
        <f t="shared" si="34"/>
        <v>0</v>
      </c>
      <c r="BF214" s="171">
        <f t="shared" si="35"/>
        <v>0</v>
      </c>
      <c r="BG214" s="171">
        <f t="shared" si="36"/>
        <v>0</v>
      </c>
      <c r="BH214" s="171">
        <f t="shared" si="37"/>
        <v>0</v>
      </c>
      <c r="BI214" s="171">
        <f t="shared" si="38"/>
        <v>0</v>
      </c>
      <c r="BJ214" s="18" t="s">
        <v>87</v>
      </c>
      <c r="BK214" s="171">
        <f t="shared" si="39"/>
        <v>0</v>
      </c>
      <c r="BL214" s="18" t="s">
        <v>843</v>
      </c>
      <c r="BM214" s="170" t="s">
        <v>2429</v>
      </c>
    </row>
    <row r="215" spans="1:65" s="2" customFormat="1" ht="24.15" customHeight="1">
      <c r="A215" s="33"/>
      <c r="B215" s="157"/>
      <c r="C215" s="199" t="s">
        <v>922</v>
      </c>
      <c r="D215" s="199" t="s">
        <v>478</v>
      </c>
      <c r="E215" s="200" t="s">
        <v>2379</v>
      </c>
      <c r="F215" s="201" t="s">
        <v>2380</v>
      </c>
      <c r="G215" s="202" t="s">
        <v>305</v>
      </c>
      <c r="H215" s="203">
        <v>12</v>
      </c>
      <c r="I215" s="204"/>
      <c r="J215" s="205">
        <f t="shared" si="30"/>
        <v>0</v>
      </c>
      <c r="K215" s="206"/>
      <c r="L215" s="207"/>
      <c r="M215" s="208" t="s">
        <v>1</v>
      </c>
      <c r="N215" s="209" t="s">
        <v>41</v>
      </c>
      <c r="O215" s="62"/>
      <c r="P215" s="168">
        <f t="shared" si="31"/>
        <v>0</v>
      </c>
      <c r="Q215" s="168">
        <v>0</v>
      </c>
      <c r="R215" s="168">
        <f t="shared" si="32"/>
        <v>0</v>
      </c>
      <c r="S215" s="168">
        <v>0</v>
      </c>
      <c r="T215" s="169">
        <f t="shared" si="3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70" t="s">
        <v>1948</v>
      </c>
      <c r="AT215" s="170" t="s">
        <v>478</v>
      </c>
      <c r="AU215" s="170" t="s">
        <v>87</v>
      </c>
      <c r="AY215" s="18" t="s">
        <v>234</v>
      </c>
      <c r="BE215" s="171">
        <f t="shared" si="34"/>
        <v>0</v>
      </c>
      <c r="BF215" s="171">
        <f t="shared" si="35"/>
        <v>0</v>
      </c>
      <c r="BG215" s="171">
        <f t="shared" si="36"/>
        <v>0</v>
      </c>
      <c r="BH215" s="171">
        <f t="shared" si="37"/>
        <v>0</v>
      </c>
      <c r="BI215" s="171">
        <f t="shared" si="38"/>
        <v>0</v>
      </c>
      <c r="BJ215" s="18" t="s">
        <v>87</v>
      </c>
      <c r="BK215" s="171">
        <f t="shared" si="39"/>
        <v>0</v>
      </c>
      <c r="BL215" s="18" t="s">
        <v>843</v>
      </c>
      <c r="BM215" s="170" t="s">
        <v>2432</v>
      </c>
    </row>
    <row r="216" spans="1:65" s="2" customFormat="1" ht="24.15" customHeight="1">
      <c r="A216" s="33"/>
      <c r="B216" s="157"/>
      <c r="C216" s="158" t="s">
        <v>926</v>
      </c>
      <c r="D216" s="158" t="s">
        <v>237</v>
      </c>
      <c r="E216" s="159" t="s">
        <v>2393</v>
      </c>
      <c r="F216" s="160" t="s">
        <v>2394</v>
      </c>
      <c r="G216" s="161" t="s">
        <v>305</v>
      </c>
      <c r="H216" s="162">
        <v>1</v>
      </c>
      <c r="I216" s="163"/>
      <c r="J216" s="164">
        <f t="shared" si="30"/>
        <v>0</v>
      </c>
      <c r="K216" s="165"/>
      <c r="L216" s="34"/>
      <c r="M216" s="166" t="s">
        <v>1</v>
      </c>
      <c r="N216" s="167" t="s">
        <v>41</v>
      </c>
      <c r="O216" s="62"/>
      <c r="P216" s="168">
        <f t="shared" si="31"/>
        <v>0</v>
      </c>
      <c r="Q216" s="168">
        <v>0</v>
      </c>
      <c r="R216" s="168">
        <f t="shared" si="32"/>
        <v>0</v>
      </c>
      <c r="S216" s="168">
        <v>0</v>
      </c>
      <c r="T216" s="169">
        <f t="shared" si="3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70" t="s">
        <v>843</v>
      </c>
      <c r="AT216" s="170" t="s">
        <v>237</v>
      </c>
      <c r="AU216" s="170" t="s">
        <v>87</v>
      </c>
      <c r="AY216" s="18" t="s">
        <v>234</v>
      </c>
      <c r="BE216" s="171">
        <f t="shared" si="34"/>
        <v>0</v>
      </c>
      <c r="BF216" s="171">
        <f t="shared" si="35"/>
        <v>0</v>
      </c>
      <c r="BG216" s="171">
        <f t="shared" si="36"/>
        <v>0</v>
      </c>
      <c r="BH216" s="171">
        <f t="shared" si="37"/>
        <v>0</v>
      </c>
      <c r="BI216" s="171">
        <f t="shared" si="38"/>
        <v>0</v>
      </c>
      <c r="BJ216" s="18" t="s">
        <v>87</v>
      </c>
      <c r="BK216" s="171">
        <f t="shared" si="39"/>
        <v>0</v>
      </c>
      <c r="BL216" s="18" t="s">
        <v>843</v>
      </c>
      <c r="BM216" s="170" t="s">
        <v>2435</v>
      </c>
    </row>
    <row r="217" spans="1:65" s="2" customFormat="1" ht="24.15" customHeight="1">
      <c r="A217" s="33"/>
      <c r="B217" s="157"/>
      <c r="C217" s="199" t="s">
        <v>933</v>
      </c>
      <c r="D217" s="199" t="s">
        <v>478</v>
      </c>
      <c r="E217" s="200" t="s">
        <v>2395</v>
      </c>
      <c r="F217" s="201" t="s">
        <v>2396</v>
      </c>
      <c r="G217" s="202" t="s">
        <v>305</v>
      </c>
      <c r="H217" s="203">
        <v>1</v>
      </c>
      <c r="I217" s="204"/>
      <c r="J217" s="205">
        <f t="shared" si="30"/>
        <v>0</v>
      </c>
      <c r="K217" s="206"/>
      <c r="L217" s="207"/>
      <c r="M217" s="208" t="s">
        <v>1</v>
      </c>
      <c r="N217" s="209" t="s">
        <v>41</v>
      </c>
      <c r="O217" s="62"/>
      <c r="P217" s="168">
        <f t="shared" si="31"/>
        <v>0</v>
      </c>
      <c r="Q217" s="168">
        <v>0</v>
      </c>
      <c r="R217" s="168">
        <f t="shared" si="32"/>
        <v>0</v>
      </c>
      <c r="S217" s="168">
        <v>0</v>
      </c>
      <c r="T217" s="169">
        <f t="shared" si="3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70" t="s">
        <v>1948</v>
      </c>
      <c r="AT217" s="170" t="s">
        <v>478</v>
      </c>
      <c r="AU217" s="170" t="s">
        <v>87</v>
      </c>
      <c r="AY217" s="18" t="s">
        <v>234</v>
      </c>
      <c r="BE217" s="171">
        <f t="shared" si="34"/>
        <v>0</v>
      </c>
      <c r="BF217" s="171">
        <f t="shared" si="35"/>
        <v>0</v>
      </c>
      <c r="BG217" s="171">
        <f t="shared" si="36"/>
        <v>0</v>
      </c>
      <c r="BH217" s="171">
        <f t="shared" si="37"/>
        <v>0</v>
      </c>
      <c r="BI217" s="171">
        <f t="shared" si="38"/>
        <v>0</v>
      </c>
      <c r="BJ217" s="18" t="s">
        <v>87</v>
      </c>
      <c r="BK217" s="171">
        <f t="shared" si="39"/>
        <v>0</v>
      </c>
      <c r="BL217" s="18" t="s">
        <v>843</v>
      </c>
      <c r="BM217" s="170" t="s">
        <v>2438</v>
      </c>
    </row>
    <row r="218" spans="1:65" s="2" customFormat="1" ht="16.5" customHeight="1">
      <c r="A218" s="33"/>
      <c r="B218" s="157"/>
      <c r="C218" s="199" t="s">
        <v>936</v>
      </c>
      <c r="D218" s="199" t="s">
        <v>478</v>
      </c>
      <c r="E218" s="200" t="s">
        <v>2397</v>
      </c>
      <c r="F218" s="201" t="s">
        <v>2398</v>
      </c>
      <c r="G218" s="202" t="s">
        <v>305</v>
      </c>
      <c r="H218" s="203">
        <v>1</v>
      </c>
      <c r="I218" s="204"/>
      <c r="J218" s="205">
        <f t="shared" si="30"/>
        <v>0</v>
      </c>
      <c r="K218" s="206"/>
      <c r="L218" s="207"/>
      <c r="M218" s="208" t="s">
        <v>1</v>
      </c>
      <c r="N218" s="209" t="s">
        <v>41</v>
      </c>
      <c r="O218" s="62"/>
      <c r="P218" s="168">
        <f t="shared" si="31"/>
        <v>0</v>
      </c>
      <c r="Q218" s="168">
        <v>0</v>
      </c>
      <c r="R218" s="168">
        <f t="shared" si="32"/>
        <v>0</v>
      </c>
      <c r="S218" s="168">
        <v>0</v>
      </c>
      <c r="T218" s="169">
        <f t="shared" si="3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70" t="s">
        <v>1948</v>
      </c>
      <c r="AT218" s="170" t="s">
        <v>478</v>
      </c>
      <c r="AU218" s="170" t="s">
        <v>87</v>
      </c>
      <c r="AY218" s="18" t="s">
        <v>234</v>
      </c>
      <c r="BE218" s="171">
        <f t="shared" si="34"/>
        <v>0</v>
      </c>
      <c r="BF218" s="171">
        <f t="shared" si="35"/>
        <v>0</v>
      </c>
      <c r="BG218" s="171">
        <f t="shared" si="36"/>
        <v>0</v>
      </c>
      <c r="BH218" s="171">
        <f t="shared" si="37"/>
        <v>0</v>
      </c>
      <c r="BI218" s="171">
        <f t="shared" si="38"/>
        <v>0</v>
      </c>
      <c r="BJ218" s="18" t="s">
        <v>87</v>
      </c>
      <c r="BK218" s="171">
        <f t="shared" si="39"/>
        <v>0</v>
      </c>
      <c r="BL218" s="18" t="s">
        <v>843</v>
      </c>
      <c r="BM218" s="170" t="s">
        <v>2441</v>
      </c>
    </row>
    <row r="219" spans="1:65" s="12" customFormat="1" ht="22.95" customHeight="1">
      <c r="B219" s="144"/>
      <c r="D219" s="145" t="s">
        <v>74</v>
      </c>
      <c r="E219" s="155" t="s">
        <v>2478</v>
      </c>
      <c r="F219" s="155" t="s">
        <v>2479</v>
      </c>
      <c r="I219" s="147"/>
      <c r="J219" s="156">
        <f>BK219</f>
        <v>0</v>
      </c>
      <c r="L219" s="144"/>
      <c r="M219" s="149"/>
      <c r="N219" s="150"/>
      <c r="O219" s="150"/>
      <c r="P219" s="151">
        <f>SUM(P220:P233)</f>
        <v>0</v>
      </c>
      <c r="Q219" s="150"/>
      <c r="R219" s="151">
        <f>SUM(R220:R233)</f>
        <v>0</v>
      </c>
      <c r="S219" s="150"/>
      <c r="T219" s="152">
        <f>SUM(T220:T233)</f>
        <v>0</v>
      </c>
      <c r="AR219" s="145" t="s">
        <v>92</v>
      </c>
      <c r="AT219" s="153" t="s">
        <v>74</v>
      </c>
      <c r="AU219" s="153" t="s">
        <v>82</v>
      </c>
      <c r="AY219" s="145" t="s">
        <v>234</v>
      </c>
      <c r="BK219" s="154">
        <f>SUM(BK220:BK233)</f>
        <v>0</v>
      </c>
    </row>
    <row r="220" spans="1:65" s="2" customFormat="1" ht="16.5" customHeight="1">
      <c r="A220" s="33"/>
      <c r="B220" s="157"/>
      <c r="C220" s="158" t="s">
        <v>943</v>
      </c>
      <c r="D220" s="158" t="s">
        <v>237</v>
      </c>
      <c r="E220" s="159" t="s">
        <v>2486</v>
      </c>
      <c r="F220" s="160" t="s">
        <v>2487</v>
      </c>
      <c r="G220" s="161" t="s">
        <v>305</v>
      </c>
      <c r="H220" s="162">
        <v>1</v>
      </c>
      <c r="I220" s="163"/>
      <c r="J220" s="164">
        <f t="shared" ref="J220:J233" si="40">ROUND(I220*H220,2)</f>
        <v>0</v>
      </c>
      <c r="K220" s="165"/>
      <c r="L220" s="34"/>
      <c r="M220" s="166" t="s">
        <v>1</v>
      </c>
      <c r="N220" s="167" t="s">
        <v>41</v>
      </c>
      <c r="O220" s="62"/>
      <c r="P220" s="168">
        <f t="shared" ref="P220:P233" si="41">O220*H220</f>
        <v>0</v>
      </c>
      <c r="Q220" s="168">
        <v>0</v>
      </c>
      <c r="R220" s="168">
        <f t="shared" ref="R220:R233" si="42">Q220*H220</f>
        <v>0</v>
      </c>
      <c r="S220" s="168">
        <v>0</v>
      </c>
      <c r="T220" s="169">
        <f t="shared" ref="T220:T233" si="43"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70" t="s">
        <v>843</v>
      </c>
      <c r="AT220" s="170" t="s">
        <v>237</v>
      </c>
      <c r="AU220" s="170" t="s">
        <v>87</v>
      </c>
      <c r="AY220" s="18" t="s">
        <v>234</v>
      </c>
      <c r="BE220" s="171">
        <f t="shared" ref="BE220:BE233" si="44">IF(N220="základná",J220,0)</f>
        <v>0</v>
      </c>
      <c r="BF220" s="171">
        <f t="shared" ref="BF220:BF233" si="45">IF(N220="znížená",J220,0)</f>
        <v>0</v>
      </c>
      <c r="BG220" s="171">
        <f t="shared" ref="BG220:BG233" si="46">IF(N220="zákl. prenesená",J220,0)</f>
        <v>0</v>
      </c>
      <c r="BH220" s="171">
        <f t="shared" ref="BH220:BH233" si="47">IF(N220="zníž. prenesená",J220,0)</f>
        <v>0</v>
      </c>
      <c r="BI220" s="171">
        <f t="shared" ref="BI220:BI233" si="48">IF(N220="nulová",J220,0)</f>
        <v>0</v>
      </c>
      <c r="BJ220" s="18" t="s">
        <v>87</v>
      </c>
      <c r="BK220" s="171">
        <f t="shared" ref="BK220:BK233" si="49">ROUND(I220*H220,2)</f>
        <v>0</v>
      </c>
      <c r="BL220" s="18" t="s">
        <v>843</v>
      </c>
      <c r="BM220" s="170" t="s">
        <v>2444</v>
      </c>
    </row>
    <row r="221" spans="1:65" s="2" customFormat="1" ht="16.5" customHeight="1">
      <c r="A221" s="33"/>
      <c r="B221" s="157"/>
      <c r="C221" s="199" t="s">
        <v>949</v>
      </c>
      <c r="D221" s="199" t="s">
        <v>478</v>
      </c>
      <c r="E221" s="200" t="s">
        <v>2489</v>
      </c>
      <c r="F221" s="201" t="s">
        <v>2490</v>
      </c>
      <c r="G221" s="202" t="s">
        <v>305</v>
      </c>
      <c r="H221" s="203">
        <v>1</v>
      </c>
      <c r="I221" s="204"/>
      <c r="J221" s="205">
        <f t="shared" si="40"/>
        <v>0</v>
      </c>
      <c r="K221" s="206"/>
      <c r="L221" s="207"/>
      <c r="M221" s="208" t="s">
        <v>1</v>
      </c>
      <c r="N221" s="209" t="s">
        <v>41</v>
      </c>
      <c r="O221" s="62"/>
      <c r="P221" s="168">
        <f t="shared" si="41"/>
        <v>0</v>
      </c>
      <c r="Q221" s="168">
        <v>0</v>
      </c>
      <c r="R221" s="168">
        <f t="shared" si="42"/>
        <v>0</v>
      </c>
      <c r="S221" s="168">
        <v>0</v>
      </c>
      <c r="T221" s="169">
        <f t="shared" si="4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70" t="s">
        <v>1948</v>
      </c>
      <c r="AT221" s="170" t="s">
        <v>478</v>
      </c>
      <c r="AU221" s="170" t="s">
        <v>87</v>
      </c>
      <c r="AY221" s="18" t="s">
        <v>234</v>
      </c>
      <c r="BE221" s="171">
        <f t="shared" si="44"/>
        <v>0</v>
      </c>
      <c r="BF221" s="171">
        <f t="shared" si="45"/>
        <v>0</v>
      </c>
      <c r="BG221" s="171">
        <f t="shared" si="46"/>
        <v>0</v>
      </c>
      <c r="BH221" s="171">
        <f t="shared" si="47"/>
        <v>0</v>
      </c>
      <c r="BI221" s="171">
        <f t="shared" si="48"/>
        <v>0</v>
      </c>
      <c r="BJ221" s="18" t="s">
        <v>87</v>
      </c>
      <c r="BK221" s="171">
        <f t="shared" si="49"/>
        <v>0</v>
      </c>
      <c r="BL221" s="18" t="s">
        <v>843</v>
      </c>
      <c r="BM221" s="170" t="s">
        <v>2447</v>
      </c>
    </row>
    <row r="222" spans="1:65" s="2" customFormat="1" ht="16.5" customHeight="1">
      <c r="A222" s="33"/>
      <c r="B222" s="157"/>
      <c r="C222" s="158" t="s">
        <v>954</v>
      </c>
      <c r="D222" s="158" t="s">
        <v>237</v>
      </c>
      <c r="E222" s="159" t="s">
        <v>2492</v>
      </c>
      <c r="F222" s="160" t="s">
        <v>2493</v>
      </c>
      <c r="G222" s="161" t="s">
        <v>305</v>
      </c>
      <c r="H222" s="162">
        <v>4</v>
      </c>
      <c r="I222" s="163"/>
      <c r="J222" s="164">
        <f t="shared" si="40"/>
        <v>0</v>
      </c>
      <c r="K222" s="165"/>
      <c r="L222" s="34"/>
      <c r="M222" s="166" t="s">
        <v>1</v>
      </c>
      <c r="N222" s="167" t="s">
        <v>41</v>
      </c>
      <c r="O222" s="62"/>
      <c r="P222" s="168">
        <f t="shared" si="41"/>
        <v>0</v>
      </c>
      <c r="Q222" s="168">
        <v>0</v>
      </c>
      <c r="R222" s="168">
        <f t="shared" si="42"/>
        <v>0</v>
      </c>
      <c r="S222" s="168">
        <v>0</v>
      </c>
      <c r="T222" s="169">
        <f t="shared" si="4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70" t="s">
        <v>843</v>
      </c>
      <c r="AT222" s="170" t="s">
        <v>237</v>
      </c>
      <c r="AU222" s="170" t="s">
        <v>87</v>
      </c>
      <c r="AY222" s="18" t="s">
        <v>234</v>
      </c>
      <c r="BE222" s="171">
        <f t="shared" si="44"/>
        <v>0</v>
      </c>
      <c r="BF222" s="171">
        <f t="shared" si="45"/>
        <v>0</v>
      </c>
      <c r="BG222" s="171">
        <f t="shared" si="46"/>
        <v>0</v>
      </c>
      <c r="BH222" s="171">
        <f t="shared" si="47"/>
        <v>0</v>
      </c>
      <c r="BI222" s="171">
        <f t="shared" si="48"/>
        <v>0</v>
      </c>
      <c r="BJ222" s="18" t="s">
        <v>87</v>
      </c>
      <c r="BK222" s="171">
        <f t="shared" si="49"/>
        <v>0</v>
      </c>
      <c r="BL222" s="18" t="s">
        <v>843</v>
      </c>
      <c r="BM222" s="170" t="s">
        <v>2450</v>
      </c>
    </row>
    <row r="223" spans="1:65" s="2" customFormat="1" ht="16.5" customHeight="1">
      <c r="A223" s="33"/>
      <c r="B223" s="157"/>
      <c r="C223" s="199" t="s">
        <v>959</v>
      </c>
      <c r="D223" s="199" t="s">
        <v>478</v>
      </c>
      <c r="E223" s="200" t="s">
        <v>2495</v>
      </c>
      <c r="F223" s="201" t="s">
        <v>2496</v>
      </c>
      <c r="G223" s="202" t="s">
        <v>305</v>
      </c>
      <c r="H223" s="203">
        <v>4</v>
      </c>
      <c r="I223" s="204"/>
      <c r="J223" s="205">
        <f t="shared" si="40"/>
        <v>0</v>
      </c>
      <c r="K223" s="206"/>
      <c r="L223" s="207"/>
      <c r="M223" s="208" t="s">
        <v>1</v>
      </c>
      <c r="N223" s="209" t="s">
        <v>41</v>
      </c>
      <c r="O223" s="62"/>
      <c r="P223" s="168">
        <f t="shared" si="41"/>
        <v>0</v>
      </c>
      <c r="Q223" s="168">
        <v>0</v>
      </c>
      <c r="R223" s="168">
        <f t="shared" si="42"/>
        <v>0</v>
      </c>
      <c r="S223" s="168">
        <v>0</v>
      </c>
      <c r="T223" s="169">
        <f t="shared" si="4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70" t="s">
        <v>1948</v>
      </c>
      <c r="AT223" s="170" t="s">
        <v>478</v>
      </c>
      <c r="AU223" s="170" t="s">
        <v>87</v>
      </c>
      <c r="AY223" s="18" t="s">
        <v>234</v>
      </c>
      <c r="BE223" s="171">
        <f t="shared" si="44"/>
        <v>0</v>
      </c>
      <c r="BF223" s="171">
        <f t="shared" si="45"/>
        <v>0</v>
      </c>
      <c r="BG223" s="171">
        <f t="shared" si="46"/>
        <v>0</v>
      </c>
      <c r="BH223" s="171">
        <f t="shared" si="47"/>
        <v>0</v>
      </c>
      <c r="BI223" s="171">
        <f t="shared" si="48"/>
        <v>0</v>
      </c>
      <c r="BJ223" s="18" t="s">
        <v>87</v>
      </c>
      <c r="BK223" s="171">
        <f t="shared" si="49"/>
        <v>0</v>
      </c>
      <c r="BL223" s="18" t="s">
        <v>843</v>
      </c>
      <c r="BM223" s="170" t="s">
        <v>2453</v>
      </c>
    </row>
    <row r="224" spans="1:65" s="2" customFormat="1" ht="16.5" customHeight="1">
      <c r="A224" s="33"/>
      <c r="B224" s="157"/>
      <c r="C224" s="158" t="s">
        <v>965</v>
      </c>
      <c r="D224" s="158" t="s">
        <v>237</v>
      </c>
      <c r="E224" s="159" t="s">
        <v>2498</v>
      </c>
      <c r="F224" s="160" t="s">
        <v>2499</v>
      </c>
      <c r="G224" s="161" t="s">
        <v>305</v>
      </c>
      <c r="H224" s="162">
        <v>4</v>
      </c>
      <c r="I224" s="163"/>
      <c r="J224" s="164">
        <f t="shared" si="40"/>
        <v>0</v>
      </c>
      <c r="K224" s="165"/>
      <c r="L224" s="34"/>
      <c r="M224" s="166" t="s">
        <v>1</v>
      </c>
      <c r="N224" s="167" t="s">
        <v>41</v>
      </c>
      <c r="O224" s="62"/>
      <c r="P224" s="168">
        <f t="shared" si="41"/>
        <v>0</v>
      </c>
      <c r="Q224" s="168">
        <v>0</v>
      </c>
      <c r="R224" s="168">
        <f t="shared" si="42"/>
        <v>0</v>
      </c>
      <c r="S224" s="168">
        <v>0</v>
      </c>
      <c r="T224" s="169">
        <f t="shared" si="4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70" t="s">
        <v>843</v>
      </c>
      <c r="AT224" s="170" t="s">
        <v>237</v>
      </c>
      <c r="AU224" s="170" t="s">
        <v>87</v>
      </c>
      <c r="AY224" s="18" t="s">
        <v>234</v>
      </c>
      <c r="BE224" s="171">
        <f t="shared" si="44"/>
        <v>0</v>
      </c>
      <c r="BF224" s="171">
        <f t="shared" si="45"/>
        <v>0</v>
      </c>
      <c r="BG224" s="171">
        <f t="shared" si="46"/>
        <v>0</v>
      </c>
      <c r="BH224" s="171">
        <f t="shared" si="47"/>
        <v>0</v>
      </c>
      <c r="BI224" s="171">
        <f t="shared" si="48"/>
        <v>0</v>
      </c>
      <c r="BJ224" s="18" t="s">
        <v>87</v>
      </c>
      <c r="BK224" s="171">
        <f t="shared" si="49"/>
        <v>0</v>
      </c>
      <c r="BL224" s="18" t="s">
        <v>843</v>
      </c>
      <c r="BM224" s="170" t="s">
        <v>2456</v>
      </c>
    </row>
    <row r="225" spans="1:65" s="2" customFormat="1" ht="16.5" customHeight="1">
      <c r="A225" s="33"/>
      <c r="B225" s="157"/>
      <c r="C225" s="158" t="s">
        <v>969</v>
      </c>
      <c r="D225" s="158" t="s">
        <v>237</v>
      </c>
      <c r="E225" s="159" t="s">
        <v>2501</v>
      </c>
      <c r="F225" s="160" t="s">
        <v>2502</v>
      </c>
      <c r="G225" s="161" t="s">
        <v>240</v>
      </c>
      <c r="H225" s="162">
        <v>250</v>
      </c>
      <c r="I225" s="163"/>
      <c r="J225" s="164">
        <f t="shared" si="40"/>
        <v>0</v>
      </c>
      <c r="K225" s="165"/>
      <c r="L225" s="34"/>
      <c r="M225" s="166" t="s">
        <v>1</v>
      </c>
      <c r="N225" s="167" t="s">
        <v>41</v>
      </c>
      <c r="O225" s="62"/>
      <c r="P225" s="168">
        <f t="shared" si="41"/>
        <v>0</v>
      </c>
      <c r="Q225" s="168">
        <v>0</v>
      </c>
      <c r="R225" s="168">
        <f t="shared" si="42"/>
        <v>0</v>
      </c>
      <c r="S225" s="168">
        <v>0</v>
      </c>
      <c r="T225" s="169">
        <f t="shared" si="4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70" t="s">
        <v>843</v>
      </c>
      <c r="AT225" s="170" t="s">
        <v>237</v>
      </c>
      <c r="AU225" s="170" t="s">
        <v>87</v>
      </c>
      <c r="AY225" s="18" t="s">
        <v>234</v>
      </c>
      <c r="BE225" s="171">
        <f t="shared" si="44"/>
        <v>0</v>
      </c>
      <c r="BF225" s="171">
        <f t="shared" si="45"/>
        <v>0</v>
      </c>
      <c r="BG225" s="171">
        <f t="shared" si="46"/>
        <v>0</v>
      </c>
      <c r="BH225" s="171">
        <f t="shared" si="47"/>
        <v>0</v>
      </c>
      <c r="BI225" s="171">
        <f t="shared" si="48"/>
        <v>0</v>
      </c>
      <c r="BJ225" s="18" t="s">
        <v>87</v>
      </c>
      <c r="BK225" s="171">
        <f t="shared" si="49"/>
        <v>0</v>
      </c>
      <c r="BL225" s="18" t="s">
        <v>843</v>
      </c>
      <c r="BM225" s="170" t="s">
        <v>2459</v>
      </c>
    </row>
    <row r="226" spans="1:65" s="2" customFormat="1" ht="16.5" customHeight="1">
      <c r="A226" s="33"/>
      <c r="B226" s="157"/>
      <c r="C226" s="199" t="s">
        <v>984</v>
      </c>
      <c r="D226" s="199" t="s">
        <v>478</v>
      </c>
      <c r="E226" s="200" t="s">
        <v>2504</v>
      </c>
      <c r="F226" s="201" t="s">
        <v>2505</v>
      </c>
      <c r="G226" s="202" t="s">
        <v>240</v>
      </c>
      <c r="H226" s="203">
        <v>250</v>
      </c>
      <c r="I226" s="204"/>
      <c r="J226" s="205">
        <f t="shared" si="40"/>
        <v>0</v>
      </c>
      <c r="K226" s="206"/>
      <c r="L226" s="207"/>
      <c r="M226" s="208" t="s">
        <v>1</v>
      </c>
      <c r="N226" s="209" t="s">
        <v>41</v>
      </c>
      <c r="O226" s="62"/>
      <c r="P226" s="168">
        <f t="shared" si="41"/>
        <v>0</v>
      </c>
      <c r="Q226" s="168">
        <v>0</v>
      </c>
      <c r="R226" s="168">
        <f t="shared" si="42"/>
        <v>0</v>
      </c>
      <c r="S226" s="168">
        <v>0</v>
      </c>
      <c r="T226" s="169">
        <f t="shared" si="4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70" t="s">
        <v>1948</v>
      </c>
      <c r="AT226" s="170" t="s">
        <v>478</v>
      </c>
      <c r="AU226" s="170" t="s">
        <v>87</v>
      </c>
      <c r="AY226" s="18" t="s">
        <v>234</v>
      </c>
      <c r="BE226" s="171">
        <f t="shared" si="44"/>
        <v>0</v>
      </c>
      <c r="BF226" s="171">
        <f t="shared" si="45"/>
        <v>0</v>
      </c>
      <c r="BG226" s="171">
        <f t="shared" si="46"/>
        <v>0</v>
      </c>
      <c r="BH226" s="171">
        <f t="shared" si="47"/>
        <v>0</v>
      </c>
      <c r="BI226" s="171">
        <f t="shared" si="48"/>
        <v>0</v>
      </c>
      <c r="BJ226" s="18" t="s">
        <v>87</v>
      </c>
      <c r="BK226" s="171">
        <f t="shared" si="49"/>
        <v>0</v>
      </c>
      <c r="BL226" s="18" t="s">
        <v>843</v>
      </c>
      <c r="BM226" s="170" t="s">
        <v>2462</v>
      </c>
    </row>
    <row r="227" spans="1:65" s="2" customFormat="1" ht="21.75" customHeight="1">
      <c r="A227" s="33"/>
      <c r="B227" s="157"/>
      <c r="C227" s="158" t="s">
        <v>993</v>
      </c>
      <c r="D227" s="158" t="s">
        <v>237</v>
      </c>
      <c r="E227" s="159" t="s">
        <v>2507</v>
      </c>
      <c r="F227" s="160" t="s">
        <v>2508</v>
      </c>
      <c r="G227" s="161" t="s">
        <v>305</v>
      </c>
      <c r="H227" s="162">
        <v>1</v>
      </c>
      <c r="I227" s="163"/>
      <c r="J227" s="164">
        <f t="shared" si="40"/>
        <v>0</v>
      </c>
      <c r="K227" s="165"/>
      <c r="L227" s="34"/>
      <c r="M227" s="166" t="s">
        <v>1</v>
      </c>
      <c r="N227" s="167" t="s">
        <v>41</v>
      </c>
      <c r="O227" s="62"/>
      <c r="P227" s="168">
        <f t="shared" si="41"/>
        <v>0</v>
      </c>
      <c r="Q227" s="168">
        <v>0</v>
      </c>
      <c r="R227" s="168">
        <f t="shared" si="42"/>
        <v>0</v>
      </c>
      <c r="S227" s="168">
        <v>0</v>
      </c>
      <c r="T227" s="169">
        <f t="shared" si="4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70" t="s">
        <v>843</v>
      </c>
      <c r="AT227" s="170" t="s">
        <v>237</v>
      </c>
      <c r="AU227" s="170" t="s">
        <v>87</v>
      </c>
      <c r="AY227" s="18" t="s">
        <v>234</v>
      </c>
      <c r="BE227" s="171">
        <f t="shared" si="44"/>
        <v>0</v>
      </c>
      <c r="BF227" s="171">
        <f t="shared" si="45"/>
        <v>0</v>
      </c>
      <c r="BG227" s="171">
        <f t="shared" si="46"/>
        <v>0</v>
      </c>
      <c r="BH227" s="171">
        <f t="shared" si="47"/>
        <v>0</v>
      </c>
      <c r="BI227" s="171">
        <f t="shared" si="48"/>
        <v>0</v>
      </c>
      <c r="BJ227" s="18" t="s">
        <v>87</v>
      </c>
      <c r="BK227" s="171">
        <f t="shared" si="49"/>
        <v>0</v>
      </c>
      <c r="BL227" s="18" t="s">
        <v>843</v>
      </c>
      <c r="BM227" s="170" t="s">
        <v>2465</v>
      </c>
    </row>
    <row r="228" spans="1:65" s="2" customFormat="1" ht="21.75" customHeight="1">
      <c r="A228" s="33"/>
      <c r="B228" s="157"/>
      <c r="C228" s="199" t="s">
        <v>997</v>
      </c>
      <c r="D228" s="199" t="s">
        <v>478</v>
      </c>
      <c r="E228" s="200" t="s">
        <v>2510</v>
      </c>
      <c r="F228" s="201" t="s">
        <v>2511</v>
      </c>
      <c r="G228" s="202" t="s">
        <v>305</v>
      </c>
      <c r="H228" s="203">
        <v>1</v>
      </c>
      <c r="I228" s="204"/>
      <c r="J228" s="205">
        <f t="shared" si="40"/>
        <v>0</v>
      </c>
      <c r="K228" s="206"/>
      <c r="L228" s="207"/>
      <c r="M228" s="208" t="s">
        <v>1</v>
      </c>
      <c r="N228" s="209" t="s">
        <v>41</v>
      </c>
      <c r="O228" s="62"/>
      <c r="P228" s="168">
        <f t="shared" si="41"/>
        <v>0</v>
      </c>
      <c r="Q228" s="168">
        <v>0</v>
      </c>
      <c r="R228" s="168">
        <f t="shared" si="42"/>
        <v>0</v>
      </c>
      <c r="S228" s="168">
        <v>0</v>
      </c>
      <c r="T228" s="169">
        <f t="shared" si="4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70" t="s">
        <v>1948</v>
      </c>
      <c r="AT228" s="170" t="s">
        <v>478</v>
      </c>
      <c r="AU228" s="170" t="s">
        <v>87</v>
      </c>
      <c r="AY228" s="18" t="s">
        <v>234</v>
      </c>
      <c r="BE228" s="171">
        <f t="shared" si="44"/>
        <v>0</v>
      </c>
      <c r="BF228" s="171">
        <f t="shared" si="45"/>
        <v>0</v>
      </c>
      <c r="BG228" s="171">
        <f t="shared" si="46"/>
        <v>0</v>
      </c>
      <c r="BH228" s="171">
        <f t="shared" si="47"/>
        <v>0</v>
      </c>
      <c r="BI228" s="171">
        <f t="shared" si="48"/>
        <v>0</v>
      </c>
      <c r="BJ228" s="18" t="s">
        <v>87</v>
      </c>
      <c r="BK228" s="171">
        <f t="shared" si="49"/>
        <v>0</v>
      </c>
      <c r="BL228" s="18" t="s">
        <v>843</v>
      </c>
      <c r="BM228" s="170" t="s">
        <v>2468</v>
      </c>
    </row>
    <row r="229" spans="1:65" s="2" customFormat="1" ht="16.5" customHeight="1">
      <c r="A229" s="33"/>
      <c r="B229" s="157"/>
      <c r="C229" s="158" t="s">
        <v>1001</v>
      </c>
      <c r="D229" s="158" t="s">
        <v>237</v>
      </c>
      <c r="E229" s="159" t="s">
        <v>2513</v>
      </c>
      <c r="F229" s="160" t="s">
        <v>2514</v>
      </c>
      <c r="G229" s="161" t="s">
        <v>305</v>
      </c>
      <c r="H229" s="162">
        <v>1</v>
      </c>
      <c r="I229" s="163"/>
      <c r="J229" s="164">
        <f t="shared" si="40"/>
        <v>0</v>
      </c>
      <c r="K229" s="165"/>
      <c r="L229" s="34"/>
      <c r="M229" s="166" t="s">
        <v>1</v>
      </c>
      <c r="N229" s="167" t="s">
        <v>41</v>
      </c>
      <c r="O229" s="62"/>
      <c r="P229" s="168">
        <f t="shared" si="41"/>
        <v>0</v>
      </c>
      <c r="Q229" s="168">
        <v>0</v>
      </c>
      <c r="R229" s="168">
        <f t="shared" si="42"/>
        <v>0</v>
      </c>
      <c r="S229" s="168">
        <v>0</v>
      </c>
      <c r="T229" s="169">
        <f t="shared" si="4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70" t="s">
        <v>843</v>
      </c>
      <c r="AT229" s="170" t="s">
        <v>237</v>
      </c>
      <c r="AU229" s="170" t="s">
        <v>87</v>
      </c>
      <c r="AY229" s="18" t="s">
        <v>234</v>
      </c>
      <c r="BE229" s="171">
        <f t="shared" si="44"/>
        <v>0</v>
      </c>
      <c r="BF229" s="171">
        <f t="shared" si="45"/>
        <v>0</v>
      </c>
      <c r="BG229" s="171">
        <f t="shared" si="46"/>
        <v>0</v>
      </c>
      <c r="BH229" s="171">
        <f t="shared" si="47"/>
        <v>0</v>
      </c>
      <c r="BI229" s="171">
        <f t="shared" si="48"/>
        <v>0</v>
      </c>
      <c r="BJ229" s="18" t="s">
        <v>87</v>
      </c>
      <c r="BK229" s="171">
        <f t="shared" si="49"/>
        <v>0</v>
      </c>
      <c r="BL229" s="18" t="s">
        <v>843</v>
      </c>
      <c r="BM229" s="170" t="s">
        <v>2471</v>
      </c>
    </row>
    <row r="230" spans="1:65" s="2" customFormat="1" ht="16.5" customHeight="1">
      <c r="A230" s="33"/>
      <c r="B230" s="157"/>
      <c r="C230" s="199" t="s">
        <v>1005</v>
      </c>
      <c r="D230" s="199" t="s">
        <v>478</v>
      </c>
      <c r="E230" s="200" t="s">
        <v>2516</v>
      </c>
      <c r="F230" s="201" t="s">
        <v>2517</v>
      </c>
      <c r="G230" s="202" t="s">
        <v>305</v>
      </c>
      <c r="H230" s="203">
        <v>1</v>
      </c>
      <c r="I230" s="204"/>
      <c r="J230" s="205">
        <f t="shared" si="40"/>
        <v>0</v>
      </c>
      <c r="K230" s="206"/>
      <c r="L230" s="207"/>
      <c r="M230" s="208" t="s">
        <v>1</v>
      </c>
      <c r="N230" s="209" t="s">
        <v>41</v>
      </c>
      <c r="O230" s="62"/>
      <c r="P230" s="168">
        <f t="shared" si="41"/>
        <v>0</v>
      </c>
      <c r="Q230" s="168">
        <v>0</v>
      </c>
      <c r="R230" s="168">
        <f t="shared" si="42"/>
        <v>0</v>
      </c>
      <c r="S230" s="168">
        <v>0</v>
      </c>
      <c r="T230" s="169">
        <f t="shared" si="4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70" t="s">
        <v>1948</v>
      </c>
      <c r="AT230" s="170" t="s">
        <v>478</v>
      </c>
      <c r="AU230" s="170" t="s">
        <v>87</v>
      </c>
      <c r="AY230" s="18" t="s">
        <v>234</v>
      </c>
      <c r="BE230" s="171">
        <f t="shared" si="44"/>
        <v>0</v>
      </c>
      <c r="BF230" s="171">
        <f t="shared" si="45"/>
        <v>0</v>
      </c>
      <c r="BG230" s="171">
        <f t="shared" si="46"/>
        <v>0</v>
      </c>
      <c r="BH230" s="171">
        <f t="shared" si="47"/>
        <v>0</v>
      </c>
      <c r="BI230" s="171">
        <f t="shared" si="48"/>
        <v>0</v>
      </c>
      <c r="BJ230" s="18" t="s">
        <v>87</v>
      </c>
      <c r="BK230" s="171">
        <f t="shared" si="49"/>
        <v>0</v>
      </c>
      <c r="BL230" s="18" t="s">
        <v>843</v>
      </c>
      <c r="BM230" s="170" t="s">
        <v>2474</v>
      </c>
    </row>
    <row r="231" spans="1:65" s="2" customFormat="1" ht="21.75" customHeight="1">
      <c r="A231" s="33"/>
      <c r="B231" s="157"/>
      <c r="C231" s="158" t="s">
        <v>1011</v>
      </c>
      <c r="D231" s="158" t="s">
        <v>237</v>
      </c>
      <c r="E231" s="159" t="s">
        <v>2519</v>
      </c>
      <c r="F231" s="160" t="s">
        <v>2520</v>
      </c>
      <c r="G231" s="161" t="s">
        <v>305</v>
      </c>
      <c r="H231" s="162">
        <v>8</v>
      </c>
      <c r="I231" s="163"/>
      <c r="J231" s="164">
        <f t="shared" si="40"/>
        <v>0</v>
      </c>
      <c r="K231" s="165"/>
      <c r="L231" s="34"/>
      <c r="M231" s="166" t="s">
        <v>1</v>
      </c>
      <c r="N231" s="167" t="s">
        <v>41</v>
      </c>
      <c r="O231" s="62"/>
      <c r="P231" s="168">
        <f t="shared" si="41"/>
        <v>0</v>
      </c>
      <c r="Q231" s="168">
        <v>0</v>
      </c>
      <c r="R231" s="168">
        <f t="shared" si="42"/>
        <v>0</v>
      </c>
      <c r="S231" s="168">
        <v>0</v>
      </c>
      <c r="T231" s="169">
        <f t="shared" si="4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70" t="s">
        <v>843</v>
      </c>
      <c r="AT231" s="170" t="s">
        <v>237</v>
      </c>
      <c r="AU231" s="170" t="s">
        <v>87</v>
      </c>
      <c r="AY231" s="18" t="s">
        <v>234</v>
      </c>
      <c r="BE231" s="171">
        <f t="shared" si="44"/>
        <v>0</v>
      </c>
      <c r="BF231" s="171">
        <f t="shared" si="45"/>
        <v>0</v>
      </c>
      <c r="BG231" s="171">
        <f t="shared" si="46"/>
        <v>0</v>
      </c>
      <c r="BH231" s="171">
        <f t="shared" si="47"/>
        <v>0</v>
      </c>
      <c r="BI231" s="171">
        <f t="shared" si="48"/>
        <v>0</v>
      </c>
      <c r="BJ231" s="18" t="s">
        <v>87</v>
      </c>
      <c r="BK231" s="171">
        <f t="shared" si="49"/>
        <v>0</v>
      </c>
      <c r="BL231" s="18" t="s">
        <v>843</v>
      </c>
      <c r="BM231" s="170" t="s">
        <v>2477</v>
      </c>
    </row>
    <row r="232" spans="1:65" s="2" customFormat="1" ht="16.5" customHeight="1">
      <c r="A232" s="33"/>
      <c r="B232" s="157"/>
      <c r="C232" s="158" t="s">
        <v>1015</v>
      </c>
      <c r="D232" s="158" t="s">
        <v>237</v>
      </c>
      <c r="E232" s="159" t="s">
        <v>2522</v>
      </c>
      <c r="F232" s="160" t="s">
        <v>2523</v>
      </c>
      <c r="G232" s="161" t="s">
        <v>305</v>
      </c>
      <c r="H232" s="162">
        <v>8</v>
      </c>
      <c r="I232" s="163"/>
      <c r="J232" s="164">
        <f t="shared" si="40"/>
        <v>0</v>
      </c>
      <c r="K232" s="165"/>
      <c r="L232" s="34"/>
      <c r="M232" s="166" t="s">
        <v>1</v>
      </c>
      <c r="N232" s="167" t="s">
        <v>41</v>
      </c>
      <c r="O232" s="62"/>
      <c r="P232" s="168">
        <f t="shared" si="41"/>
        <v>0</v>
      </c>
      <c r="Q232" s="168">
        <v>0</v>
      </c>
      <c r="R232" s="168">
        <f t="shared" si="42"/>
        <v>0</v>
      </c>
      <c r="S232" s="168">
        <v>0</v>
      </c>
      <c r="T232" s="169">
        <f t="shared" si="4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70" t="s">
        <v>843</v>
      </c>
      <c r="AT232" s="170" t="s">
        <v>237</v>
      </c>
      <c r="AU232" s="170" t="s">
        <v>87</v>
      </c>
      <c r="AY232" s="18" t="s">
        <v>234</v>
      </c>
      <c r="BE232" s="171">
        <f t="shared" si="44"/>
        <v>0</v>
      </c>
      <c r="BF232" s="171">
        <f t="shared" si="45"/>
        <v>0</v>
      </c>
      <c r="BG232" s="171">
        <f t="shared" si="46"/>
        <v>0</v>
      </c>
      <c r="BH232" s="171">
        <f t="shared" si="47"/>
        <v>0</v>
      </c>
      <c r="BI232" s="171">
        <f t="shared" si="48"/>
        <v>0</v>
      </c>
      <c r="BJ232" s="18" t="s">
        <v>87</v>
      </c>
      <c r="BK232" s="171">
        <f t="shared" si="49"/>
        <v>0</v>
      </c>
      <c r="BL232" s="18" t="s">
        <v>843</v>
      </c>
      <c r="BM232" s="170" t="s">
        <v>2482</v>
      </c>
    </row>
    <row r="233" spans="1:65" s="2" customFormat="1" ht="33" customHeight="1">
      <c r="A233" s="33"/>
      <c r="B233" s="157"/>
      <c r="C233" s="158" t="s">
        <v>1021</v>
      </c>
      <c r="D233" s="158" t="s">
        <v>237</v>
      </c>
      <c r="E233" s="159" t="s">
        <v>2525</v>
      </c>
      <c r="F233" s="160" t="s">
        <v>2526</v>
      </c>
      <c r="G233" s="161" t="s">
        <v>240</v>
      </c>
      <c r="H233" s="162">
        <v>120</v>
      </c>
      <c r="I233" s="163"/>
      <c r="J233" s="164">
        <f t="shared" si="40"/>
        <v>0</v>
      </c>
      <c r="K233" s="165"/>
      <c r="L233" s="34"/>
      <c r="M233" s="166" t="s">
        <v>1</v>
      </c>
      <c r="N233" s="167" t="s">
        <v>41</v>
      </c>
      <c r="O233" s="62"/>
      <c r="P233" s="168">
        <f t="shared" si="41"/>
        <v>0</v>
      </c>
      <c r="Q233" s="168">
        <v>0</v>
      </c>
      <c r="R233" s="168">
        <f t="shared" si="42"/>
        <v>0</v>
      </c>
      <c r="S233" s="168">
        <v>0</v>
      </c>
      <c r="T233" s="169">
        <f t="shared" si="4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70" t="s">
        <v>843</v>
      </c>
      <c r="AT233" s="170" t="s">
        <v>237</v>
      </c>
      <c r="AU233" s="170" t="s">
        <v>87</v>
      </c>
      <c r="AY233" s="18" t="s">
        <v>234</v>
      </c>
      <c r="BE233" s="171">
        <f t="shared" si="44"/>
        <v>0</v>
      </c>
      <c r="BF233" s="171">
        <f t="shared" si="45"/>
        <v>0</v>
      </c>
      <c r="BG233" s="171">
        <f t="shared" si="46"/>
        <v>0</v>
      </c>
      <c r="BH233" s="171">
        <f t="shared" si="47"/>
        <v>0</v>
      </c>
      <c r="BI233" s="171">
        <f t="shared" si="48"/>
        <v>0</v>
      </c>
      <c r="BJ233" s="18" t="s">
        <v>87</v>
      </c>
      <c r="BK233" s="171">
        <f t="shared" si="49"/>
        <v>0</v>
      </c>
      <c r="BL233" s="18" t="s">
        <v>843</v>
      </c>
      <c r="BM233" s="170" t="s">
        <v>2485</v>
      </c>
    </row>
    <row r="234" spans="1:65" s="12" customFormat="1" ht="22.95" customHeight="1">
      <c r="B234" s="144"/>
      <c r="D234" s="145" t="s">
        <v>74</v>
      </c>
      <c r="E234" s="155" t="s">
        <v>2534</v>
      </c>
      <c r="F234" s="155" t="s">
        <v>2535</v>
      </c>
      <c r="I234" s="147"/>
      <c r="J234" s="156">
        <f>BK234</f>
        <v>0</v>
      </c>
      <c r="L234" s="144"/>
      <c r="M234" s="149"/>
      <c r="N234" s="150"/>
      <c r="O234" s="150"/>
      <c r="P234" s="151">
        <f>SUM(P235:P240)</f>
        <v>0</v>
      </c>
      <c r="Q234" s="150"/>
      <c r="R234" s="151">
        <f>SUM(R235:R240)</f>
        <v>0</v>
      </c>
      <c r="S234" s="150"/>
      <c r="T234" s="152">
        <f>SUM(T235:T240)</f>
        <v>0</v>
      </c>
      <c r="AR234" s="145" t="s">
        <v>92</v>
      </c>
      <c r="AT234" s="153" t="s">
        <v>74</v>
      </c>
      <c r="AU234" s="153" t="s">
        <v>82</v>
      </c>
      <c r="AY234" s="145" t="s">
        <v>234</v>
      </c>
      <c r="BK234" s="154">
        <f>SUM(BK235:BK240)</f>
        <v>0</v>
      </c>
    </row>
    <row r="235" spans="1:65" s="2" customFormat="1" ht="24.15" customHeight="1">
      <c r="A235" s="33"/>
      <c r="B235" s="157"/>
      <c r="C235" s="158" t="s">
        <v>1031</v>
      </c>
      <c r="D235" s="158" t="s">
        <v>237</v>
      </c>
      <c r="E235" s="159" t="s">
        <v>3605</v>
      </c>
      <c r="F235" s="160" t="s">
        <v>3606</v>
      </c>
      <c r="G235" s="161" t="s">
        <v>240</v>
      </c>
      <c r="H235" s="162">
        <v>75</v>
      </c>
      <c r="I235" s="163"/>
      <c r="J235" s="164">
        <f t="shared" ref="J235:J240" si="50">ROUND(I235*H235,2)</f>
        <v>0</v>
      </c>
      <c r="K235" s="165"/>
      <c r="L235" s="34"/>
      <c r="M235" s="166" t="s">
        <v>1</v>
      </c>
      <c r="N235" s="167" t="s">
        <v>41</v>
      </c>
      <c r="O235" s="62"/>
      <c r="P235" s="168">
        <f t="shared" ref="P235:P240" si="51">O235*H235</f>
        <v>0</v>
      </c>
      <c r="Q235" s="168">
        <v>0</v>
      </c>
      <c r="R235" s="168">
        <f t="shared" ref="R235:R240" si="52">Q235*H235</f>
        <v>0</v>
      </c>
      <c r="S235" s="168">
        <v>0</v>
      </c>
      <c r="T235" s="169">
        <f t="shared" ref="T235:T240" si="53"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70" t="s">
        <v>843</v>
      </c>
      <c r="AT235" s="170" t="s">
        <v>237</v>
      </c>
      <c r="AU235" s="170" t="s">
        <v>87</v>
      </c>
      <c r="AY235" s="18" t="s">
        <v>234</v>
      </c>
      <c r="BE235" s="171">
        <f t="shared" ref="BE235:BE240" si="54">IF(N235="základná",J235,0)</f>
        <v>0</v>
      </c>
      <c r="BF235" s="171">
        <f t="shared" ref="BF235:BF240" si="55">IF(N235="znížená",J235,0)</f>
        <v>0</v>
      </c>
      <c r="BG235" s="171">
        <f t="shared" ref="BG235:BG240" si="56">IF(N235="zákl. prenesená",J235,0)</f>
        <v>0</v>
      </c>
      <c r="BH235" s="171">
        <f t="shared" ref="BH235:BH240" si="57">IF(N235="zníž. prenesená",J235,0)</f>
        <v>0</v>
      </c>
      <c r="BI235" s="171">
        <f t="shared" ref="BI235:BI240" si="58">IF(N235="nulová",J235,0)</f>
        <v>0</v>
      </c>
      <c r="BJ235" s="18" t="s">
        <v>87</v>
      </c>
      <c r="BK235" s="171">
        <f t="shared" ref="BK235:BK240" si="59">ROUND(I235*H235,2)</f>
        <v>0</v>
      </c>
      <c r="BL235" s="18" t="s">
        <v>843</v>
      </c>
      <c r="BM235" s="170" t="s">
        <v>2488</v>
      </c>
    </row>
    <row r="236" spans="1:65" s="2" customFormat="1" ht="33" customHeight="1">
      <c r="A236" s="33"/>
      <c r="B236" s="157"/>
      <c r="C236" s="158" t="s">
        <v>325</v>
      </c>
      <c r="D236" s="158" t="s">
        <v>237</v>
      </c>
      <c r="E236" s="159" t="s">
        <v>3607</v>
      </c>
      <c r="F236" s="160" t="s">
        <v>3608</v>
      </c>
      <c r="G236" s="161" t="s">
        <v>240</v>
      </c>
      <c r="H236" s="162">
        <v>75</v>
      </c>
      <c r="I236" s="163"/>
      <c r="J236" s="164">
        <f t="shared" si="50"/>
        <v>0</v>
      </c>
      <c r="K236" s="165"/>
      <c r="L236" s="34"/>
      <c r="M236" s="166" t="s">
        <v>1</v>
      </c>
      <c r="N236" s="167" t="s">
        <v>41</v>
      </c>
      <c r="O236" s="62"/>
      <c r="P236" s="168">
        <f t="shared" si="51"/>
        <v>0</v>
      </c>
      <c r="Q236" s="168">
        <v>0</v>
      </c>
      <c r="R236" s="168">
        <f t="shared" si="52"/>
        <v>0</v>
      </c>
      <c r="S236" s="168">
        <v>0</v>
      </c>
      <c r="T236" s="169">
        <f t="shared" si="5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70" t="s">
        <v>843</v>
      </c>
      <c r="AT236" s="170" t="s">
        <v>237</v>
      </c>
      <c r="AU236" s="170" t="s">
        <v>87</v>
      </c>
      <c r="AY236" s="18" t="s">
        <v>234</v>
      </c>
      <c r="BE236" s="171">
        <f t="shared" si="54"/>
        <v>0</v>
      </c>
      <c r="BF236" s="171">
        <f t="shared" si="55"/>
        <v>0</v>
      </c>
      <c r="BG236" s="171">
        <f t="shared" si="56"/>
        <v>0</v>
      </c>
      <c r="BH236" s="171">
        <f t="shared" si="57"/>
        <v>0</v>
      </c>
      <c r="BI236" s="171">
        <f t="shared" si="58"/>
        <v>0</v>
      </c>
      <c r="BJ236" s="18" t="s">
        <v>87</v>
      </c>
      <c r="BK236" s="171">
        <f t="shared" si="59"/>
        <v>0</v>
      </c>
      <c r="BL236" s="18" t="s">
        <v>843</v>
      </c>
      <c r="BM236" s="170" t="s">
        <v>2491</v>
      </c>
    </row>
    <row r="237" spans="1:65" s="2" customFormat="1" ht="16.5" customHeight="1">
      <c r="A237" s="33"/>
      <c r="B237" s="157"/>
      <c r="C237" s="199" t="s">
        <v>1038</v>
      </c>
      <c r="D237" s="199" t="s">
        <v>478</v>
      </c>
      <c r="E237" s="200" t="s">
        <v>3609</v>
      </c>
      <c r="F237" s="201" t="s">
        <v>3610</v>
      </c>
      <c r="G237" s="202" t="s">
        <v>267</v>
      </c>
      <c r="H237" s="203">
        <v>3.9</v>
      </c>
      <c r="I237" s="204"/>
      <c r="J237" s="205">
        <f t="shared" si="50"/>
        <v>0</v>
      </c>
      <c r="K237" s="206"/>
      <c r="L237" s="207"/>
      <c r="M237" s="208" t="s">
        <v>1</v>
      </c>
      <c r="N237" s="209" t="s">
        <v>41</v>
      </c>
      <c r="O237" s="62"/>
      <c r="P237" s="168">
        <f t="shared" si="51"/>
        <v>0</v>
      </c>
      <c r="Q237" s="168">
        <v>0</v>
      </c>
      <c r="R237" s="168">
        <f t="shared" si="52"/>
        <v>0</v>
      </c>
      <c r="S237" s="168">
        <v>0</v>
      </c>
      <c r="T237" s="169">
        <f t="shared" si="5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70" t="s">
        <v>1948</v>
      </c>
      <c r="AT237" s="170" t="s">
        <v>478</v>
      </c>
      <c r="AU237" s="170" t="s">
        <v>87</v>
      </c>
      <c r="AY237" s="18" t="s">
        <v>234</v>
      </c>
      <c r="BE237" s="171">
        <f t="shared" si="54"/>
        <v>0</v>
      </c>
      <c r="BF237" s="171">
        <f t="shared" si="55"/>
        <v>0</v>
      </c>
      <c r="BG237" s="171">
        <f t="shared" si="56"/>
        <v>0</v>
      </c>
      <c r="BH237" s="171">
        <f t="shared" si="57"/>
        <v>0</v>
      </c>
      <c r="BI237" s="171">
        <f t="shared" si="58"/>
        <v>0</v>
      </c>
      <c r="BJ237" s="18" t="s">
        <v>87</v>
      </c>
      <c r="BK237" s="171">
        <f t="shared" si="59"/>
        <v>0</v>
      </c>
      <c r="BL237" s="18" t="s">
        <v>843</v>
      </c>
      <c r="BM237" s="170" t="s">
        <v>2494</v>
      </c>
    </row>
    <row r="238" spans="1:65" s="2" customFormat="1" ht="24.15" customHeight="1">
      <c r="A238" s="33"/>
      <c r="B238" s="157"/>
      <c r="C238" s="158" t="s">
        <v>1042</v>
      </c>
      <c r="D238" s="158" t="s">
        <v>237</v>
      </c>
      <c r="E238" s="159" t="s">
        <v>3611</v>
      </c>
      <c r="F238" s="160" t="s">
        <v>3612</v>
      </c>
      <c r="G238" s="161" t="s">
        <v>240</v>
      </c>
      <c r="H238" s="162">
        <v>75</v>
      </c>
      <c r="I238" s="163"/>
      <c r="J238" s="164">
        <f t="shared" si="50"/>
        <v>0</v>
      </c>
      <c r="K238" s="165"/>
      <c r="L238" s="34"/>
      <c r="M238" s="166" t="s">
        <v>1</v>
      </c>
      <c r="N238" s="167" t="s">
        <v>41</v>
      </c>
      <c r="O238" s="62"/>
      <c r="P238" s="168">
        <f t="shared" si="51"/>
        <v>0</v>
      </c>
      <c r="Q238" s="168">
        <v>0</v>
      </c>
      <c r="R238" s="168">
        <f t="shared" si="52"/>
        <v>0</v>
      </c>
      <c r="S238" s="168">
        <v>0</v>
      </c>
      <c r="T238" s="169">
        <f t="shared" si="5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0" t="s">
        <v>843</v>
      </c>
      <c r="AT238" s="170" t="s">
        <v>237</v>
      </c>
      <c r="AU238" s="170" t="s">
        <v>87</v>
      </c>
      <c r="AY238" s="18" t="s">
        <v>234</v>
      </c>
      <c r="BE238" s="171">
        <f t="shared" si="54"/>
        <v>0</v>
      </c>
      <c r="BF238" s="171">
        <f t="shared" si="55"/>
        <v>0</v>
      </c>
      <c r="BG238" s="171">
        <f t="shared" si="56"/>
        <v>0</v>
      </c>
      <c r="BH238" s="171">
        <f t="shared" si="57"/>
        <v>0</v>
      </c>
      <c r="BI238" s="171">
        <f t="shared" si="58"/>
        <v>0</v>
      </c>
      <c r="BJ238" s="18" t="s">
        <v>87</v>
      </c>
      <c r="BK238" s="171">
        <f t="shared" si="59"/>
        <v>0</v>
      </c>
      <c r="BL238" s="18" t="s">
        <v>843</v>
      </c>
      <c r="BM238" s="170" t="s">
        <v>2497</v>
      </c>
    </row>
    <row r="239" spans="1:65" s="2" customFormat="1" ht="24.15" customHeight="1">
      <c r="A239" s="33"/>
      <c r="B239" s="157"/>
      <c r="C239" s="199" t="s">
        <v>1046</v>
      </c>
      <c r="D239" s="199" t="s">
        <v>478</v>
      </c>
      <c r="E239" s="200" t="s">
        <v>3613</v>
      </c>
      <c r="F239" s="201" t="s">
        <v>3614</v>
      </c>
      <c r="G239" s="202" t="s">
        <v>240</v>
      </c>
      <c r="H239" s="203">
        <v>75</v>
      </c>
      <c r="I239" s="204"/>
      <c r="J239" s="205">
        <f t="shared" si="50"/>
        <v>0</v>
      </c>
      <c r="K239" s="206"/>
      <c r="L239" s="207"/>
      <c r="M239" s="208" t="s">
        <v>1</v>
      </c>
      <c r="N239" s="209" t="s">
        <v>41</v>
      </c>
      <c r="O239" s="62"/>
      <c r="P239" s="168">
        <f t="shared" si="51"/>
        <v>0</v>
      </c>
      <c r="Q239" s="168">
        <v>0</v>
      </c>
      <c r="R239" s="168">
        <f t="shared" si="52"/>
        <v>0</v>
      </c>
      <c r="S239" s="168">
        <v>0</v>
      </c>
      <c r="T239" s="169">
        <f t="shared" si="5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70" t="s">
        <v>1948</v>
      </c>
      <c r="AT239" s="170" t="s">
        <v>478</v>
      </c>
      <c r="AU239" s="170" t="s">
        <v>87</v>
      </c>
      <c r="AY239" s="18" t="s">
        <v>234</v>
      </c>
      <c r="BE239" s="171">
        <f t="shared" si="54"/>
        <v>0</v>
      </c>
      <c r="BF239" s="171">
        <f t="shared" si="55"/>
        <v>0</v>
      </c>
      <c r="BG239" s="171">
        <f t="shared" si="56"/>
        <v>0</v>
      </c>
      <c r="BH239" s="171">
        <f t="shared" si="57"/>
        <v>0</v>
      </c>
      <c r="BI239" s="171">
        <f t="shared" si="58"/>
        <v>0</v>
      </c>
      <c r="BJ239" s="18" t="s">
        <v>87</v>
      </c>
      <c r="BK239" s="171">
        <f t="shared" si="59"/>
        <v>0</v>
      </c>
      <c r="BL239" s="18" t="s">
        <v>843</v>
      </c>
      <c r="BM239" s="170" t="s">
        <v>2500</v>
      </c>
    </row>
    <row r="240" spans="1:65" s="2" customFormat="1" ht="33" customHeight="1">
      <c r="A240" s="33"/>
      <c r="B240" s="157"/>
      <c r="C240" s="158" t="s">
        <v>1050</v>
      </c>
      <c r="D240" s="158" t="s">
        <v>237</v>
      </c>
      <c r="E240" s="159" t="s">
        <v>3615</v>
      </c>
      <c r="F240" s="160" t="s">
        <v>3616</v>
      </c>
      <c r="G240" s="161" t="s">
        <v>240</v>
      </c>
      <c r="H240" s="162">
        <v>75</v>
      </c>
      <c r="I240" s="163"/>
      <c r="J240" s="164">
        <f t="shared" si="50"/>
        <v>0</v>
      </c>
      <c r="K240" s="165"/>
      <c r="L240" s="34"/>
      <c r="M240" s="166" t="s">
        <v>1</v>
      </c>
      <c r="N240" s="167" t="s">
        <v>41</v>
      </c>
      <c r="O240" s="62"/>
      <c r="P240" s="168">
        <f t="shared" si="51"/>
        <v>0</v>
      </c>
      <c r="Q240" s="168">
        <v>0</v>
      </c>
      <c r="R240" s="168">
        <f t="shared" si="52"/>
        <v>0</v>
      </c>
      <c r="S240" s="168">
        <v>0</v>
      </c>
      <c r="T240" s="169">
        <f t="shared" si="5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70" t="s">
        <v>843</v>
      </c>
      <c r="AT240" s="170" t="s">
        <v>237</v>
      </c>
      <c r="AU240" s="170" t="s">
        <v>87</v>
      </c>
      <c r="AY240" s="18" t="s">
        <v>234</v>
      </c>
      <c r="BE240" s="171">
        <f t="shared" si="54"/>
        <v>0</v>
      </c>
      <c r="BF240" s="171">
        <f t="shared" si="55"/>
        <v>0</v>
      </c>
      <c r="BG240" s="171">
        <f t="shared" si="56"/>
        <v>0</v>
      </c>
      <c r="BH240" s="171">
        <f t="shared" si="57"/>
        <v>0</v>
      </c>
      <c r="BI240" s="171">
        <f t="shared" si="58"/>
        <v>0</v>
      </c>
      <c r="BJ240" s="18" t="s">
        <v>87</v>
      </c>
      <c r="BK240" s="171">
        <f t="shared" si="59"/>
        <v>0</v>
      </c>
      <c r="BL240" s="18" t="s">
        <v>843</v>
      </c>
      <c r="BM240" s="170" t="s">
        <v>2503</v>
      </c>
    </row>
    <row r="241" spans="1:65" s="12" customFormat="1" ht="25.95" customHeight="1">
      <c r="B241" s="144"/>
      <c r="D241" s="145" t="s">
        <v>74</v>
      </c>
      <c r="E241" s="146" t="s">
        <v>2542</v>
      </c>
      <c r="F241" s="146" t="s">
        <v>2543</v>
      </c>
      <c r="I241" s="147"/>
      <c r="J241" s="148">
        <f>BK241</f>
        <v>0</v>
      </c>
      <c r="L241" s="144"/>
      <c r="M241" s="149"/>
      <c r="N241" s="150"/>
      <c r="O241" s="150"/>
      <c r="P241" s="151">
        <f>SUM(P242:P244)</f>
        <v>0</v>
      </c>
      <c r="Q241" s="150"/>
      <c r="R241" s="151">
        <f>SUM(R242:R244)</f>
        <v>0</v>
      </c>
      <c r="S241" s="150"/>
      <c r="T241" s="152">
        <f>SUM(T242:T244)</f>
        <v>0</v>
      </c>
      <c r="AR241" s="145" t="s">
        <v>269</v>
      </c>
      <c r="AT241" s="153" t="s">
        <v>74</v>
      </c>
      <c r="AU241" s="153" t="s">
        <v>75</v>
      </c>
      <c r="AY241" s="145" t="s">
        <v>234</v>
      </c>
      <c r="BK241" s="154">
        <f>SUM(BK242:BK244)</f>
        <v>0</v>
      </c>
    </row>
    <row r="242" spans="1:65" s="2" customFormat="1" ht="16.5" customHeight="1">
      <c r="A242" s="33"/>
      <c r="B242" s="157"/>
      <c r="C242" s="158" t="s">
        <v>1054</v>
      </c>
      <c r="D242" s="158" t="s">
        <v>237</v>
      </c>
      <c r="E242" s="159" t="s">
        <v>2547</v>
      </c>
      <c r="F242" s="160" t="s">
        <v>2548</v>
      </c>
      <c r="G242" s="161" t="s">
        <v>2348</v>
      </c>
      <c r="H242" s="162">
        <v>1</v>
      </c>
      <c r="I242" s="163"/>
      <c r="J242" s="164">
        <f>ROUND(I242*H242,2)</f>
        <v>0</v>
      </c>
      <c r="K242" s="165"/>
      <c r="L242" s="34"/>
      <c r="M242" s="166" t="s">
        <v>1</v>
      </c>
      <c r="N242" s="167" t="s">
        <v>41</v>
      </c>
      <c r="O242" s="62"/>
      <c r="P242" s="168">
        <f>O242*H242</f>
        <v>0</v>
      </c>
      <c r="Q242" s="168">
        <v>0</v>
      </c>
      <c r="R242" s="168">
        <f>Q242*H242</f>
        <v>0</v>
      </c>
      <c r="S242" s="168">
        <v>0</v>
      </c>
      <c r="T242" s="169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70" t="s">
        <v>241</v>
      </c>
      <c r="AT242" s="170" t="s">
        <v>237</v>
      </c>
      <c r="AU242" s="170" t="s">
        <v>82</v>
      </c>
      <c r="AY242" s="18" t="s">
        <v>234</v>
      </c>
      <c r="BE242" s="171">
        <f>IF(N242="základná",J242,0)</f>
        <v>0</v>
      </c>
      <c r="BF242" s="171">
        <f>IF(N242="znížená",J242,0)</f>
        <v>0</v>
      </c>
      <c r="BG242" s="171">
        <f>IF(N242="zákl. prenesená",J242,0)</f>
        <v>0</v>
      </c>
      <c r="BH242" s="171">
        <f>IF(N242="zníž. prenesená",J242,0)</f>
        <v>0</v>
      </c>
      <c r="BI242" s="171">
        <f>IF(N242="nulová",J242,0)</f>
        <v>0</v>
      </c>
      <c r="BJ242" s="18" t="s">
        <v>87</v>
      </c>
      <c r="BK242" s="171">
        <f>ROUND(I242*H242,2)</f>
        <v>0</v>
      </c>
      <c r="BL242" s="18" t="s">
        <v>241</v>
      </c>
      <c r="BM242" s="170" t="s">
        <v>2506</v>
      </c>
    </row>
    <row r="243" spans="1:65" s="2" customFormat="1" ht="16.5" customHeight="1">
      <c r="A243" s="33"/>
      <c r="B243" s="157"/>
      <c r="C243" s="158" t="s">
        <v>1060</v>
      </c>
      <c r="D243" s="158" t="s">
        <v>237</v>
      </c>
      <c r="E243" s="159" t="s">
        <v>2544</v>
      </c>
      <c r="F243" s="160" t="s">
        <v>2545</v>
      </c>
      <c r="G243" s="161" t="s">
        <v>2348</v>
      </c>
      <c r="H243" s="162">
        <v>1</v>
      </c>
      <c r="I243" s="163"/>
      <c r="J243" s="164">
        <f>ROUND(I243*H243,2)</f>
        <v>0</v>
      </c>
      <c r="K243" s="165"/>
      <c r="L243" s="34"/>
      <c r="M243" s="166" t="s">
        <v>1</v>
      </c>
      <c r="N243" s="167" t="s">
        <v>41</v>
      </c>
      <c r="O243" s="62"/>
      <c r="P243" s="168">
        <f>O243*H243</f>
        <v>0</v>
      </c>
      <c r="Q243" s="168">
        <v>0</v>
      </c>
      <c r="R243" s="168">
        <f>Q243*H243</f>
        <v>0</v>
      </c>
      <c r="S243" s="168">
        <v>0</v>
      </c>
      <c r="T243" s="169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70" t="s">
        <v>241</v>
      </c>
      <c r="AT243" s="170" t="s">
        <v>237</v>
      </c>
      <c r="AU243" s="170" t="s">
        <v>82</v>
      </c>
      <c r="AY243" s="18" t="s">
        <v>234</v>
      </c>
      <c r="BE243" s="171">
        <f>IF(N243="základná",J243,0)</f>
        <v>0</v>
      </c>
      <c r="BF243" s="171">
        <f>IF(N243="znížená",J243,0)</f>
        <v>0</v>
      </c>
      <c r="BG243" s="171">
        <f>IF(N243="zákl. prenesená",J243,0)</f>
        <v>0</v>
      </c>
      <c r="BH243" s="171">
        <f>IF(N243="zníž. prenesená",J243,0)</f>
        <v>0</v>
      </c>
      <c r="BI243" s="171">
        <f>IF(N243="nulová",J243,0)</f>
        <v>0</v>
      </c>
      <c r="BJ243" s="18" t="s">
        <v>87</v>
      </c>
      <c r="BK243" s="171">
        <f>ROUND(I243*H243,2)</f>
        <v>0</v>
      </c>
      <c r="BL243" s="18" t="s">
        <v>241</v>
      </c>
      <c r="BM243" s="170" t="s">
        <v>2509</v>
      </c>
    </row>
    <row r="244" spans="1:65" s="2" customFormat="1" ht="16.5" customHeight="1">
      <c r="A244" s="33"/>
      <c r="B244" s="157"/>
      <c r="C244" s="158" t="s">
        <v>1064</v>
      </c>
      <c r="D244" s="158" t="s">
        <v>237</v>
      </c>
      <c r="E244" s="159" t="s">
        <v>2550</v>
      </c>
      <c r="F244" s="160" t="s">
        <v>2551</v>
      </c>
      <c r="G244" s="161" t="s">
        <v>2348</v>
      </c>
      <c r="H244" s="162">
        <v>1</v>
      </c>
      <c r="I244" s="163"/>
      <c r="J244" s="164">
        <f>ROUND(I244*H244,2)</f>
        <v>0</v>
      </c>
      <c r="K244" s="165"/>
      <c r="L244" s="34"/>
      <c r="M244" s="224" t="s">
        <v>1</v>
      </c>
      <c r="N244" s="225" t="s">
        <v>41</v>
      </c>
      <c r="O244" s="220"/>
      <c r="P244" s="221">
        <f>O244*H244</f>
        <v>0</v>
      </c>
      <c r="Q244" s="221">
        <v>0</v>
      </c>
      <c r="R244" s="221">
        <f>Q244*H244</f>
        <v>0</v>
      </c>
      <c r="S244" s="221">
        <v>0</v>
      </c>
      <c r="T244" s="222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70" t="s">
        <v>241</v>
      </c>
      <c r="AT244" s="170" t="s">
        <v>237</v>
      </c>
      <c r="AU244" s="170" t="s">
        <v>82</v>
      </c>
      <c r="AY244" s="18" t="s">
        <v>234</v>
      </c>
      <c r="BE244" s="171">
        <f>IF(N244="základná",J244,0)</f>
        <v>0</v>
      </c>
      <c r="BF244" s="171">
        <f>IF(N244="znížená",J244,0)</f>
        <v>0</v>
      </c>
      <c r="BG244" s="171">
        <f>IF(N244="zákl. prenesená",J244,0)</f>
        <v>0</v>
      </c>
      <c r="BH244" s="171">
        <f>IF(N244="zníž. prenesená",J244,0)</f>
        <v>0</v>
      </c>
      <c r="BI244" s="171">
        <f>IF(N244="nulová",J244,0)</f>
        <v>0</v>
      </c>
      <c r="BJ244" s="18" t="s">
        <v>87</v>
      </c>
      <c r="BK244" s="171">
        <f>ROUND(I244*H244,2)</f>
        <v>0</v>
      </c>
      <c r="BL244" s="18" t="s">
        <v>241</v>
      </c>
      <c r="BM244" s="170" t="s">
        <v>2512</v>
      </c>
    </row>
    <row r="245" spans="1:65" s="2" customFormat="1" ht="6.9" customHeight="1">
      <c r="A245" s="33"/>
      <c r="B245" s="51"/>
      <c r="C245" s="52"/>
      <c r="D245" s="52"/>
      <c r="E245" s="52"/>
      <c r="F245" s="52"/>
      <c r="G245" s="52"/>
      <c r="H245" s="52"/>
      <c r="I245" s="52"/>
      <c r="J245" s="52"/>
      <c r="K245" s="52"/>
      <c r="L245" s="34"/>
      <c r="M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</row>
  </sheetData>
  <autoFilter ref="C130:K244" xr:uid="{00000000-0009-0000-0000-00000B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91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135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46" ht="13.2">
      <c r="B8" s="21"/>
      <c r="D8" s="28" t="s">
        <v>199</v>
      </c>
      <c r="L8" s="21"/>
    </row>
    <row r="9" spans="1:46" s="1" customFormat="1" ht="16.5" customHeight="1">
      <c r="B9" s="21"/>
      <c r="E9" s="284" t="s">
        <v>2738</v>
      </c>
      <c r="F9" s="248"/>
      <c r="G9" s="248"/>
      <c r="H9" s="248"/>
      <c r="L9" s="21"/>
    </row>
    <row r="10" spans="1:46" s="1" customFormat="1" ht="12" customHeight="1">
      <c r="B10" s="21"/>
      <c r="D10" s="28" t="s">
        <v>201</v>
      </c>
      <c r="L10" s="21"/>
    </row>
    <row r="11" spans="1:46" s="2" customFormat="1" ht="16.5" customHeight="1">
      <c r="A11" s="33"/>
      <c r="B11" s="34"/>
      <c r="C11" s="33"/>
      <c r="D11" s="33"/>
      <c r="E11" s="286" t="s">
        <v>2745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66" t="s">
        <v>3617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2262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2262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ROUND(J128,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ROUND((SUM(BE128:BE190)),  2)</f>
        <v>0</v>
      </c>
      <c r="G37" s="110"/>
      <c r="H37" s="110"/>
      <c r="I37" s="111">
        <v>0.2</v>
      </c>
      <c r="J37" s="109">
        <f>ROUND(((SUM(BE128:BE190))*I37),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ROUND((SUM(BF128:BF190)),  2)</f>
        <v>0</v>
      </c>
      <c r="G38" s="110"/>
      <c r="H38" s="110"/>
      <c r="I38" s="111">
        <v>0.2</v>
      </c>
      <c r="J38" s="109">
        <f>ROUND(((SUM(BF128:BF190))*I38),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ROUND((SUM(BG128:BG190)),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ROUND((SUM(BH128:BH190)),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ROUND((SUM(BI128:BI190)),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2738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2745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hidden="1" customHeight="1">
      <c r="A91" s="33"/>
      <c r="B91" s="34"/>
      <c r="C91" s="33"/>
      <c r="D91" s="33"/>
      <c r="E91" s="266" t="str">
        <f>E13</f>
        <v>SO 02.5-OV - Bleskozvod a uzemnenie - Bývalá kotolňa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Juraj Varga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Juraj Varga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J128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2265</v>
      </c>
      <c r="E101" s="127"/>
      <c r="F101" s="127"/>
      <c r="G101" s="127"/>
      <c r="H101" s="127"/>
      <c r="I101" s="127"/>
      <c r="J101" s="128">
        <f>J129</f>
        <v>0</v>
      </c>
      <c r="L101" s="125"/>
    </row>
    <row r="102" spans="1:47" s="10" customFormat="1" ht="19.95" hidden="1" customHeight="1">
      <c r="B102" s="129"/>
      <c r="D102" s="130" t="s">
        <v>2266</v>
      </c>
      <c r="E102" s="131"/>
      <c r="F102" s="131"/>
      <c r="G102" s="131"/>
      <c r="H102" s="131"/>
      <c r="I102" s="131"/>
      <c r="J102" s="132">
        <f>J130</f>
        <v>0</v>
      </c>
      <c r="L102" s="129"/>
    </row>
    <row r="103" spans="1:47" s="10" customFormat="1" ht="19.95" hidden="1" customHeight="1">
      <c r="B103" s="129"/>
      <c r="D103" s="130" t="s">
        <v>2268</v>
      </c>
      <c r="E103" s="131"/>
      <c r="F103" s="131"/>
      <c r="G103" s="131"/>
      <c r="H103" s="131"/>
      <c r="I103" s="131"/>
      <c r="J103" s="132">
        <f>J182</f>
        <v>0</v>
      </c>
      <c r="L103" s="129"/>
    </row>
    <row r="104" spans="1:47" s="9" customFormat="1" ht="24.9" hidden="1" customHeight="1">
      <c r="B104" s="125"/>
      <c r="D104" s="126" t="s">
        <v>2269</v>
      </c>
      <c r="E104" s="127"/>
      <c r="F104" s="127"/>
      <c r="G104" s="127"/>
      <c r="H104" s="127"/>
      <c r="I104" s="127"/>
      <c r="J104" s="128">
        <f>J186</f>
        <v>0</v>
      </c>
      <c r="L104" s="125"/>
    </row>
    <row r="105" spans="1:47" s="2" customFormat="1" ht="21.75" hidden="1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6.9" hidden="1" customHeight="1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hidden="1"/>
    <row r="108" spans="1:47" hidden="1"/>
    <row r="109" spans="1:47" hidden="1"/>
    <row r="110" spans="1:47" s="2" customFormat="1" ht="6.9" customHeight="1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4.9" customHeight="1">
      <c r="A111" s="33"/>
      <c r="B111" s="34"/>
      <c r="C111" s="22" t="s">
        <v>220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6.9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6.5" customHeight="1">
      <c r="A114" s="33"/>
      <c r="B114" s="34"/>
      <c r="C114" s="33"/>
      <c r="D114" s="33"/>
      <c r="E114" s="284" t="str">
        <f>E7</f>
        <v>PRESTAVBA BUDOV ZDRAVOTNÉHO STREDISKA - 9 B.J.</v>
      </c>
      <c r="F114" s="285"/>
      <c r="G114" s="285"/>
      <c r="H114" s="285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1" customFormat="1" ht="12" customHeight="1">
      <c r="B115" s="21"/>
      <c r="C115" s="28" t="s">
        <v>199</v>
      </c>
      <c r="L115" s="21"/>
    </row>
    <row r="116" spans="1:63" s="1" customFormat="1" ht="16.5" customHeight="1">
      <c r="B116" s="21"/>
      <c r="E116" s="284" t="s">
        <v>2738</v>
      </c>
      <c r="F116" s="248"/>
      <c r="G116" s="248"/>
      <c r="H116" s="248"/>
      <c r="L116" s="21"/>
    </row>
    <row r="117" spans="1:63" s="1" customFormat="1" ht="12" customHeight="1">
      <c r="B117" s="21"/>
      <c r="C117" s="28" t="s">
        <v>201</v>
      </c>
      <c r="L117" s="21"/>
    </row>
    <row r="118" spans="1:63" s="2" customFormat="1" ht="16.5" customHeight="1">
      <c r="A118" s="33"/>
      <c r="B118" s="34"/>
      <c r="C118" s="33"/>
      <c r="D118" s="33"/>
      <c r="E118" s="286" t="s">
        <v>2745</v>
      </c>
      <c r="F118" s="287"/>
      <c r="G118" s="287"/>
      <c r="H118" s="287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203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66" t="str">
        <f>E13</f>
        <v>SO 02.5-OV - Bleskozvod a uzemnenie - Bývalá kotolňa</v>
      </c>
      <c r="F120" s="287"/>
      <c r="G120" s="287"/>
      <c r="H120" s="287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19</v>
      </c>
      <c r="D122" s="33"/>
      <c r="E122" s="33"/>
      <c r="F122" s="26" t="str">
        <f>F16</f>
        <v>kú: Jelka,p.č.:1174/1,4,24,25</v>
      </c>
      <c r="G122" s="33"/>
      <c r="H122" s="33"/>
      <c r="I122" s="28" t="s">
        <v>21</v>
      </c>
      <c r="J122" s="59" t="str">
        <f>IF(J16="","",J16)</f>
        <v>20. 4. 2022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15" customHeight="1">
      <c r="A124" s="33"/>
      <c r="B124" s="34"/>
      <c r="C124" s="28" t="s">
        <v>23</v>
      </c>
      <c r="D124" s="33"/>
      <c r="E124" s="33"/>
      <c r="F124" s="26" t="str">
        <f>E19</f>
        <v>Obec Jelka, Mierová 959/17, 925 23 Jelka</v>
      </c>
      <c r="G124" s="33"/>
      <c r="H124" s="33"/>
      <c r="I124" s="28" t="s">
        <v>30</v>
      </c>
      <c r="J124" s="31" t="str">
        <f>E25</f>
        <v>Juraj Varga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15" customHeight="1">
      <c r="A125" s="33"/>
      <c r="B125" s="34"/>
      <c r="C125" s="28" t="s">
        <v>27</v>
      </c>
      <c r="D125" s="33"/>
      <c r="E125" s="33"/>
      <c r="F125" s="26" t="str">
        <f>IF(E22="","",E22)</f>
        <v>Vyplň údaj</v>
      </c>
      <c r="G125" s="33"/>
      <c r="H125" s="33"/>
      <c r="I125" s="28" t="s">
        <v>32</v>
      </c>
      <c r="J125" s="31" t="str">
        <f>E28</f>
        <v>Juraj Varga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33"/>
      <c r="B127" s="134"/>
      <c r="C127" s="135" t="s">
        <v>221</v>
      </c>
      <c r="D127" s="136" t="s">
        <v>60</v>
      </c>
      <c r="E127" s="136" t="s">
        <v>56</v>
      </c>
      <c r="F127" s="136" t="s">
        <v>57</v>
      </c>
      <c r="G127" s="136" t="s">
        <v>222</v>
      </c>
      <c r="H127" s="136" t="s">
        <v>223</v>
      </c>
      <c r="I127" s="136" t="s">
        <v>224</v>
      </c>
      <c r="J127" s="137" t="s">
        <v>208</v>
      </c>
      <c r="K127" s="138" t="s">
        <v>225</v>
      </c>
      <c r="L127" s="139"/>
      <c r="M127" s="66" t="s">
        <v>1</v>
      </c>
      <c r="N127" s="67" t="s">
        <v>39</v>
      </c>
      <c r="O127" s="67" t="s">
        <v>226</v>
      </c>
      <c r="P127" s="67" t="s">
        <v>227</v>
      </c>
      <c r="Q127" s="67" t="s">
        <v>228</v>
      </c>
      <c r="R127" s="67" t="s">
        <v>229</v>
      </c>
      <c r="S127" s="67" t="s">
        <v>230</v>
      </c>
      <c r="T127" s="68" t="s">
        <v>231</v>
      </c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</row>
    <row r="128" spans="1:63" s="2" customFormat="1" ht="22.95" customHeight="1">
      <c r="A128" s="33"/>
      <c r="B128" s="34"/>
      <c r="C128" s="73" t="s">
        <v>209</v>
      </c>
      <c r="D128" s="33"/>
      <c r="E128" s="33"/>
      <c r="F128" s="33"/>
      <c r="G128" s="33"/>
      <c r="H128" s="33"/>
      <c r="I128" s="33"/>
      <c r="J128" s="140">
        <f>BK128</f>
        <v>0</v>
      </c>
      <c r="K128" s="33"/>
      <c r="L128" s="34"/>
      <c r="M128" s="69"/>
      <c r="N128" s="60"/>
      <c r="O128" s="70"/>
      <c r="P128" s="141">
        <f>P129+P186</f>
        <v>0</v>
      </c>
      <c r="Q128" s="70"/>
      <c r="R128" s="141">
        <f>R129+R186</f>
        <v>0</v>
      </c>
      <c r="S128" s="70"/>
      <c r="T128" s="142">
        <f>T129+T186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74</v>
      </c>
      <c r="AU128" s="18" t="s">
        <v>210</v>
      </c>
      <c r="BK128" s="143">
        <f>BK129+BK186</f>
        <v>0</v>
      </c>
    </row>
    <row r="129" spans="1:65" s="12" customFormat="1" ht="25.95" customHeight="1">
      <c r="B129" s="144"/>
      <c r="D129" s="145" t="s">
        <v>74</v>
      </c>
      <c r="E129" s="146" t="s">
        <v>478</v>
      </c>
      <c r="F129" s="146" t="s">
        <v>2286</v>
      </c>
      <c r="I129" s="147"/>
      <c r="J129" s="148">
        <f>BK129</f>
        <v>0</v>
      </c>
      <c r="L129" s="144"/>
      <c r="M129" s="149"/>
      <c r="N129" s="150"/>
      <c r="O129" s="150"/>
      <c r="P129" s="151">
        <f>P130+P182</f>
        <v>0</v>
      </c>
      <c r="Q129" s="150"/>
      <c r="R129" s="151">
        <f>R130+R182</f>
        <v>0</v>
      </c>
      <c r="S129" s="150"/>
      <c r="T129" s="152">
        <f>T130+T182</f>
        <v>0</v>
      </c>
      <c r="AR129" s="145" t="s">
        <v>92</v>
      </c>
      <c r="AT129" s="153" t="s">
        <v>74</v>
      </c>
      <c r="AU129" s="153" t="s">
        <v>75</v>
      </c>
      <c r="AY129" s="145" t="s">
        <v>234</v>
      </c>
      <c r="BK129" s="154">
        <f>BK130+BK182</f>
        <v>0</v>
      </c>
    </row>
    <row r="130" spans="1:65" s="12" customFormat="1" ht="22.95" customHeight="1">
      <c r="B130" s="144"/>
      <c r="D130" s="145" t="s">
        <v>74</v>
      </c>
      <c r="E130" s="155" t="s">
        <v>2287</v>
      </c>
      <c r="F130" s="155" t="s">
        <v>2288</v>
      </c>
      <c r="I130" s="147"/>
      <c r="J130" s="156">
        <f>BK130</f>
        <v>0</v>
      </c>
      <c r="L130" s="144"/>
      <c r="M130" s="149"/>
      <c r="N130" s="150"/>
      <c r="O130" s="150"/>
      <c r="P130" s="151">
        <f>SUM(P131:P181)</f>
        <v>0</v>
      </c>
      <c r="Q130" s="150"/>
      <c r="R130" s="151">
        <f>SUM(R131:R181)</f>
        <v>0</v>
      </c>
      <c r="S130" s="150"/>
      <c r="T130" s="152">
        <f>SUM(T131:T181)</f>
        <v>0</v>
      </c>
      <c r="AR130" s="145" t="s">
        <v>92</v>
      </c>
      <c r="AT130" s="153" t="s">
        <v>74</v>
      </c>
      <c r="AU130" s="153" t="s">
        <v>82</v>
      </c>
      <c r="AY130" s="145" t="s">
        <v>234</v>
      </c>
      <c r="BK130" s="154">
        <f>SUM(BK131:BK181)</f>
        <v>0</v>
      </c>
    </row>
    <row r="131" spans="1:65" s="2" customFormat="1" ht="24.15" customHeight="1">
      <c r="A131" s="33"/>
      <c r="B131" s="157"/>
      <c r="C131" s="158" t="s">
        <v>82</v>
      </c>
      <c r="D131" s="158" t="s">
        <v>237</v>
      </c>
      <c r="E131" s="159" t="s">
        <v>3618</v>
      </c>
      <c r="F131" s="160" t="s">
        <v>3619</v>
      </c>
      <c r="G131" s="161" t="s">
        <v>305</v>
      </c>
      <c r="H131" s="162">
        <v>4</v>
      </c>
      <c r="I131" s="163"/>
      <c r="J131" s="164">
        <f t="shared" ref="J131:J162" si="0">ROUND(I131*H131,2)</f>
        <v>0</v>
      </c>
      <c r="K131" s="165"/>
      <c r="L131" s="34"/>
      <c r="M131" s="166" t="s">
        <v>1</v>
      </c>
      <c r="N131" s="167" t="s">
        <v>41</v>
      </c>
      <c r="O131" s="62"/>
      <c r="P131" s="168">
        <f t="shared" ref="P131:P162" si="1">O131*H131</f>
        <v>0</v>
      </c>
      <c r="Q131" s="168">
        <v>0</v>
      </c>
      <c r="R131" s="168">
        <f t="shared" ref="R131:R162" si="2">Q131*H131</f>
        <v>0</v>
      </c>
      <c r="S131" s="168">
        <v>0</v>
      </c>
      <c r="T131" s="169">
        <f t="shared" ref="T131:T162" si="3"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0" t="s">
        <v>843</v>
      </c>
      <c r="AT131" s="170" t="s">
        <v>237</v>
      </c>
      <c r="AU131" s="170" t="s">
        <v>87</v>
      </c>
      <c r="AY131" s="18" t="s">
        <v>234</v>
      </c>
      <c r="BE131" s="171">
        <f t="shared" ref="BE131:BE162" si="4">IF(N131="základná",J131,0)</f>
        <v>0</v>
      </c>
      <c r="BF131" s="171">
        <f t="shared" ref="BF131:BF162" si="5">IF(N131="znížená",J131,0)</f>
        <v>0</v>
      </c>
      <c r="BG131" s="171">
        <f t="shared" ref="BG131:BG162" si="6">IF(N131="zákl. prenesená",J131,0)</f>
        <v>0</v>
      </c>
      <c r="BH131" s="171">
        <f t="shared" ref="BH131:BH162" si="7">IF(N131="zníž. prenesená",J131,0)</f>
        <v>0</v>
      </c>
      <c r="BI131" s="171">
        <f t="shared" ref="BI131:BI162" si="8">IF(N131="nulová",J131,0)</f>
        <v>0</v>
      </c>
      <c r="BJ131" s="18" t="s">
        <v>87</v>
      </c>
      <c r="BK131" s="171">
        <f t="shared" ref="BK131:BK162" si="9">ROUND(I131*H131,2)</f>
        <v>0</v>
      </c>
      <c r="BL131" s="18" t="s">
        <v>843</v>
      </c>
      <c r="BM131" s="170" t="s">
        <v>87</v>
      </c>
    </row>
    <row r="132" spans="1:65" s="2" customFormat="1" ht="24.15" customHeight="1">
      <c r="A132" s="33"/>
      <c r="B132" s="157"/>
      <c r="C132" s="199" t="s">
        <v>87</v>
      </c>
      <c r="D132" s="199" t="s">
        <v>478</v>
      </c>
      <c r="E132" s="200" t="s">
        <v>3620</v>
      </c>
      <c r="F132" s="201" t="s">
        <v>3621</v>
      </c>
      <c r="G132" s="202" t="s">
        <v>305</v>
      </c>
      <c r="H132" s="203">
        <v>4</v>
      </c>
      <c r="I132" s="204"/>
      <c r="J132" s="205">
        <f t="shared" si="0"/>
        <v>0</v>
      </c>
      <c r="K132" s="206"/>
      <c r="L132" s="207"/>
      <c r="M132" s="208" t="s">
        <v>1</v>
      </c>
      <c r="N132" s="209" t="s">
        <v>41</v>
      </c>
      <c r="O132" s="62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70" t="s">
        <v>1948</v>
      </c>
      <c r="AT132" s="170" t="s">
        <v>478</v>
      </c>
      <c r="AU132" s="170" t="s">
        <v>87</v>
      </c>
      <c r="AY132" s="18" t="s">
        <v>234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8" t="s">
        <v>87</v>
      </c>
      <c r="BK132" s="171">
        <f t="shared" si="9"/>
        <v>0</v>
      </c>
      <c r="BL132" s="18" t="s">
        <v>843</v>
      </c>
      <c r="BM132" s="170" t="s">
        <v>241</v>
      </c>
    </row>
    <row r="133" spans="1:65" s="2" customFormat="1" ht="16.5" customHeight="1">
      <c r="A133" s="33"/>
      <c r="B133" s="157"/>
      <c r="C133" s="199" t="s">
        <v>92</v>
      </c>
      <c r="D133" s="199" t="s">
        <v>478</v>
      </c>
      <c r="E133" s="200" t="s">
        <v>3622</v>
      </c>
      <c r="F133" s="201" t="s">
        <v>3623</v>
      </c>
      <c r="G133" s="202" t="s">
        <v>305</v>
      </c>
      <c r="H133" s="203">
        <v>4</v>
      </c>
      <c r="I133" s="204"/>
      <c r="J133" s="205">
        <f t="shared" si="0"/>
        <v>0</v>
      </c>
      <c r="K133" s="206"/>
      <c r="L133" s="207"/>
      <c r="M133" s="208" t="s">
        <v>1</v>
      </c>
      <c r="N133" s="209" t="s">
        <v>41</v>
      </c>
      <c r="O133" s="62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70" t="s">
        <v>1948</v>
      </c>
      <c r="AT133" s="170" t="s">
        <v>478</v>
      </c>
      <c r="AU133" s="170" t="s">
        <v>87</v>
      </c>
      <c r="AY133" s="18" t="s">
        <v>234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8" t="s">
        <v>87</v>
      </c>
      <c r="BK133" s="171">
        <f t="shared" si="9"/>
        <v>0</v>
      </c>
      <c r="BL133" s="18" t="s">
        <v>843</v>
      </c>
      <c r="BM133" s="170" t="s">
        <v>273</v>
      </c>
    </row>
    <row r="134" spans="1:65" s="2" customFormat="1" ht="24.15" customHeight="1">
      <c r="A134" s="33"/>
      <c r="B134" s="157"/>
      <c r="C134" s="158" t="s">
        <v>241</v>
      </c>
      <c r="D134" s="158" t="s">
        <v>237</v>
      </c>
      <c r="E134" s="159" t="s">
        <v>3624</v>
      </c>
      <c r="F134" s="160" t="s">
        <v>3625</v>
      </c>
      <c r="G134" s="161" t="s">
        <v>305</v>
      </c>
      <c r="H134" s="162">
        <v>20</v>
      </c>
      <c r="I134" s="163"/>
      <c r="J134" s="164">
        <f t="shared" si="0"/>
        <v>0</v>
      </c>
      <c r="K134" s="165"/>
      <c r="L134" s="34"/>
      <c r="M134" s="166" t="s">
        <v>1</v>
      </c>
      <c r="N134" s="167" t="s">
        <v>41</v>
      </c>
      <c r="O134" s="62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0" t="s">
        <v>843</v>
      </c>
      <c r="AT134" s="170" t="s">
        <v>237</v>
      </c>
      <c r="AU134" s="170" t="s">
        <v>87</v>
      </c>
      <c r="AY134" s="18" t="s">
        <v>234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8" t="s">
        <v>87</v>
      </c>
      <c r="BK134" s="171">
        <f t="shared" si="9"/>
        <v>0</v>
      </c>
      <c r="BL134" s="18" t="s">
        <v>843</v>
      </c>
      <c r="BM134" s="170" t="s">
        <v>282</v>
      </c>
    </row>
    <row r="135" spans="1:65" s="2" customFormat="1" ht="16.5" customHeight="1">
      <c r="A135" s="33"/>
      <c r="B135" s="157"/>
      <c r="C135" s="199" t="s">
        <v>269</v>
      </c>
      <c r="D135" s="199" t="s">
        <v>478</v>
      </c>
      <c r="E135" s="200" t="s">
        <v>3626</v>
      </c>
      <c r="F135" s="201" t="s">
        <v>3627</v>
      </c>
      <c r="G135" s="202" t="s">
        <v>305</v>
      </c>
      <c r="H135" s="203">
        <v>20</v>
      </c>
      <c r="I135" s="204"/>
      <c r="J135" s="205">
        <f t="shared" si="0"/>
        <v>0</v>
      </c>
      <c r="K135" s="206"/>
      <c r="L135" s="207"/>
      <c r="M135" s="208" t="s">
        <v>1</v>
      </c>
      <c r="N135" s="209" t="s">
        <v>41</v>
      </c>
      <c r="O135" s="62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0" t="s">
        <v>1948</v>
      </c>
      <c r="AT135" s="170" t="s">
        <v>478</v>
      </c>
      <c r="AU135" s="170" t="s">
        <v>87</v>
      </c>
      <c r="AY135" s="18" t="s">
        <v>234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8" t="s">
        <v>87</v>
      </c>
      <c r="BK135" s="171">
        <f t="shared" si="9"/>
        <v>0</v>
      </c>
      <c r="BL135" s="18" t="s">
        <v>843</v>
      </c>
      <c r="BM135" s="170" t="s">
        <v>292</v>
      </c>
    </row>
    <row r="136" spans="1:65" s="2" customFormat="1" ht="24.15" customHeight="1">
      <c r="A136" s="33"/>
      <c r="B136" s="157"/>
      <c r="C136" s="158" t="s">
        <v>273</v>
      </c>
      <c r="D136" s="158" t="s">
        <v>237</v>
      </c>
      <c r="E136" s="159" t="s">
        <v>3628</v>
      </c>
      <c r="F136" s="160" t="s">
        <v>3629</v>
      </c>
      <c r="G136" s="161" t="s">
        <v>240</v>
      </c>
      <c r="H136" s="162">
        <v>60</v>
      </c>
      <c r="I136" s="163"/>
      <c r="J136" s="164">
        <f t="shared" si="0"/>
        <v>0</v>
      </c>
      <c r="K136" s="165"/>
      <c r="L136" s="34"/>
      <c r="M136" s="166" t="s">
        <v>1</v>
      </c>
      <c r="N136" s="167" t="s">
        <v>41</v>
      </c>
      <c r="O136" s="62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0" t="s">
        <v>843</v>
      </c>
      <c r="AT136" s="170" t="s">
        <v>237</v>
      </c>
      <c r="AU136" s="170" t="s">
        <v>87</v>
      </c>
      <c r="AY136" s="18" t="s">
        <v>234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8" t="s">
        <v>87</v>
      </c>
      <c r="BK136" s="171">
        <f t="shared" si="9"/>
        <v>0</v>
      </c>
      <c r="BL136" s="18" t="s">
        <v>843</v>
      </c>
      <c r="BM136" s="170" t="s">
        <v>302</v>
      </c>
    </row>
    <row r="137" spans="1:65" s="2" customFormat="1" ht="16.5" customHeight="1">
      <c r="A137" s="33"/>
      <c r="B137" s="157"/>
      <c r="C137" s="199" t="s">
        <v>278</v>
      </c>
      <c r="D137" s="199" t="s">
        <v>478</v>
      </c>
      <c r="E137" s="200" t="s">
        <v>2387</v>
      </c>
      <c r="F137" s="201" t="s">
        <v>2388</v>
      </c>
      <c r="G137" s="202" t="s">
        <v>611</v>
      </c>
      <c r="H137" s="203">
        <v>57</v>
      </c>
      <c r="I137" s="204"/>
      <c r="J137" s="205">
        <f t="shared" si="0"/>
        <v>0</v>
      </c>
      <c r="K137" s="206"/>
      <c r="L137" s="207"/>
      <c r="M137" s="208" t="s">
        <v>1</v>
      </c>
      <c r="N137" s="209" t="s">
        <v>41</v>
      </c>
      <c r="O137" s="62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0" t="s">
        <v>1948</v>
      </c>
      <c r="AT137" s="170" t="s">
        <v>478</v>
      </c>
      <c r="AU137" s="170" t="s">
        <v>87</v>
      </c>
      <c r="AY137" s="18" t="s">
        <v>234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8" t="s">
        <v>87</v>
      </c>
      <c r="BK137" s="171">
        <f t="shared" si="9"/>
        <v>0</v>
      </c>
      <c r="BL137" s="18" t="s">
        <v>843</v>
      </c>
      <c r="BM137" s="170" t="s">
        <v>315</v>
      </c>
    </row>
    <row r="138" spans="1:65" s="2" customFormat="1" ht="24.15" customHeight="1">
      <c r="A138" s="33"/>
      <c r="B138" s="157"/>
      <c r="C138" s="158" t="s">
        <v>282</v>
      </c>
      <c r="D138" s="158" t="s">
        <v>237</v>
      </c>
      <c r="E138" s="159" t="s">
        <v>3630</v>
      </c>
      <c r="F138" s="160" t="s">
        <v>3631</v>
      </c>
      <c r="G138" s="161" t="s">
        <v>240</v>
      </c>
      <c r="H138" s="162">
        <v>20</v>
      </c>
      <c r="I138" s="163"/>
      <c r="J138" s="164">
        <f t="shared" si="0"/>
        <v>0</v>
      </c>
      <c r="K138" s="165"/>
      <c r="L138" s="34"/>
      <c r="M138" s="166" t="s">
        <v>1</v>
      </c>
      <c r="N138" s="167" t="s">
        <v>41</v>
      </c>
      <c r="O138" s="62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0" t="s">
        <v>843</v>
      </c>
      <c r="AT138" s="170" t="s">
        <v>237</v>
      </c>
      <c r="AU138" s="170" t="s">
        <v>87</v>
      </c>
      <c r="AY138" s="18" t="s">
        <v>234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8" t="s">
        <v>87</v>
      </c>
      <c r="BK138" s="171">
        <f t="shared" si="9"/>
        <v>0</v>
      </c>
      <c r="BL138" s="18" t="s">
        <v>843</v>
      </c>
      <c r="BM138" s="170" t="s">
        <v>327</v>
      </c>
    </row>
    <row r="139" spans="1:65" s="2" customFormat="1" ht="16.5" customHeight="1">
      <c r="A139" s="33"/>
      <c r="B139" s="157"/>
      <c r="C139" s="199" t="s">
        <v>235</v>
      </c>
      <c r="D139" s="199" t="s">
        <v>478</v>
      </c>
      <c r="E139" s="200" t="s">
        <v>2391</v>
      </c>
      <c r="F139" s="201" t="s">
        <v>2392</v>
      </c>
      <c r="G139" s="202" t="s">
        <v>611</v>
      </c>
      <c r="H139" s="203">
        <v>12.5</v>
      </c>
      <c r="I139" s="204"/>
      <c r="J139" s="205">
        <f t="shared" si="0"/>
        <v>0</v>
      </c>
      <c r="K139" s="206"/>
      <c r="L139" s="207"/>
      <c r="M139" s="208" t="s">
        <v>1</v>
      </c>
      <c r="N139" s="209" t="s">
        <v>41</v>
      </c>
      <c r="O139" s="62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0" t="s">
        <v>1948</v>
      </c>
      <c r="AT139" s="170" t="s">
        <v>478</v>
      </c>
      <c r="AU139" s="170" t="s">
        <v>87</v>
      </c>
      <c r="AY139" s="18" t="s">
        <v>234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8" t="s">
        <v>87</v>
      </c>
      <c r="BK139" s="171">
        <f t="shared" si="9"/>
        <v>0</v>
      </c>
      <c r="BL139" s="18" t="s">
        <v>843</v>
      </c>
      <c r="BM139" s="170" t="s">
        <v>342</v>
      </c>
    </row>
    <row r="140" spans="1:65" s="2" customFormat="1" ht="16.5" customHeight="1">
      <c r="A140" s="33"/>
      <c r="B140" s="157"/>
      <c r="C140" s="158" t="s">
        <v>292</v>
      </c>
      <c r="D140" s="158" t="s">
        <v>237</v>
      </c>
      <c r="E140" s="159" t="s">
        <v>3632</v>
      </c>
      <c r="F140" s="160" t="s">
        <v>3633</v>
      </c>
      <c r="G140" s="161" t="s">
        <v>305</v>
      </c>
      <c r="H140" s="162">
        <v>5</v>
      </c>
      <c r="I140" s="163"/>
      <c r="J140" s="164">
        <f t="shared" si="0"/>
        <v>0</v>
      </c>
      <c r="K140" s="165"/>
      <c r="L140" s="34"/>
      <c r="M140" s="166" t="s">
        <v>1</v>
      </c>
      <c r="N140" s="167" t="s">
        <v>41</v>
      </c>
      <c r="O140" s="62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0" t="s">
        <v>843</v>
      </c>
      <c r="AT140" s="170" t="s">
        <v>237</v>
      </c>
      <c r="AU140" s="170" t="s">
        <v>87</v>
      </c>
      <c r="AY140" s="18" t="s">
        <v>234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8" t="s">
        <v>87</v>
      </c>
      <c r="BK140" s="171">
        <f t="shared" si="9"/>
        <v>0</v>
      </c>
      <c r="BL140" s="18" t="s">
        <v>843</v>
      </c>
      <c r="BM140" s="170" t="s">
        <v>7</v>
      </c>
    </row>
    <row r="141" spans="1:65" s="2" customFormat="1" ht="16.5" customHeight="1">
      <c r="A141" s="33"/>
      <c r="B141" s="157"/>
      <c r="C141" s="199" t="s">
        <v>298</v>
      </c>
      <c r="D141" s="199" t="s">
        <v>478</v>
      </c>
      <c r="E141" s="200" t="s">
        <v>3634</v>
      </c>
      <c r="F141" s="201" t="s">
        <v>3635</v>
      </c>
      <c r="G141" s="202" t="s">
        <v>305</v>
      </c>
      <c r="H141" s="203">
        <v>1</v>
      </c>
      <c r="I141" s="204"/>
      <c r="J141" s="205">
        <f t="shared" si="0"/>
        <v>0</v>
      </c>
      <c r="K141" s="206"/>
      <c r="L141" s="207"/>
      <c r="M141" s="208" t="s">
        <v>1</v>
      </c>
      <c r="N141" s="209" t="s">
        <v>41</v>
      </c>
      <c r="O141" s="62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70" t="s">
        <v>1948</v>
      </c>
      <c r="AT141" s="170" t="s">
        <v>478</v>
      </c>
      <c r="AU141" s="170" t="s">
        <v>87</v>
      </c>
      <c r="AY141" s="18" t="s">
        <v>234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8" t="s">
        <v>87</v>
      </c>
      <c r="BK141" s="171">
        <f t="shared" si="9"/>
        <v>0</v>
      </c>
      <c r="BL141" s="18" t="s">
        <v>843</v>
      </c>
      <c r="BM141" s="170" t="s">
        <v>367</v>
      </c>
    </row>
    <row r="142" spans="1:65" s="2" customFormat="1" ht="16.5" customHeight="1">
      <c r="A142" s="33"/>
      <c r="B142" s="157"/>
      <c r="C142" s="199" t="s">
        <v>302</v>
      </c>
      <c r="D142" s="199" t="s">
        <v>478</v>
      </c>
      <c r="E142" s="200" t="s">
        <v>3636</v>
      </c>
      <c r="F142" s="201" t="s">
        <v>3637</v>
      </c>
      <c r="G142" s="202" t="s">
        <v>305</v>
      </c>
      <c r="H142" s="203">
        <v>1</v>
      </c>
      <c r="I142" s="204"/>
      <c r="J142" s="205">
        <f t="shared" si="0"/>
        <v>0</v>
      </c>
      <c r="K142" s="206"/>
      <c r="L142" s="207"/>
      <c r="M142" s="208" t="s">
        <v>1</v>
      </c>
      <c r="N142" s="209" t="s">
        <v>41</v>
      </c>
      <c r="O142" s="62"/>
      <c r="P142" s="168">
        <f t="shared" si="1"/>
        <v>0</v>
      </c>
      <c r="Q142" s="168">
        <v>0</v>
      </c>
      <c r="R142" s="168">
        <f t="shared" si="2"/>
        <v>0</v>
      </c>
      <c r="S142" s="168">
        <v>0</v>
      </c>
      <c r="T142" s="169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1948</v>
      </c>
      <c r="AT142" s="170" t="s">
        <v>478</v>
      </c>
      <c r="AU142" s="170" t="s">
        <v>87</v>
      </c>
      <c r="AY142" s="18" t="s">
        <v>234</v>
      </c>
      <c r="BE142" s="171">
        <f t="shared" si="4"/>
        <v>0</v>
      </c>
      <c r="BF142" s="171">
        <f t="shared" si="5"/>
        <v>0</v>
      </c>
      <c r="BG142" s="171">
        <f t="shared" si="6"/>
        <v>0</v>
      </c>
      <c r="BH142" s="171">
        <f t="shared" si="7"/>
        <v>0</v>
      </c>
      <c r="BI142" s="171">
        <f t="shared" si="8"/>
        <v>0</v>
      </c>
      <c r="BJ142" s="18" t="s">
        <v>87</v>
      </c>
      <c r="BK142" s="171">
        <f t="shared" si="9"/>
        <v>0</v>
      </c>
      <c r="BL142" s="18" t="s">
        <v>843</v>
      </c>
      <c r="BM142" s="170" t="s">
        <v>379</v>
      </c>
    </row>
    <row r="143" spans="1:65" s="2" customFormat="1" ht="16.5" customHeight="1">
      <c r="A143" s="33"/>
      <c r="B143" s="157"/>
      <c r="C143" s="199" t="s">
        <v>309</v>
      </c>
      <c r="D143" s="199" t="s">
        <v>478</v>
      </c>
      <c r="E143" s="200" t="s">
        <v>3638</v>
      </c>
      <c r="F143" s="201" t="s">
        <v>3639</v>
      </c>
      <c r="G143" s="202" t="s">
        <v>305</v>
      </c>
      <c r="H143" s="203">
        <v>1</v>
      </c>
      <c r="I143" s="204"/>
      <c r="J143" s="205">
        <f t="shared" si="0"/>
        <v>0</v>
      </c>
      <c r="K143" s="206"/>
      <c r="L143" s="207"/>
      <c r="M143" s="208" t="s">
        <v>1</v>
      </c>
      <c r="N143" s="209" t="s">
        <v>41</v>
      </c>
      <c r="O143" s="62"/>
      <c r="P143" s="168">
        <f t="shared" si="1"/>
        <v>0</v>
      </c>
      <c r="Q143" s="168">
        <v>0</v>
      </c>
      <c r="R143" s="168">
        <f t="shared" si="2"/>
        <v>0</v>
      </c>
      <c r="S143" s="168">
        <v>0</v>
      </c>
      <c r="T143" s="169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0" t="s">
        <v>1948</v>
      </c>
      <c r="AT143" s="170" t="s">
        <v>478</v>
      </c>
      <c r="AU143" s="170" t="s">
        <v>87</v>
      </c>
      <c r="AY143" s="18" t="s">
        <v>234</v>
      </c>
      <c r="BE143" s="171">
        <f t="shared" si="4"/>
        <v>0</v>
      </c>
      <c r="BF143" s="171">
        <f t="shared" si="5"/>
        <v>0</v>
      </c>
      <c r="BG143" s="171">
        <f t="shared" si="6"/>
        <v>0</v>
      </c>
      <c r="BH143" s="171">
        <f t="shared" si="7"/>
        <v>0</v>
      </c>
      <c r="BI143" s="171">
        <f t="shared" si="8"/>
        <v>0</v>
      </c>
      <c r="BJ143" s="18" t="s">
        <v>87</v>
      </c>
      <c r="BK143" s="171">
        <f t="shared" si="9"/>
        <v>0</v>
      </c>
      <c r="BL143" s="18" t="s">
        <v>843</v>
      </c>
      <c r="BM143" s="170" t="s">
        <v>608</v>
      </c>
    </row>
    <row r="144" spans="1:65" s="2" customFormat="1" ht="16.5" customHeight="1">
      <c r="A144" s="33"/>
      <c r="B144" s="157"/>
      <c r="C144" s="199" t="s">
        <v>315</v>
      </c>
      <c r="D144" s="199" t="s">
        <v>478</v>
      </c>
      <c r="E144" s="200" t="s">
        <v>3640</v>
      </c>
      <c r="F144" s="201" t="s">
        <v>3641</v>
      </c>
      <c r="G144" s="202" t="s">
        <v>305</v>
      </c>
      <c r="H144" s="203">
        <v>1</v>
      </c>
      <c r="I144" s="204"/>
      <c r="J144" s="205">
        <f t="shared" si="0"/>
        <v>0</v>
      </c>
      <c r="K144" s="206"/>
      <c r="L144" s="207"/>
      <c r="M144" s="208" t="s">
        <v>1</v>
      </c>
      <c r="N144" s="209" t="s">
        <v>41</v>
      </c>
      <c r="O144" s="62"/>
      <c r="P144" s="168">
        <f t="shared" si="1"/>
        <v>0</v>
      </c>
      <c r="Q144" s="168">
        <v>0</v>
      </c>
      <c r="R144" s="168">
        <f t="shared" si="2"/>
        <v>0</v>
      </c>
      <c r="S144" s="168">
        <v>0</v>
      </c>
      <c r="T144" s="169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1948</v>
      </c>
      <c r="AT144" s="170" t="s">
        <v>478</v>
      </c>
      <c r="AU144" s="170" t="s">
        <v>87</v>
      </c>
      <c r="AY144" s="18" t="s">
        <v>234</v>
      </c>
      <c r="BE144" s="171">
        <f t="shared" si="4"/>
        <v>0</v>
      </c>
      <c r="BF144" s="171">
        <f t="shared" si="5"/>
        <v>0</v>
      </c>
      <c r="BG144" s="171">
        <f t="shared" si="6"/>
        <v>0</v>
      </c>
      <c r="BH144" s="171">
        <f t="shared" si="7"/>
        <v>0</v>
      </c>
      <c r="BI144" s="171">
        <f t="shared" si="8"/>
        <v>0</v>
      </c>
      <c r="BJ144" s="18" t="s">
        <v>87</v>
      </c>
      <c r="BK144" s="171">
        <f t="shared" si="9"/>
        <v>0</v>
      </c>
      <c r="BL144" s="18" t="s">
        <v>843</v>
      </c>
      <c r="BM144" s="170" t="s">
        <v>617</v>
      </c>
    </row>
    <row r="145" spans="1:65" s="2" customFormat="1" ht="16.5" customHeight="1">
      <c r="A145" s="33"/>
      <c r="B145" s="157"/>
      <c r="C145" s="199" t="s">
        <v>321</v>
      </c>
      <c r="D145" s="199" t="s">
        <v>478</v>
      </c>
      <c r="E145" s="200" t="s">
        <v>3642</v>
      </c>
      <c r="F145" s="201" t="s">
        <v>3643</v>
      </c>
      <c r="G145" s="202" t="s">
        <v>305</v>
      </c>
      <c r="H145" s="203">
        <v>1</v>
      </c>
      <c r="I145" s="204"/>
      <c r="J145" s="205">
        <f t="shared" si="0"/>
        <v>0</v>
      </c>
      <c r="K145" s="206"/>
      <c r="L145" s="207"/>
      <c r="M145" s="208" t="s">
        <v>1</v>
      </c>
      <c r="N145" s="209" t="s">
        <v>41</v>
      </c>
      <c r="O145" s="62"/>
      <c r="P145" s="168">
        <f t="shared" si="1"/>
        <v>0</v>
      </c>
      <c r="Q145" s="168">
        <v>0</v>
      </c>
      <c r="R145" s="168">
        <f t="shared" si="2"/>
        <v>0</v>
      </c>
      <c r="S145" s="168">
        <v>0</v>
      </c>
      <c r="T145" s="169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0" t="s">
        <v>1948</v>
      </c>
      <c r="AT145" s="170" t="s">
        <v>478</v>
      </c>
      <c r="AU145" s="170" t="s">
        <v>87</v>
      </c>
      <c r="AY145" s="18" t="s">
        <v>234</v>
      </c>
      <c r="BE145" s="171">
        <f t="shared" si="4"/>
        <v>0</v>
      </c>
      <c r="BF145" s="171">
        <f t="shared" si="5"/>
        <v>0</v>
      </c>
      <c r="BG145" s="171">
        <f t="shared" si="6"/>
        <v>0</v>
      </c>
      <c r="BH145" s="171">
        <f t="shared" si="7"/>
        <v>0</v>
      </c>
      <c r="BI145" s="171">
        <f t="shared" si="8"/>
        <v>0</v>
      </c>
      <c r="BJ145" s="18" t="s">
        <v>87</v>
      </c>
      <c r="BK145" s="171">
        <f t="shared" si="9"/>
        <v>0</v>
      </c>
      <c r="BL145" s="18" t="s">
        <v>843</v>
      </c>
      <c r="BM145" s="170" t="s">
        <v>630</v>
      </c>
    </row>
    <row r="146" spans="1:65" s="2" customFormat="1" ht="16.5" customHeight="1">
      <c r="A146" s="33"/>
      <c r="B146" s="157"/>
      <c r="C146" s="158" t="s">
        <v>327</v>
      </c>
      <c r="D146" s="158" t="s">
        <v>237</v>
      </c>
      <c r="E146" s="159" t="s">
        <v>3644</v>
      </c>
      <c r="F146" s="160" t="s">
        <v>3645</v>
      </c>
      <c r="G146" s="161" t="s">
        <v>305</v>
      </c>
      <c r="H146" s="162">
        <v>60</v>
      </c>
      <c r="I146" s="163"/>
      <c r="J146" s="164">
        <f t="shared" si="0"/>
        <v>0</v>
      </c>
      <c r="K146" s="165"/>
      <c r="L146" s="34"/>
      <c r="M146" s="166" t="s">
        <v>1</v>
      </c>
      <c r="N146" s="167" t="s">
        <v>41</v>
      </c>
      <c r="O146" s="62"/>
      <c r="P146" s="168">
        <f t="shared" si="1"/>
        <v>0</v>
      </c>
      <c r="Q146" s="168">
        <v>0</v>
      </c>
      <c r="R146" s="168">
        <f t="shared" si="2"/>
        <v>0</v>
      </c>
      <c r="S146" s="168">
        <v>0</v>
      </c>
      <c r="T146" s="169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843</v>
      </c>
      <c r="AT146" s="170" t="s">
        <v>237</v>
      </c>
      <c r="AU146" s="170" t="s">
        <v>87</v>
      </c>
      <c r="AY146" s="18" t="s">
        <v>234</v>
      </c>
      <c r="BE146" s="171">
        <f t="shared" si="4"/>
        <v>0</v>
      </c>
      <c r="BF146" s="171">
        <f t="shared" si="5"/>
        <v>0</v>
      </c>
      <c r="BG146" s="171">
        <f t="shared" si="6"/>
        <v>0</v>
      </c>
      <c r="BH146" s="171">
        <f t="shared" si="7"/>
        <v>0</v>
      </c>
      <c r="BI146" s="171">
        <f t="shared" si="8"/>
        <v>0</v>
      </c>
      <c r="BJ146" s="18" t="s">
        <v>87</v>
      </c>
      <c r="BK146" s="171">
        <f t="shared" si="9"/>
        <v>0</v>
      </c>
      <c r="BL146" s="18" t="s">
        <v>843</v>
      </c>
      <c r="BM146" s="170" t="s">
        <v>643</v>
      </c>
    </row>
    <row r="147" spans="1:65" s="2" customFormat="1" ht="24.15" customHeight="1">
      <c r="A147" s="33"/>
      <c r="B147" s="157"/>
      <c r="C147" s="199" t="s">
        <v>335</v>
      </c>
      <c r="D147" s="199" t="s">
        <v>478</v>
      </c>
      <c r="E147" s="200" t="s">
        <v>3646</v>
      </c>
      <c r="F147" s="201" t="s">
        <v>3647</v>
      </c>
      <c r="G147" s="202" t="s">
        <v>305</v>
      </c>
      <c r="H147" s="203">
        <v>60</v>
      </c>
      <c r="I147" s="204"/>
      <c r="J147" s="205">
        <f t="shared" si="0"/>
        <v>0</v>
      </c>
      <c r="K147" s="206"/>
      <c r="L147" s="207"/>
      <c r="M147" s="208" t="s">
        <v>1</v>
      </c>
      <c r="N147" s="209" t="s">
        <v>41</v>
      </c>
      <c r="O147" s="62"/>
      <c r="P147" s="168">
        <f t="shared" si="1"/>
        <v>0</v>
      </c>
      <c r="Q147" s="168">
        <v>0</v>
      </c>
      <c r="R147" s="168">
        <f t="shared" si="2"/>
        <v>0</v>
      </c>
      <c r="S147" s="168">
        <v>0</v>
      </c>
      <c r="T147" s="169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0" t="s">
        <v>1948</v>
      </c>
      <c r="AT147" s="170" t="s">
        <v>478</v>
      </c>
      <c r="AU147" s="170" t="s">
        <v>87</v>
      </c>
      <c r="AY147" s="18" t="s">
        <v>234</v>
      </c>
      <c r="BE147" s="171">
        <f t="shared" si="4"/>
        <v>0</v>
      </c>
      <c r="BF147" s="171">
        <f t="shared" si="5"/>
        <v>0</v>
      </c>
      <c r="BG147" s="171">
        <f t="shared" si="6"/>
        <v>0</v>
      </c>
      <c r="BH147" s="171">
        <f t="shared" si="7"/>
        <v>0</v>
      </c>
      <c r="BI147" s="171">
        <f t="shared" si="8"/>
        <v>0</v>
      </c>
      <c r="BJ147" s="18" t="s">
        <v>87</v>
      </c>
      <c r="BK147" s="171">
        <f t="shared" si="9"/>
        <v>0</v>
      </c>
      <c r="BL147" s="18" t="s">
        <v>843</v>
      </c>
      <c r="BM147" s="170" t="s">
        <v>669</v>
      </c>
    </row>
    <row r="148" spans="1:65" s="2" customFormat="1" ht="24.15" customHeight="1">
      <c r="A148" s="33"/>
      <c r="B148" s="157"/>
      <c r="C148" s="199" t="s">
        <v>342</v>
      </c>
      <c r="D148" s="199" t="s">
        <v>478</v>
      </c>
      <c r="E148" s="200" t="s">
        <v>3648</v>
      </c>
      <c r="F148" s="201" t="s">
        <v>3649</v>
      </c>
      <c r="G148" s="202" t="s">
        <v>305</v>
      </c>
      <c r="H148" s="203">
        <v>60</v>
      </c>
      <c r="I148" s="204"/>
      <c r="J148" s="205">
        <f t="shared" si="0"/>
        <v>0</v>
      </c>
      <c r="K148" s="206"/>
      <c r="L148" s="207"/>
      <c r="M148" s="208" t="s">
        <v>1</v>
      </c>
      <c r="N148" s="209" t="s">
        <v>41</v>
      </c>
      <c r="O148" s="62"/>
      <c r="P148" s="168">
        <f t="shared" si="1"/>
        <v>0</v>
      </c>
      <c r="Q148" s="168">
        <v>0</v>
      </c>
      <c r="R148" s="168">
        <f t="shared" si="2"/>
        <v>0</v>
      </c>
      <c r="S148" s="168">
        <v>0</v>
      </c>
      <c r="T148" s="169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1948</v>
      </c>
      <c r="AT148" s="170" t="s">
        <v>478</v>
      </c>
      <c r="AU148" s="170" t="s">
        <v>87</v>
      </c>
      <c r="AY148" s="18" t="s">
        <v>234</v>
      </c>
      <c r="BE148" s="171">
        <f t="shared" si="4"/>
        <v>0</v>
      </c>
      <c r="BF148" s="171">
        <f t="shared" si="5"/>
        <v>0</v>
      </c>
      <c r="BG148" s="171">
        <f t="shared" si="6"/>
        <v>0</v>
      </c>
      <c r="BH148" s="171">
        <f t="shared" si="7"/>
        <v>0</v>
      </c>
      <c r="BI148" s="171">
        <f t="shared" si="8"/>
        <v>0</v>
      </c>
      <c r="BJ148" s="18" t="s">
        <v>87</v>
      </c>
      <c r="BK148" s="171">
        <f t="shared" si="9"/>
        <v>0</v>
      </c>
      <c r="BL148" s="18" t="s">
        <v>843</v>
      </c>
      <c r="BM148" s="170" t="s">
        <v>686</v>
      </c>
    </row>
    <row r="149" spans="1:65" s="2" customFormat="1" ht="24.15" customHeight="1">
      <c r="A149" s="33"/>
      <c r="B149" s="157"/>
      <c r="C149" s="158" t="s">
        <v>349</v>
      </c>
      <c r="D149" s="158" t="s">
        <v>237</v>
      </c>
      <c r="E149" s="159" t="s">
        <v>3650</v>
      </c>
      <c r="F149" s="160" t="s">
        <v>3651</v>
      </c>
      <c r="G149" s="161" t="s">
        <v>305</v>
      </c>
      <c r="H149" s="162">
        <v>20</v>
      </c>
      <c r="I149" s="163"/>
      <c r="J149" s="164">
        <f t="shared" si="0"/>
        <v>0</v>
      </c>
      <c r="K149" s="165"/>
      <c r="L149" s="34"/>
      <c r="M149" s="166" t="s">
        <v>1</v>
      </c>
      <c r="N149" s="167" t="s">
        <v>41</v>
      </c>
      <c r="O149" s="62"/>
      <c r="P149" s="168">
        <f t="shared" si="1"/>
        <v>0</v>
      </c>
      <c r="Q149" s="168">
        <v>0</v>
      </c>
      <c r="R149" s="168">
        <f t="shared" si="2"/>
        <v>0</v>
      </c>
      <c r="S149" s="168">
        <v>0</v>
      </c>
      <c r="T149" s="169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0" t="s">
        <v>843</v>
      </c>
      <c r="AT149" s="170" t="s">
        <v>237</v>
      </c>
      <c r="AU149" s="170" t="s">
        <v>87</v>
      </c>
      <c r="AY149" s="18" t="s">
        <v>234</v>
      </c>
      <c r="BE149" s="171">
        <f t="shared" si="4"/>
        <v>0</v>
      </c>
      <c r="BF149" s="171">
        <f t="shared" si="5"/>
        <v>0</v>
      </c>
      <c r="BG149" s="171">
        <f t="shared" si="6"/>
        <v>0</v>
      </c>
      <c r="BH149" s="171">
        <f t="shared" si="7"/>
        <v>0</v>
      </c>
      <c r="BI149" s="171">
        <f t="shared" si="8"/>
        <v>0</v>
      </c>
      <c r="BJ149" s="18" t="s">
        <v>87</v>
      </c>
      <c r="BK149" s="171">
        <f t="shared" si="9"/>
        <v>0</v>
      </c>
      <c r="BL149" s="18" t="s">
        <v>843</v>
      </c>
      <c r="BM149" s="170" t="s">
        <v>701</v>
      </c>
    </row>
    <row r="150" spans="1:65" s="2" customFormat="1" ht="24.15" customHeight="1">
      <c r="A150" s="33"/>
      <c r="B150" s="157"/>
      <c r="C150" s="199" t="s">
        <v>7</v>
      </c>
      <c r="D150" s="199" t="s">
        <v>478</v>
      </c>
      <c r="E150" s="200" t="s">
        <v>3652</v>
      </c>
      <c r="F150" s="201" t="s">
        <v>3653</v>
      </c>
      <c r="G150" s="202" t="s">
        <v>305</v>
      </c>
      <c r="H150" s="203">
        <v>20</v>
      </c>
      <c r="I150" s="204"/>
      <c r="J150" s="205">
        <f t="shared" si="0"/>
        <v>0</v>
      </c>
      <c r="K150" s="206"/>
      <c r="L150" s="207"/>
      <c r="M150" s="208" t="s">
        <v>1</v>
      </c>
      <c r="N150" s="209" t="s">
        <v>41</v>
      </c>
      <c r="O150" s="62"/>
      <c r="P150" s="168">
        <f t="shared" si="1"/>
        <v>0</v>
      </c>
      <c r="Q150" s="168">
        <v>0</v>
      </c>
      <c r="R150" s="168">
        <f t="shared" si="2"/>
        <v>0</v>
      </c>
      <c r="S150" s="168">
        <v>0</v>
      </c>
      <c r="T150" s="169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0" t="s">
        <v>1948</v>
      </c>
      <c r="AT150" s="170" t="s">
        <v>478</v>
      </c>
      <c r="AU150" s="170" t="s">
        <v>87</v>
      </c>
      <c r="AY150" s="18" t="s">
        <v>234</v>
      </c>
      <c r="BE150" s="171">
        <f t="shared" si="4"/>
        <v>0</v>
      </c>
      <c r="BF150" s="171">
        <f t="shared" si="5"/>
        <v>0</v>
      </c>
      <c r="BG150" s="171">
        <f t="shared" si="6"/>
        <v>0</v>
      </c>
      <c r="BH150" s="171">
        <f t="shared" si="7"/>
        <v>0</v>
      </c>
      <c r="BI150" s="171">
        <f t="shared" si="8"/>
        <v>0</v>
      </c>
      <c r="BJ150" s="18" t="s">
        <v>87</v>
      </c>
      <c r="BK150" s="171">
        <f t="shared" si="9"/>
        <v>0</v>
      </c>
      <c r="BL150" s="18" t="s">
        <v>843</v>
      </c>
      <c r="BM150" s="170" t="s">
        <v>733</v>
      </c>
    </row>
    <row r="151" spans="1:65" s="2" customFormat="1" ht="24.15" customHeight="1">
      <c r="A151" s="33"/>
      <c r="B151" s="157"/>
      <c r="C151" s="158" t="s">
        <v>362</v>
      </c>
      <c r="D151" s="158" t="s">
        <v>237</v>
      </c>
      <c r="E151" s="159" t="s">
        <v>3654</v>
      </c>
      <c r="F151" s="160" t="s">
        <v>3655</v>
      </c>
      <c r="G151" s="161" t="s">
        <v>305</v>
      </c>
      <c r="H151" s="162">
        <v>4</v>
      </c>
      <c r="I151" s="163"/>
      <c r="J151" s="164">
        <f t="shared" si="0"/>
        <v>0</v>
      </c>
      <c r="K151" s="165"/>
      <c r="L151" s="34"/>
      <c r="M151" s="166" t="s">
        <v>1</v>
      </c>
      <c r="N151" s="167" t="s">
        <v>41</v>
      </c>
      <c r="O151" s="62"/>
      <c r="P151" s="168">
        <f t="shared" si="1"/>
        <v>0</v>
      </c>
      <c r="Q151" s="168">
        <v>0</v>
      </c>
      <c r="R151" s="168">
        <f t="shared" si="2"/>
        <v>0</v>
      </c>
      <c r="S151" s="168">
        <v>0</v>
      </c>
      <c r="T151" s="169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0" t="s">
        <v>843</v>
      </c>
      <c r="AT151" s="170" t="s">
        <v>237</v>
      </c>
      <c r="AU151" s="170" t="s">
        <v>87</v>
      </c>
      <c r="AY151" s="18" t="s">
        <v>234</v>
      </c>
      <c r="BE151" s="171">
        <f t="shared" si="4"/>
        <v>0</v>
      </c>
      <c r="BF151" s="171">
        <f t="shared" si="5"/>
        <v>0</v>
      </c>
      <c r="BG151" s="171">
        <f t="shared" si="6"/>
        <v>0</v>
      </c>
      <c r="BH151" s="171">
        <f t="shared" si="7"/>
        <v>0</v>
      </c>
      <c r="BI151" s="171">
        <f t="shared" si="8"/>
        <v>0</v>
      </c>
      <c r="BJ151" s="18" t="s">
        <v>87</v>
      </c>
      <c r="BK151" s="171">
        <f t="shared" si="9"/>
        <v>0</v>
      </c>
      <c r="BL151" s="18" t="s">
        <v>843</v>
      </c>
      <c r="BM151" s="170" t="s">
        <v>743</v>
      </c>
    </row>
    <row r="152" spans="1:65" s="2" customFormat="1" ht="24.15" customHeight="1">
      <c r="A152" s="33"/>
      <c r="B152" s="157"/>
      <c r="C152" s="199" t="s">
        <v>367</v>
      </c>
      <c r="D152" s="199" t="s">
        <v>478</v>
      </c>
      <c r="E152" s="200" t="s">
        <v>3656</v>
      </c>
      <c r="F152" s="201" t="s">
        <v>3657</v>
      </c>
      <c r="G152" s="202" t="s">
        <v>305</v>
      </c>
      <c r="H152" s="203">
        <v>4</v>
      </c>
      <c r="I152" s="204"/>
      <c r="J152" s="205">
        <f t="shared" si="0"/>
        <v>0</v>
      </c>
      <c r="K152" s="206"/>
      <c r="L152" s="207"/>
      <c r="M152" s="208" t="s">
        <v>1</v>
      </c>
      <c r="N152" s="209" t="s">
        <v>41</v>
      </c>
      <c r="O152" s="62"/>
      <c r="P152" s="168">
        <f t="shared" si="1"/>
        <v>0</v>
      </c>
      <c r="Q152" s="168">
        <v>0</v>
      </c>
      <c r="R152" s="168">
        <f t="shared" si="2"/>
        <v>0</v>
      </c>
      <c r="S152" s="168">
        <v>0</v>
      </c>
      <c r="T152" s="169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0" t="s">
        <v>1948</v>
      </c>
      <c r="AT152" s="170" t="s">
        <v>478</v>
      </c>
      <c r="AU152" s="170" t="s">
        <v>87</v>
      </c>
      <c r="AY152" s="18" t="s">
        <v>234</v>
      </c>
      <c r="BE152" s="171">
        <f t="shared" si="4"/>
        <v>0</v>
      </c>
      <c r="BF152" s="171">
        <f t="shared" si="5"/>
        <v>0</v>
      </c>
      <c r="BG152" s="171">
        <f t="shared" si="6"/>
        <v>0</v>
      </c>
      <c r="BH152" s="171">
        <f t="shared" si="7"/>
        <v>0</v>
      </c>
      <c r="BI152" s="171">
        <f t="shared" si="8"/>
        <v>0</v>
      </c>
      <c r="BJ152" s="18" t="s">
        <v>87</v>
      </c>
      <c r="BK152" s="171">
        <f t="shared" si="9"/>
        <v>0</v>
      </c>
      <c r="BL152" s="18" t="s">
        <v>843</v>
      </c>
      <c r="BM152" s="170" t="s">
        <v>756</v>
      </c>
    </row>
    <row r="153" spans="1:65" s="2" customFormat="1" ht="16.5" customHeight="1">
      <c r="A153" s="33"/>
      <c r="B153" s="157"/>
      <c r="C153" s="158" t="s">
        <v>372</v>
      </c>
      <c r="D153" s="158" t="s">
        <v>237</v>
      </c>
      <c r="E153" s="159" t="s">
        <v>3658</v>
      </c>
      <c r="F153" s="160" t="s">
        <v>3659</v>
      </c>
      <c r="G153" s="161" t="s">
        <v>305</v>
      </c>
      <c r="H153" s="162">
        <v>4</v>
      </c>
      <c r="I153" s="163"/>
      <c r="J153" s="164">
        <f t="shared" si="0"/>
        <v>0</v>
      </c>
      <c r="K153" s="165"/>
      <c r="L153" s="34"/>
      <c r="M153" s="166" t="s">
        <v>1</v>
      </c>
      <c r="N153" s="167" t="s">
        <v>41</v>
      </c>
      <c r="O153" s="62"/>
      <c r="P153" s="168">
        <f t="shared" si="1"/>
        <v>0</v>
      </c>
      <c r="Q153" s="168">
        <v>0</v>
      </c>
      <c r="R153" s="168">
        <f t="shared" si="2"/>
        <v>0</v>
      </c>
      <c r="S153" s="168">
        <v>0</v>
      </c>
      <c r="T153" s="169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0" t="s">
        <v>843</v>
      </c>
      <c r="AT153" s="170" t="s">
        <v>237</v>
      </c>
      <c r="AU153" s="170" t="s">
        <v>87</v>
      </c>
      <c r="AY153" s="18" t="s">
        <v>234</v>
      </c>
      <c r="BE153" s="171">
        <f t="shared" si="4"/>
        <v>0</v>
      </c>
      <c r="BF153" s="171">
        <f t="shared" si="5"/>
        <v>0</v>
      </c>
      <c r="BG153" s="171">
        <f t="shared" si="6"/>
        <v>0</v>
      </c>
      <c r="BH153" s="171">
        <f t="shared" si="7"/>
        <v>0</v>
      </c>
      <c r="BI153" s="171">
        <f t="shared" si="8"/>
        <v>0</v>
      </c>
      <c r="BJ153" s="18" t="s">
        <v>87</v>
      </c>
      <c r="BK153" s="171">
        <f t="shared" si="9"/>
        <v>0</v>
      </c>
      <c r="BL153" s="18" t="s">
        <v>843</v>
      </c>
      <c r="BM153" s="170" t="s">
        <v>766</v>
      </c>
    </row>
    <row r="154" spans="1:65" s="2" customFormat="1" ht="24.15" customHeight="1">
      <c r="A154" s="33"/>
      <c r="B154" s="157"/>
      <c r="C154" s="199" t="s">
        <v>379</v>
      </c>
      <c r="D154" s="199" t="s">
        <v>478</v>
      </c>
      <c r="E154" s="200" t="s">
        <v>3660</v>
      </c>
      <c r="F154" s="201" t="s">
        <v>3661</v>
      </c>
      <c r="G154" s="202" t="s">
        <v>305</v>
      </c>
      <c r="H154" s="203">
        <v>4</v>
      </c>
      <c r="I154" s="204"/>
      <c r="J154" s="205">
        <f t="shared" si="0"/>
        <v>0</v>
      </c>
      <c r="K154" s="206"/>
      <c r="L154" s="207"/>
      <c r="M154" s="208" t="s">
        <v>1</v>
      </c>
      <c r="N154" s="209" t="s">
        <v>41</v>
      </c>
      <c r="O154" s="62"/>
      <c r="P154" s="168">
        <f t="shared" si="1"/>
        <v>0</v>
      </c>
      <c r="Q154" s="168">
        <v>0</v>
      </c>
      <c r="R154" s="168">
        <f t="shared" si="2"/>
        <v>0</v>
      </c>
      <c r="S154" s="168">
        <v>0</v>
      </c>
      <c r="T154" s="169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0" t="s">
        <v>1948</v>
      </c>
      <c r="AT154" s="170" t="s">
        <v>478</v>
      </c>
      <c r="AU154" s="170" t="s">
        <v>87</v>
      </c>
      <c r="AY154" s="18" t="s">
        <v>234</v>
      </c>
      <c r="BE154" s="171">
        <f t="shared" si="4"/>
        <v>0</v>
      </c>
      <c r="BF154" s="171">
        <f t="shared" si="5"/>
        <v>0</v>
      </c>
      <c r="BG154" s="171">
        <f t="shared" si="6"/>
        <v>0</v>
      </c>
      <c r="BH154" s="171">
        <f t="shared" si="7"/>
        <v>0</v>
      </c>
      <c r="BI154" s="171">
        <f t="shared" si="8"/>
        <v>0</v>
      </c>
      <c r="BJ154" s="18" t="s">
        <v>87</v>
      </c>
      <c r="BK154" s="171">
        <f t="shared" si="9"/>
        <v>0</v>
      </c>
      <c r="BL154" s="18" t="s">
        <v>843</v>
      </c>
      <c r="BM154" s="170" t="s">
        <v>771</v>
      </c>
    </row>
    <row r="155" spans="1:65" s="2" customFormat="1" ht="16.5" customHeight="1">
      <c r="A155" s="33"/>
      <c r="B155" s="157"/>
      <c r="C155" s="158" t="s">
        <v>387</v>
      </c>
      <c r="D155" s="158" t="s">
        <v>237</v>
      </c>
      <c r="E155" s="159" t="s">
        <v>3662</v>
      </c>
      <c r="F155" s="160" t="s">
        <v>3663</v>
      </c>
      <c r="G155" s="161" t="s">
        <v>305</v>
      </c>
      <c r="H155" s="162">
        <v>4</v>
      </c>
      <c r="I155" s="163"/>
      <c r="J155" s="164">
        <f t="shared" si="0"/>
        <v>0</v>
      </c>
      <c r="K155" s="165"/>
      <c r="L155" s="34"/>
      <c r="M155" s="166" t="s">
        <v>1</v>
      </c>
      <c r="N155" s="167" t="s">
        <v>41</v>
      </c>
      <c r="O155" s="62"/>
      <c r="P155" s="168">
        <f t="shared" si="1"/>
        <v>0</v>
      </c>
      <c r="Q155" s="168">
        <v>0</v>
      </c>
      <c r="R155" s="168">
        <f t="shared" si="2"/>
        <v>0</v>
      </c>
      <c r="S155" s="168">
        <v>0</v>
      </c>
      <c r="T155" s="169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0" t="s">
        <v>843</v>
      </c>
      <c r="AT155" s="170" t="s">
        <v>237</v>
      </c>
      <c r="AU155" s="170" t="s">
        <v>87</v>
      </c>
      <c r="AY155" s="18" t="s">
        <v>234</v>
      </c>
      <c r="BE155" s="171">
        <f t="shared" si="4"/>
        <v>0</v>
      </c>
      <c r="BF155" s="171">
        <f t="shared" si="5"/>
        <v>0</v>
      </c>
      <c r="BG155" s="171">
        <f t="shared" si="6"/>
        <v>0</v>
      </c>
      <c r="BH155" s="171">
        <f t="shared" si="7"/>
        <v>0</v>
      </c>
      <c r="BI155" s="171">
        <f t="shared" si="8"/>
        <v>0</v>
      </c>
      <c r="BJ155" s="18" t="s">
        <v>87</v>
      </c>
      <c r="BK155" s="171">
        <f t="shared" si="9"/>
        <v>0</v>
      </c>
      <c r="BL155" s="18" t="s">
        <v>843</v>
      </c>
      <c r="BM155" s="170" t="s">
        <v>780</v>
      </c>
    </row>
    <row r="156" spans="1:65" s="2" customFormat="1" ht="24.15" customHeight="1">
      <c r="A156" s="33"/>
      <c r="B156" s="157"/>
      <c r="C156" s="199" t="s">
        <v>608</v>
      </c>
      <c r="D156" s="199" t="s">
        <v>478</v>
      </c>
      <c r="E156" s="200" t="s">
        <v>3664</v>
      </c>
      <c r="F156" s="201" t="s">
        <v>3665</v>
      </c>
      <c r="G156" s="202" t="s">
        <v>305</v>
      </c>
      <c r="H156" s="203">
        <v>4</v>
      </c>
      <c r="I156" s="204"/>
      <c r="J156" s="205">
        <f t="shared" si="0"/>
        <v>0</v>
      </c>
      <c r="K156" s="206"/>
      <c r="L156" s="207"/>
      <c r="M156" s="208" t="s">
        <v>1</v>
      </c>
      <c r="N156" s="209" t="s">
        <v>41</v>
      </c>
      <c r="O156" s="62"/>
      <c r="P156" s="168">
        <f t="shared" si="1"/>
        <v>0</v>
      </c>
      <c r="Q156" s="168">
        <v>0</v>
      </c>
      <c r="R156" s="168">
        <f t="shared" si="2"/>
        <v>0</v>
      </c>
      <c r="S156" s="168">
        <v>0</v>
      </c>
      <c r="T156" s="169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0" t="s">
        <v>1948</v>
      </c>
      <c r="AT156" s="170" t="s">
        <v>478</v>
      </c>
      <c r="AU156" s="170" t="s">
        <v>87</v>
      </c>
      <c r="AY156" s="18" t="s">
        <v>234</v>
      </c>
      <c r="BE156" s="171">
        <f t="shared" si="4"/>
        <v>0</v>
      </c>
      <c r="BF156" s="171">
        <f t="shared" si="5"/>
        <v>0</v>
      </c>
      <c r="BG156" s="171">
        <f t="shared" si="6"/>
        <v>0</v>
      </c>
      <c r="BH156" s="171">
        <f t="shared" si="7"/>
        <v>0</v>
      </c>
      <c r="BI156" s="171">
        <f t="shared" si="8"/>
        <v>0</v>
      </c>
      <c r="BJ156" s="18" t="s">
        <v>87</v>
      </c>
      <c r="BK156" s="171">
        <f t="shared" si="9"/>
        <v>0</v>
      </c>
      <c r="BL156" s="18" t="s">
        <v>843</v>
      </c>
      <c r="BM156" s="170" t="s">
        <v>790</v>
      </c>
    </row>
    <row r="157" spans="1:65" s="2" customFormat="1" ht="24.15" customHeight="1">
      <c r="A157" s="33"/>
      <c r="B157" s="157"/>
      <c r="C157" s="199" t="s">
        <v>613</v>
      </c>
      <c r="D157" s="199" t="s">
        <v>478</v>
      </c>
      <c r="E157" s="200" t="s">
        <v>3666</v>
      </c>
      <c r="F157" s="201" t="s">
        <v>3667</v>
      </c>
      <c r="G157" s="202" t="s">
        <v>305</v>
      </c>
      <c r="H157" s="203">
        <v>4</v>
      </c>
      <c r="I157" s="204"/>
      <c r="J157" s="205">
        <f t="shared" si="0"/>
        <v>0</v>
      </c>
      <c r="K157" s="206"/>
      <c r="L157" s="207"/>
      <c r="M157" s="208" t="s">
        <v>1</v>
      </c>
      <c r="N157" s="209" t="s">
        <v>41</v>
      </c>
      <c r="O157" s="62"/>
      <c r="P157" s="168">
        <f t="shared" si="1"/>
        <v>0</v>
      </c>
      <c r="Q157" s="168">
        <v>0</v>
      </c>
      <c r="R157" s="168">
        <f t="shared" si="2"/>
        <v>0</v>
      </c>
      <c r="S157" s="168">
        <v>0</v>
      </c>
      <c r="T157" s="169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0" t="s">
        <v>1948</v>
      </c>
      <c r="AT157" s="170" t="s">
        <v>478</v>
      </c>
      <c r="AU157" s="170" t="s">
        <v>87</v>
      </c>
      <c r="AY157" s="18" t="s">
        <v>234</v>
      </c>
      <c r="BE157" s="171">
        <f t="shared" si="4"/>
        <v>0</v>
      </c>
      <c r="BF157" s="171">
        <f t="shared" si="5"/>
        <v>0</v>
      </c>
      <c r="BG157" s="171">
        <f t="shared" si="6"/>
        <v>0</v>
      </c>
      <c r="BH157" s="171">
        <f t="shared" si="7"/>
        <v>0</v>
      </c>
      <c r="BI157" s="171">
        <f t="shared" si="8"/>
        <v>0</v>
      </c>
      <c r="BJ157" s="18" t="s">
        <v>87</v>
      </c>
      <c r="BK157" s="171">
        <f t="shared" si="9"/>
        <v>0</v>
      </c>
      <c r="BL157" s="18" t="s">
        <v>843</v>
      </c>
      <c r="BM157" s="170" t="s">
        <v>801</v>
      </c>
    </row>
    <row r="158" spans="1:65" s="2" customFormat="1" ht="16.5" customHeight="1">
      <c r="A158" s="33"/>
      <c r="B158" s="157"/>
      <c r="C158" s="199" t="s">
        <v>617</v>
      </c>
      <c r="D158" s="199" t="s">
        <v>478</v>
      </c>
      <c r="E158" s="200" t="s">
        <v>3668</v>
      </c>
      <c r="F158" s="201" t="s">
        <v>3669</v>
      </c>
      <c r="G158" s="202" t="s">
        <v>305</v>
      </c>
      <c r="H158" s="203">
        <v>4</v>
      </c>
      <c r="I158" s="204"/>
      <c r="J158" s="205">
        <f t="shared" si="0"/>
        <v>0</v>
      </c>
      <c r="K158" s="206"/>
      <c r="L158" s="207"/>
      <c r="M158" s="208" t="s">
        <v>1</v>
      </c>
      <c r="N158" s="209" t="s">
        <v>41</v>
      </c>
      <c r="O158" s="62"/>
      <c r="P158" s="168">
        <f t="shared" si="1"/>
        <v>0</v>
      </c>
      <c r="Q158" s="168">
        <v>0</v>
      </c>
      <c r="R158" s="168">
        <f t="shared" si="2"/>
        <v>0</v>
      </c>
      <c r="S158" s="168">
        <v>0</v>
      </c>
      <c r="T158" s="169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1948</v>
      </c>
      <c r="AT158" s="170" t="s">
        <v>478</v>
      </c>
      <c r="AU158" s="170" t="s">
        <v>87</v>
      </c>
      <c r="AY158" s="18" t="s">
        <v>234</v>
      </c>
      <c r="BE158" s="171">
        <f t="shared" si="4"/>
        <v>0</v>
      </c>
      <c r="BF158" s="171">
        <f t="shared" si="5"/>
        <v>0</v>
      </c>
      <c r="BG158" s="171">
        <f t="shared" si="6"/>
        <v>0</v>
      </c>
      <c r="BH158" s="171">
        <f t="shared" si="7"/>
        <v>0</v>
      </c>
      <c r="BI158" s="171">
        <f t="shared" si="8"/>
        <v>0</v>
      </c>
      <c r="BJ158" s="18" t="s">
        <v>87</v>
      </c>
      <c r="BK158" s="171">
        <f t="shared" si="9"/>
        <v>0</v>
      </c>
      <c r="BL158" s="18" t="s">
        <v>843</v>
      </c>
      <c r="BM158" s="170" t="s">
        <v>809</v>
      </c>
    </row>
    <row r="159" spans="1:65" s="2" customFormat="1" ht="16.5" customHeight="1">
      <c r="A159" s="33"/>
      <c r="B159" s="157"/>
      <c r="C159" s="158" t="s">
        <v>624</v>
      </c>
      <c r="D159" s="158" t="s">
        <v>237</v>
      </c>
      <c r="E159" s="159" t="s">
        <v>3670</v>
      </c>
      <c r="F159" s="160" t="s">
        <v>3671</v>
      </c>
      <c r="G159" s="161" t="s">
        <v>305</v>
      </c>
      <c r="H159" s="162">
        <v>38</v>
      </c>
      <c r="I159" s="163"/>
      <c r="J159" s="164">
        <f t="shared" si="0"/>
        <v>0</v>
      </c>
      <c r="K159" s="165"/>
      <c r="L159" s="34"/>
      <c r="M159" s="166" t="s">
        <v>1</v>
      </c>
      <c r="N159" s="167" t="s">
        <v>41</v>
      </c>
      <c r="O159" s="62"/>
      <c r="P159" s="168">
        <f t="shared" si="1"/>
        <v>0</v>
      </c>
      <c r="Q159" s="168">
        <v>0</v>
      </c>
      <c r="R159" s="168">
        <f t="shared" si="2"/>
        <v>0</v>
      </c>
      <c r="S159" s="168">
        <v>0</v>
      </c>
      <c r="T159" s="169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0" t="s">
        <v>843</v>
      </c>
      <c r="AT159" s="170" t="s">
        <v>237</v>
      </c>
      <c r="AU159" s="170" t="s">
        <v>87</v>
      </c>
      <c r="AY159" s="18" t="s">
        <v>234</v>
      </c>
      <c r="BE159" s="171">
        <f t="shared" si="4"/>
        <v>0</v>
      </c>
      <c r="BF159" s="171">
        <f t="shared" si="5"/>
        <v>0</v>
      </c>
      <c r="BG159" s="171">
        <f t="shared" si="6"/>
        <v>0</v>
      </c>
      <c r="BH159" s="171">
        <f t="shared" si="7"/>
        <v>0</v>
      </c>
      <c r="BI159" s="171">
        <f t="shared" si="8"/>
        <v>0</v>
      </c>
      <c r="BJ159" s="18" t="s">
        <v>87</v>
      </c>
      <c r="BK159" s="171">
        <f t="shared" si="9"/>
        <v>0</v>
      </c>
      <c r="BL159" s="18" t="s">
        <v>843</v>
      </c>
      <c r="BM159" s="170" t="s">
        <v>817</v>
      </c>
    </row>
    <row r="160" spans="1:65" s="2" customFormat="1" ht="24.15" customHeight="1">
      <c r="A160" s="33"/>
      <c r="B160" s="157"/>
      <c r="C160" s="199" t="s">
        <v>630</v>
      </c>
      <c r="D160" s="199" t="s">
        <v>478</v>
      </c>
      <c r="E160" s="200" t="s">
        <v>3672</v>
      </c>
      <c r="F160" s="201" t="s">
        <v>3673</v>
      </c>
      <c r="G160" s="202" t="s">
        <v>305</v>
      </c>
      <c r="H160" s="203">
        <v>38</v>
      </c>
      <c r="I160" s="204"/>
      <c r="J160" s="205">
        <f t="shared" si="0"/>
        <v>0</v>
      </c>
      <c r="K160" s="206"/>
      <c r="L160" s="207"/>
      <c r="M160" s="208" t="s">
        <v>1</v>
      </c>
      <c r="N160" s="209" t="s">
        <v>41</v>
      </c>
      <c r="O160" s="62"/>
      <c r="P160" s="168">
        <f t="shared" si="1"/>
        <v>0</v>
      </c>
      <c r="Q160" s="168">
        <v>0</v>
      </c>
      <c r="R160" s="168">
        <f t="shared" si="2"/>
        <v>0</v>
      </c>
      <c r="S160" s="168">
        <v>0</v>
      </c>
      <c r="T160" s="169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0" t="s">
        <v>1948</v>
      </c>
      <c r="AT160" s="170" t="s">
        <v>478</v>
      </c>
      <c r="AU160" s="170" t="s">
        <v>87</v>
      </c>
      <c r="AY160" s="18" t="s">
        <v>234</v>
      </c>
      <c r="BE160" s="171">
        <f t="shared" si="4"/>
        <v>0</v>
      </c>
      <c r="BF160" s="171">
        <f t="shared" si="5"/>
        <v>0</v>
      </c>
      <c r="BG160" s="171">
        <f t="shared" si="6"/>
        <v>0</v>
      </c>
      <c r="BH160" s="171">
        <f t="shared" si="7"/>
        <v>0</v>
      </c>
      <c r="BI160" s="171">
        <f t="shared" si="8"/>
        <v>0</v>
      </c>
      <c r="BJ160" s="18" t="s">
        <v>87</v>
      </c>
      <c r="BK160" s="171">
        <f t="shared" si="9"/>
        <v>0</v>
      </c>
      <c r="BL160" s="18" t="s">
        <v>843</v>
      </c>
      <c r="BM160" s="170" t="s">
        <v>825</v>
      </c>
    </row>
    <row r="161" spans="1:65" s="2" customFormat="1" ht="16.5" customHeight="1">
      <c r="A161" s="33"/>
      <c r="B161" s="157"/>
      <c r="C161" s="158" t="s">
        <v>639</v>
      </c>
      <c r="D161" s="158" t="s">
        <v>237</v>
      </c>
      <c r="E161" s="159" t="s">
        <v>3674</v>
      </c>
      <c r="F161" s="160" t="s">
        <v>3675</v>
      </c>
      <c r="G161" s="161" t="s">
        <v>305</v>
      </c>
      <c r="H161" s="162">
        <v>2</v>
      </c>
      <c r="I161" s="163"/>
      <c r="J161" s="164">
        <f t="shared" si="0"/>
        <v>0</v>
      </c>
      <c r="K161" s="165"/>
      <c r="L161" s="34"/>
      <c r="M161" s="166" t="s">
        <v>1</v>
      </c>
      <c r="N161" s="167" t="s">
        <v>41</v>
      </c>
      <c r="O161" s="62"/>
      <c r="P161" s="168">
        <f t="shared" si="1"/>
        <v>0</v>
      </c>
      <c r="Q161" s="168">
        <v>0</v>
      </c>
      <c r="R161" s="168">
        <f t="shared" si="2"/>
        <v>0</v>
      </c>
      <c r="S161" s="168">
        <v>0</v>
      </c>
      <c r="T161" s="169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0" t="s">
        <v>843</v>
      </c>
      <c r="AT161" s="170" t="s">
        <v>237</v>
      </c>
      <c r="AU161" s="170" t="s">
        <v>87</v>
      </c>
      <c r="AY161" s="18" t="s">
        <v>234</v>
      </c>
      <c r="BE161" s="171">
        <f t="shared" si="4"/>
        <v>0</v>
      </c>
      <c r="BF161" s="171">
        <f t="shared" si="5"/>
        <v>0</v>
      </c>
      <c r="BG161" s="171">
        <f t="shared" si="6"/>
        <v>0</v>
      </c>
      <c r="BH161" s="171">
        <f t="shared" si="7"/>
        <v>0</v>
      </c>
      <c r="BI161" s="171">
        <f t="shared" si="8"/>
        <v>0</v>
      </c>
      <c r="BJ161" s="18" t="s">
        <v>87</v>
      </c>
      <c r="BK161" s="171">
        <f t="shared" si="9"/>
        <v>0</v>
      </c>
      <c r="BL161" s="18" t="s">
        <v>843</v>
      </c>
      <c r="BM161" s="170" t="s">
        <v>833</v>
      </c>
    </row>
    <row r="162" spans="1:65" s="2" customFormat="1" ht="16.5" customHeight="1">
      <c r="A162" s="33"/>
      <c r="B162" s="157"/>
      <c r="C162" s="199" t="s">
        <v>643</v>
      </c>
      <c r="D162" s="199" t="s">
        <v>478</v>
      </c>
      <c r="E162" s="200" t="s">
        <v>2401</v>
      </c>
      <c r="F162" s="201" t="s">
        <v>2402</v>
      </c>
      <c r="G162" s="202" t="s">
        <v>305</v>
      </c>
      <c r="H162" s="203">
        <v>2</v>
      </c>
      <c r="I162" s="204"/>
      <c r="J162" s="205">
        <f t="shared" si="0"/>
        <v>0</v>
      </c>
      <c r="K162" s="206"/>
      <c r="L162" s="207"/>
      <c r="M162" s="208" t="s">
        <v>1</v>
      </c>
      <c r="N162" s="209" t="s">
        <v>41</v>
      </c>
      <c r="O162" s="62"/>
      <c r="P162" s="168">
        <f t="shared" si="1"/>
        <v>0</v>
      </c>
      <c r="Q162" s="168">
        <v>0</v>
      </c>
      <c r="R162" s="168">
        <f t="shared" si="2"/>
        <v>0</v>
      </c>
      <c r="S162" s="168">
        <v>0</v>
      </c>
      <c r="T162" s="169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1948</v>
      </c>
      <c r="AT162" s="170" t="s">
        <v>478</v>
      </c>
      <c r="AU162" s="170" t="s">
        <v>87</v>
      </c>
      <c r="AY162" s="18" t="s">
        <v>234</v>
      </c>
      <c r="BE162" s="171">
        <f t="shared" si="4"/>
        <v>0</v>
      </c>
      <c r="BF162" s="171">
        <f t="shared" si="5"/>
        <v>0</v>
      </c>
      <c r="BG162" s="171">
        <f t="shared" si="6"/>
        <v>0</v>
      </c>
      <c r="BH162" s="171">
        <f t="shared" si="7"/>
        <v>0</v>
      </c>
      <c r="BI162" s="171">
        <f t="shared" si="8"/>
        <v>0</v>
      </c>
      <c r="BJ162" s="18" t="s">
        <v>87</v>
      </c>
      <c r="BK162" s="171">
        <f t="shared" si="9"/>
        <v>0</v>
      </c>
      <c r="BL162" s="18" t="s">
        <v>843</v>
      </c>
      <c r="BM162" s="170" t="s">
        <v>843</v>
      </c>
    </row>
    <row r="163" spans="1:65" s="2" customFormat="1" ht="16.5" customHeight="1">
      <c r="A163" s="33"/>
      <c r="B163" s="157"/>
      <c r="C163" s="158" t="s">
        <v>656</v>
      </c>
      <c r="D163" s="158" t="s">
        <v>237</v>
      </c>
      <c r="E163" s="159" t="s">
        <v>3676</v>
      </c>
      <c r="F163" s="160" t="s">
        <v>3677</v>
      </c>
      <c r="G163" s="161" t="s">
        <v>305</v>
      </c>
      <c r="H163" s="162">
        <v>4</v>
      </c>
      <c r="I163" s="163"/>
      <c r="J163" s="164">
        <f t="shared" ref="J163:J181" si="10">ROUND(I163*H163,2)</f>
        <v>0</v>
      </c>
      <c r="K163" s="165"/>
      <c r="L163" s="34"/>
      <c r="M163" s="166" t="s">
        <v>1</v>
      </c>
      <c r="N163" s="167" t="s">
        <v>41</v>
      </c>
      <c r="O163" s="62"/>
      <c r="P163" s="168">
        <f t="shared" ref="P163:P181" si="11">O163*H163</f>
        <v>0</v>
      </c>
      <c r="Q163" s="168">
        <v>0</v>
      </c>
      <c r="R163" s="168">
        <f t="shared" ref="R163:R181" si="12">Q163*H163</f>
        <v>0</v>
      </c>
      <c r="S163" s="168">
        <v>0</v>
      </c>
      <c r="T163" s="169">
        <f t="shared" ref="T163:T181" si="13"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843</v>
      </c>
      <c r="AT163" s="170" t="s">
        <v>237</v>
      </c>
      <c r="AU163" s="170" t="s">
        <v>87</v>
      </c>
      <c r="AY163" s="18" t="s">
        <v>234</v>
      </c>
      <c r="BE163" s="171">
        <f t="shared" ref="BE163:BE181" si="14">IF(N163="základná",J163,0)</f>
        <v>0</v>
      </c>
      <c r="BF163" s="171">
        <f t="shared" ref="BF163:BF181" si="15">IF(N163="znížená",J163,0)</f>
        <v>0</v>
      </c>
      <c r="BG163" s="171">
        <f t="shared" ref="BG163:BG181" si="16">IF(N163="zákl. prenesená",J163,0)</f>
        <v>0</v>
      </c>
      <c r="BH163" s="171">
        <f t="shared" ref="BH163:BH181" si="17">IF(N163="zníž. prenesená",J163,0)</f>
        <v>0</v>
      </c>
      <c r="BI163" s="171">
        <f t="shared" ref="BI163:BI181" si="18">IF(N163="nulová",J163,0)</f>
        <v>0</v>
      </c>
      <c r="BJ163" s="18" t="s">
        <v>87</v>
      </c>
      <c r="BK163" s="171">
        <f t="shared" ref="BK163:BK181" si="19">ROUND(I163*H163,2)</f>
        <v>0</v>
      </c>
      <c r="BL163" s="18" t="s">
        <v>843</v>
      </c>
      <c r="BM163" s="170" t="s">
        <v>853</v>
      </c>
    </row>
    <row r="164" spans="1:65" s="2" customFormat="1" ht="16.5" customHeight="1">
      <c r="A164" s="33"/>
      <c r="B164" s="157"/>
      <c r="C164" s="199" t="s">
        <v>669</v>
      </c>
      <c r="D164" s="199" t="s">
        <v>478</v>
      </c>
      <c r="E164" s="200" t="s">
        <v>3678</v>
      </c>
      <c r="F164" s="201" t="s">
        <v>3679</v>
      </c>
      <c r="G164" s="202" t="s">
        <v>305</v>
      </c>
      <c r="H164" s="203">
        <v>4</v>
      </c>
      <c r="I164" s="204"/>
      <c r="J164" s="205">
        <f t="shared" si="10"/>
        <v>0</v>
      </c>
      <c r="K164" s="206"/>
      <c r="L164" s="207"/>
      <c r="M164" s="208" t="s">
        <v>1</v>
      </c>
      <c r="N164" s="209" t="s">
        <v>41</v>
      </c>
      <c r="O164" s="62"/>
      <c r="P164" s="168">
        <f t="shared" si="11"/>
        <v>0</v>
      </c>
      <c r="Q164" s="168">
        <v>0</v>
      </c>
      <c r="R164" s="168">
        <f t="shared" si="12"/>
        <v>0</v>
      </c>
      <c r="S164" s="168">
        <v>0</v>
      </c>
      <c r="T164" s="169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1948</v>
      </c>
      <c r="AT164" s="170" t="s">
        <v>478</v>
      </c>
      <c r="AU164" s="170" t="s">
        <v>87</v>
      </c>
      <c r="AY164" s="18" t="s">
        <v>234</v>
      </c>
      <c r="BE164" s="171">
        <f t="shared" si="14"/>
        <v>0</v>
      </c>
      <c r="BF164" s="171">
        <f t="shared" si="15"/>
        <v>0</v>
      </c>
      <c r="BG164" s="171">
        <f t="shared" si="16"/>
        <v>0</v>
      </c>
      <c r="BH164" s="171">
        <f t="shared" si="17"/>
        <v>0</v>
      </c>
      <c r="BI164" s="171">
        <f t="shared" si="18"/>
        <v>0</v>
      </c>
      <c r="BJ164" s="18" t="s">
        <v>87</v>
      </c>
      <c r="BK164" s="171">
        <f t="shared" si="19"/>
        <v>0</v>
      </c>
      <c r="BL164" s="18" t="s">
        <v>843</v>
      </c>
      <c r="BM164" s="170" t="s">
        <v>861</v>
      </c>
    </row>
    <row r="165" spans="1:65" s="2" customFormat="1" ht="16.5" customHeight="1">
      <c r="A165" s="33"/>
      <c r="B165" s="157"/>
      <c r="C165" s="158" t="s">
        <v>682</v>
      </c>
      <c r="D165" s="158" t="s">
        <v>237</v>
      </c>
      <c r="E165" s="159" t="s">
        <v>3680</v>
      </c>
      <c r="F165" s="160" t="s">
        <v>3681</v>
      </c>
      <c r="G165" s="161" t="s">
        <v>305</v>
      </c>
      <c r="H165" s="162">
        <v>5</v>
      </c>
      <c r="I165" s="163"/>
      <c r="J165" s="164">
        <f t="shared" si="10"/>
        <v>0</v>
      </c>
      <c r="K165" s="165"/>
      <c r="L165" s="34"/>
      <c r="M165" s="166" t="s">
        <v>1</v>
      </c>
      <c r="N165" s="167" t="s">
        <v>41</v>
      </c>
      <c r="O165" s="62"/>
      <c r="P165" s="168">
        <f t="shared" si="11"/>
        <v>0</v>
      </c>
      <c r="Q165" s="168">
        <v>0</v>
      </c>
      <c r="R165" s="168">
        <f t="shared" si="12"/>
        <v>0</v>
      </c>
      <c r="S165" s="168">
        <v>0</v>
      </c>
      <c r="T165" s="169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0" t="s">
        <v>843</v>
      </c>
      <c r="AT165" s="170" t="s">
        <v>237</v>
      </c>
      <c r="AU165" s="170" t="s">
        <v>87</v>
      </c>
      <c r="AY165" s="18" t="s">
        <v>234</v>
      </c>
      <c r="BE165" s="171">
        <f t="shared" si="14"/>
        <v>0</v>
      </c>
      <c r="BF165" s="171">
        <f t="shared" si="15"/>
        <v>0</v>
      </c>
      <c r="BG165" s="171">
        <f t="shared" si="16"/>
        <v>0</v>
      </c>
      <c r="BH165" s="171">
        <f t="shared" si="17"/>
        <v>0</v>
      </c>
      <c r="BI165" s="171">
        <f t="shared" si="18"/>
        <v>0</v>
      </c>
      <c r="BJ165" s="18" t="s">
        <v>87</v>
      </c>
      <c r="BK165" s="171">
        <f t="shared" si="19"/>
        <v>0</v>
      </c>
      <c r="BL165" s="18" t="s">
        <v>843</v>
      </c>
      <c r="BM165" s="170" t="s">
        <v>871</v>
      </c>
    </row>
    <row r="166" spans="1:65" s="2" customFormat="1" ht="16.5" customHeight="1">
      <c r="A166" s="33"/>
      <c r="B166" s="157"/>
      <c r="C166" s="199" t="s">
        <v>686</v>
      </c>
      <c r="D166" s="199" t="s">
        <v>478</v>
      </c>
      <c r="E166" s="200" t="s">
        <v>3682</v>
      </c>
      <c r="F166" s="201" t="s">
        <v>3683</v>
      </c>
      <c r="G166" s="202" t="s">
        <v>305</v>
      </c>
      <c r="H166" s="203">
        <v>5</v>
      </c>
      <c r="I166" s="204"/>
      <c r="J166" s="205">
        <f t="shared" si="10"/>
        <v>0</v>
      </c>
      <c r="K166" s="206"/>
      <c r="L166" s="207"/>
      <c r="M166" s="208" t="s">
        <v>1</v>
      </c>
      <c r="N166" s="209" t="s">
        <v>41</v>
      </c>
      <c r="O166" s="62"/>
      <c r="P166" s="168">
        <f t="shared" si="11"/>
        <v>0</v>
      </c>
      <c r="Q166" s="168">
        <v>0</v>
      </c>
      <c r="R166" s="168">
        <f t="shared" si="12"/>
        <v>0</v>
      </c>
      <c r="S166" s="168">
        <v>0</v>
      </c>
      <c r="T166" s="169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1948</v>
      </c>
      <c r="AT166" s="170" t="s">
        <v>478</v>
      </c>
      <c r="AU166" s="170" t="s">
        <v>87</v>
      </c>
      <c r="AY166" s="18" t="s">
        <v>234</v>
      </c>
      <c r="BE166" s="171">
        <f t="shared" si="14"/>
        <v>0</v>
      </c>
      <c r="BF166" s="171">
        <f t="shared" si="15"/>
        <v>0</v>
      </c>
      <c r="BG166" s="171">
        <f t="shared" si="16"/>
        <v>0</v>
      </c>
      <c r="BH166" s="171">
        <f t="shared" si="17"/>
        <v>0</v>
      </c>
      <c r="BI166" s="171">
        <f t="shared" si="18"/>
        <v>0</v>
      </c>
      <c r="BJ166" s="18" t="s">
        <v>87</v>
      </c>
      <c r="BK166" s="171">
        <f t="shared" si="19"/>
        <v>0</v>
      </c>
      <c r="BL166" s="18" t="s">
        <v>843</v>
      </c>
      <c r="BM166" s="170" t="s">
        <v>881</v>
      </c>
    </row>
    <row r="167" spans="1:65" s="2" customFormat="1" ht="24.15" customHeight="1">
      <c r="A167" s="33"/>
      <c r="B167" s="157"/>
      <c r="C167" s="158" t="s">
        <v>690</v>
      </c>
      <c r="D167" s="158" t="s">
        <v>237</v>
      </c>
      <c r="E167" s="159" t="s">
        <v>3684</v>
      </c>
      <c r="F167" s="160" t="s">
        <v>3685</v>
      </c>
      <c r="G167" s="161" t="s">
        <v>305</v>
      </c>
      <c r="H167" s="162">
        <v>4</v>
      </c>
      <c r="I167" s="163"/>
      <c r="J167" s="164">
        <f t="shared" si="10"/>
        <v>0</v>
      </c>
      <c r="K167" s="165"/>
      <c r="L167" s="34"/>
      <c r="M167" s="166" t="s">
        <v>1</v>
      </c>
      <c r="N167" s="167" t="s">
        <v>41</v>
      </c>
      <c r="O167" s="62"/>
      <c r="P167" s="168">
        <f t="shared" si="11"/>
        <v>0</v>
      </c>
      <c r="Q167" s="168">
        <v>0</v>
      </c>
      <c r="R167" s="168">
        <f t="shared" si="12"/>
        <v>0</v>
      </c>
      <c r="S167" s="168">
        <v>0</v>
      </c>
      <c r="T167" s="169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0" t="s">
        <v>843</v>
      </c>
      <c r="AT167" s="170" t="s">
        <v>237</v>
      </c>
      <c r="AU167" s="170" t="s">
        <v>87</v>
      </c>
      <c r="AY167" s="18" t="s">
        <v>234</v>
      </c>
      <c r="BE167" s="171">
        <f t="shared" si="14"/>
        <v>0</v>
      </c>
      <c r="BF167" s="171">
        <f t="shared" si="15"/>
        <v>0</v>
      </c>
      <c r="BG167" s="171">
        <f t="shared" si="16"/>
        <v>0</v>
      </c>
      <c r="BH167" s="171">
        <f t="shared" si="17"/>
        <v>0</v>
      </c>
      <c r="BI167" s="171">
        <f t="shared" si="18"/>
        <v>0</v>
      </c>
      <c r="BJ167" s="18" t="s">
        <v>87</v>
      </c>
      <c r="BK167" s="171">
        <f t="shared" si="19"/>
        <v>0</v>
      </c>
      <c r="BL167" s="18" t="s">
        <v>843</v>
      </c>
      <c r="BM167" s="170" t="s">
        <v>892</v>
      </c>
    </row>
    <row r="168" spans="1:65" s="2" customFormat="1" ht="24.15" customHeight="1">
      <c r="A168" s="33"/>
      <c r="B168" s="157"/>
      <c r="C168" s="199" t="s">
        <v>701</v>
      </c>
      <c r="D168" s="199" t="s">
        <v>478</v>
      </c>
      <c r="E168" s="200" t="s">
        <v>3686</v>
      </c>
      <c r="F168" s="201" t="s">
        <v>3687</v>
      </c>
      <c r="G168" s="202" t="s">
        <v>305</v>
      </c>
      <c r="H168" s="203">
        <v>4</v>
      </c>
      <c r="I168" s="204"/>
      <c r="J168" s="205">
        <f t="shared" si="10"/>
        <v>0</v>
      </c>
      <c r="K168" s="206"/>
      <c r="L168" s="207"/>
      <c r="M168" s="208" t="s">
        <v>1</v>
      </c>
      <c r="N168" s="209" t="s">
        <v>41</v>
      </c>
      <c r="O168" s="62"/>
      <c r="P168" s="168">
        <f t="shared" si="11"/>
        <v>0</v>
      </c>
      <c r="Q168" s="168">
        <v>0</v>
      </c>
      <c r="R168" s="168">
        <f t="shared" si="12"/>
        <v>0</v>
      </c>
      <c r="S168" s="168">
        <v>0</v>
      </c>
      <c r="T168" s="169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0" t="s">
        <v>1948</v>
      </c>
      <c r="AT168" s="170" t="s">
        <v>478</v>
      </c>
      <c r="AU168" s="170" t="s">
        <v>87</v>
      </c>
      <c r="AY168" s="18" t="s">
        <v>234</v>
      </c>
      <c r="BE168" s="171">
        <f t="shared" si="14"/>
        <v>0</v>
      </c>
      <c r="BF168" s="171">
        <f t="shared" si="15"/>
        <v>0</v>
      </c>
      <c r="BG168" s="171">
        <f t="shared" si="16"/>
        <v>0</v>
      </c>
      <c r="BH168" s="171">
        <f t="shared" si="17"/>
        <v>0</v>
      </c>
      <c r="BI168" s="171">
        <f t="shared" si="18"/>
        <v>0</v>
      </c>
      <c r="BJ168" s="18" t="s">
        <v>87</v>
      </c>
      <c r="BK168" s="171">
        <f t="shared" si="19"/>
        <v>0</v>
      </c>
      <c r="BL168" s="18" t="s">
        <v>843</v>
      </c>
      <c r="BM168" s="170" t="s">
        <v>901</v>
      </c>
    </row>
    <row r="169" spans="1:65" s="2" customFormat="1" ht="16.5" customHeight="1">
      <c r="A169" s="33"/>
      <c r="B169" s="157"/>
      <c r="C169" s="158" t="s">
        <v>723</v>
      </c>
      <c r="D169" s="158" t="s">
        <v>237</v>
      </c>
      <c r="E169" s="159" t="s">
        <v>2381</v>
      </c>
      <c r="F169" s="160" t="s">
        <v>2382</v>
      </c>
      <c r="G169" s="161" t="s">
        <v>305</v>
      </c>
      <c r="H169" s="162">
        <v>16</v>
      </c>
      <c r="I169" s="163"/>
      <c r="J169" s="164">
        <f t="shared" si="10"/>
        <v>0</v>
      </c>
      <c r="K169" s="165"/>
      <c r="L169" s="34"/>
      <c r="M169" s="166" t="s">
        <v>1</v>
      </c>
      <c r="N169" s="167" t="s">
        <v>41</v>
      </c>
      <c r="O169" s="62"/>
      <c r="P169" s="168">
        <f t="shared" si="11"/>
        <v>0</v>
      </c>
      <c r="Q169" s="168">
        <v>0</v>
      </c>
      <c r="R169" s="168">
        <f t="shared" si="12"/>
        <v>0</v>
      </c>
      <c r="S169" s="168">
        <v>0</v>
      </c>
      <c r="T169" s="169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0" t="s">
        <v>843</v>
      </c>
      <c r="AT169" s="170" t="s">
        <v>237</v>
      </c>
      <c r="AU169" s="170" t="s">
        <v>87</v>
      </c>
      <c r="AY169" s="18" t="s">
        <v>234</v>
      </c>
      <c r="BE169" s="171">
        <f t="shared" si="14"/>
        <v>0</v>
      </c>
      <c r="BF169" s="171">
        <f t="shared" si="15"/>
        <v>0</v>
      </c>
      <c r="BG169" s="171">
        <f t="shared" si="16"/>
        <v>0</v>
      </c>
      <c r="BH169" s="171">
        <f t="shared" si="17"/>
        <v>0</v>
      </c>
      <c r="BI169" s="171">
        <f t="shared" si="18"/>
        <v>0</v>
      </c>
      <c r="BJ169" s="18" t="s">
        <v>87</v>
      </c>
      <c r="BK169" s="171">
        <f t="shared" si="19"/>
        <v>0</v>
      </c>
      <c r="BL169" s="18" t="s">
        <v>843</v>
      </c>
      <c r="BM169" s="170" t="s">
        <v>912</v>
      </c>
    </row>
    <row r="170" spans="1:65" s="2" customFormat="1" ht="16.5" customHeight="1">
      <c r="A170" s="33"/>
      <c r="B170" s="157"/>
      <c r="C170" s="199" t="s">
        <v>733</v>
      </c>
      <c r="D170" s="199" t="s">
        <v>478</v>
      </c>
      <c r="E170" s="200" t="s">
        <v>2383</v>
      </c>
      <c r="F170" s="201" t="s">
        <v>2384</v>
      </c>
      <c r="G170" s="202" t="s">
        <v>305</v>
      </c>
      <c r="H170" s="203">
        <v>16</v>
      </c>
      <c r="I170" s="204"/>
      <c r="J170" s="205">
        <f t="shared" si="10"/>
        <v>0</v>
      </c>
      <c r="K170" s="206"/>
      <c r="L170" s="207"/>
      <c r="M170" s="208" t="s">
        <v>1</v>
      </c>
      <c r="N170" s="209" t="s">
        <v>41</v>
      </c>
      <c r="O170" s="62"/>
      <c r="P170" s="168">
        <f t="shared" si="11"/>
        <v>0</v>
      </c>
      <c r="Q170" s="168">
        <v>0</v>
      </c>
      <c r="R170" s="168">
        <f t="shared" si="12"/>
        <v>0</v>
      </c>
      <c r="S170" s="168">
        <v>0</v>
      </c>
      <c r="T170" s="169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0" t="s">
        <v>1948</v>
      </c>
      <c r="AT170" s="170" t="s">
        <v>478</v>
      </c>
      <c r="AU170" s="170" t="s">
        <v>87</v>
      </c>
      <c r="AY170" s="18" t="s">
        <v>234</v>
      </c>
      <c r="BE170" s="171">
        <f t="shared" si="14"/>
        <v>0</v>
      </c>
      <c r="BF170" s="171">
        <f t="shared" si="15"/>
        <v>0</v>
      </c>
      <c r="BG170" s="171">
        <f t="shared" si="16"/>
        <v>0</v>
      </c>
      <c r="BH170" s="171">
        <f t="shared" si="17"/>
        <v>0</v>
      </c>
      <c r="BI170" s="171">
        <f t="shared" si="18"/>
        <v>0</v>
      </c>
      <c r="BJ170" s="18" t="s">
        <v>87</v>
      </c>
      <c r="BK170" s="171">
        <f t="shared" si="19"/>
        <v>0</v>
      </c>
      <c r="BL170" s="18" t="s">
        <v>843</v>
      </c>
      <c r="BM170" s="170" t="s">
        <v>922</v>
      </c>
    </row>
    <row r="171" spans="1:65" s="2" customFormat="1" ht="16.5" customHeight="1">
      <c r="A171" s="33"/>
      <c r="B171" s="157"/>
      <c r="C171" s="158" t="s">
        <v>738</v>
      </c>
      <c r="D171" s="158" t="s">
        <v>237</v>
      </c>
      <c r="E171" s="159" t="s">
        <v>3688</v>
      </c>
      <c r="F171" s="160" t="s">
        <v>3689</v>
      </c>
      <c r="G171" s="161" t="s">
        <v>305</v>
      </c>
      <c r="H171" s="162">
        <v>2</v>
      </c>
      <c r="I171" s="163"/>
      <c r="J171" s="164">
        <f t="shared" si="10"/>
        <v>0</v>
      </c>
      <c r="K171" s="165"/>
      <c r="L171" s="34"/>
      <c r="M171" s="166" t="s">
        <v>1</v>
      </c>
      <c r="N171" s="167" t="s">
        <v>41</v>
      </c>
      <c r="O171" s="62"/>
      <c r="P171" s="168">
        <f t="shared" si="11"/>
        <v>0</v>
      </c>
      <c r="Q171" s="168">
        <v>0</v>
      </c>
      <c r="R171" s="168">
        <f t="shared" si="12"/>
        <v>0</v>
      </c>
      <c r="S171" s="168">
        <v>0</v>
      </c>
      <c r="T171" s="169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843</v>
      </c>
      <c r="AT171" s="170" t="s">
        <v>237</v>
      </c>
      <c r="AU171" s="170" t="s">
        <v>87</v>
      </c>
      <c r="AY171" s="18" t="s">
        <v>234</v>
      </c>
      <c r="BE171" s="171">
        <f t="shared" si="14"/>
        <v>0</v>
      </c>
      <c r="BF171" s="171">
        <f t="shared" si="15"/>
        <v>0</v>
      </c>
      <c r="BG171" s="171">
        <f t="shared" si="16"/>
        <v>0</v>
      </c>
      <c r="BH171" s="171">
        <f t="shared" si="17"/>
        <v>0</v>
      </c>
      <c r="BI171" s="171">
        <f t="shared" si="18"/>
        <v>0</v>
      </c>
      <c r="BJ171" s="18" t="s">
        <v>87</v>
      </c>
      <c r="BK171" s="171">
        <f t="shared" si="19"/>
        <v>0</v>
      </c>
      <c r="BL171" s="18" t="s">
        <v>843</v>
      </c>
      <c r="BM171" s="170" t="s">
        <v>933</v>
      </c>
    </row>
    <row r="172" spans="1:65" s="2" customFormat="1" ht="16.5" customHeight="1">
      <c r="A172" s="33"/>
      <c r="B172" s="157"/>
      <c r="C172" s="199" t="s">
        <v>743</v>
      </c>
      <c r="D172" s="199" t="s">
        <v>478</v>
      </c>
      <c r="E172" s="200" t="s">
        <v>3690</v>
      </c>
      <c r="F172" s="201" t="s">
        <v>3691</v>
      </c>
      <c r="G172" s="202" t="s">
        <v>305</v>
      </c>
      <c r="H172" s="203">
        <v>2</v>
      </c>
      <c r="I172" s="204"/>
      <c r="J172" s="205">
        <f t="shared" si="10"/>
        <v>0</v>
      </c>
      <c r="K172" s="206"/>
      <c r="L172" s="207"/>
      <c r="M172" s="208" t="s">
        <v>1</v>
      </c>
      <c r="N172" s="209" t="s">
        <v>41</v>
      </c>
      <c r="O172" s="62"/>
      <c r="P172" s="168">
        <f t="shared" si="11"/>
        <v>0</v>
      </c>
      <c r="Q172" s="168">
        <v>0</v>
      </c>
      <c r="R172" s="168">
        <f t="shared" si="12"/>
        <v>0</v>
      </c>
      <c r="S172" s="168">
        <v>0</v>
      </c>
      <c r="T172" s="169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1948</v>
      </c>
      <c r="AT172" s="170" t="s">
        <v>478</v>
      </c>
      <c r="AU172" s="170" t="s">
        <v>87</v>
      </c>
      <c r="AY172" s="18" t="s">
        <v>234</v>
      </c>
      <c r="BE172" s="171">
        <f t="shared" si="14"/>
        <v>0</v>
      </c>
      <c r="BF172" s="171">
        <f t="shared" si="15"/>
        <v>0</v>
      </c>
      <c r="BG172" s="171">
        <f t="shared" si="16"/>
        <v>0</v>
      </c>
      <c r="BH172" s="171">
        <f t="shared" si="17"/>
        <v>0</v>
      </c>
      <c r="BI172" s="171">
        <f t="shared" si="18"/>
        <v>0</v>
      </c>
      <c r="BJ172" s="18" t="s">
        <v>87</v>
      </c>
      <c r="BK172" s="171">
        <f t="shared" si="19"/>
        <v>0</v>
      </c>
      <c r="BL172" s="18" t="s">
        <v>843</v>
      </c>
      <c r="BM172" s="170" t="s">
        <v>943</v>
      </c>
    </row>
    <row r="173" spans="1:65" s="2" customFormat="1" ht="24.15" customHeight="1">
      <c r="A173" s="33"/>
      <c r="B173" s="157"/>
      <c r="C173" s="158" t="s">
        <v>750</v>
      </c>
      <c r="D173" s="158" t="s">
        <v>237</v>
      </c>
      <c r="E173" s="159" t="s">
        <v>3692</v>
      </c>
      <c r="F173" s="160" t="s">
        <v>3693</v>
      </c>
      <c r="G173" s="161" t="s">
        <v>240</v>
      </c>
      <c r="H173" s="162">
        <v>80</v>
      </c>
      <c r="I173" s="163"/>
      <c r="J173" s="164">
        <f t="shared" si="10"/>
        <v>0</v>
      </c>
      <c r="K173" s="165"/>
      <c r="L173" s="34"/>
      <c r="M173" s="166" t="s">
        <v>1</v>
      </c>
      <c r="N173" s="167" t="s">
        <v>41</v>
      </c>
      <c r="O173" s="62"/>
      <c r="P173" s="168">
        <f t="shared" si="11"/>
        <v>0</v>
      </c>
      <c r="Q173" s="168">
        <v>0</v>
      </c>
      <c r="R173" s="168">
        <f t="shared" si="12"/>
        <v>0</v>
      </c>
      <c r="S173" s="168">
        <v>0</v>
      </c>
      <c r="T173" s="169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843</v>
      </c>
      <c r="AT173" s="170" t="s">
        <v>237</v>
      </c>
      <c r="AU173" s="170" t="s">
        <v>87</v>
      </c>
      <c r="AY173" s="18" t="s">
        <v>234</v>
      </c>
      <c r="BE173" s="171">
        <f t="shared" si="14"/>
        <v>0</v>
      </c>
      <c r="BF173" s="171">
        <f t="shared" si="15"/>
        <v>0</v>
      </c>
      <c r="BG173" s="171">
        <f t="shared" si="16"/>
        <v>0</v>
      </c>
      <c r="BH173" s="171">
        <f t="shared" si="17"/>
        <v>0</v>
      </c>
      <c r="BI173" s="171">
        <f t="shared" si="18"/>
        <v>0</v>
      </c>
      <c r="BJ173" s="18" t="s">
        <v>87</v>
      </c>
      <c r="BK173" s="171">
        <f t="shared" si="19"/>
        <v>0</v>
      </c>
      <c r="BL173" s="18" t="s">
        <v>843</v>
      </c>
      <c r="BM173" s="170" t="s">
        <v>954</v>
      </c>
    </row>
    <row r="174" spans="1:65" s="2" customFormat="1" ht="16.5" customHeight="1">
      <c r="A174" s="33"/>
      <c r="B174" s="157"/>
      <c r="C174" s="199" t="s">
        <v>756</v>
      </c>
      <c r="D174" s="199" t="s">
        <v>478</v>
      </c>
      <c r="E174" s="200" t="s">
        <v>3694</v>
      </c>
      <c r="F174" s="201" t="s">
        <v>3695</v>
      </c>
      <c r="G174" s="202" t="s">
        <v>611</v>
      </c>
      <c r="H174" s="203">
        <v>11.2</v>
      </c>
      <c r="I174" s="204"/>
      <c r="J174" s="205">
        <f t="shared" si="10"/>
        <v>0</v>
      </c>
      <c r="K174" s="206"/>
      <c r="L174" s="207"/>
      <c r="M174" s="208" t="s">
        <v>1</v>
      </c>
      <c r="N174" s="209" t="s">
        <v>41</v>
      </c>
      <c r="O174" s="62"/>
      <c r="P174" s="168">
        <f t="shared" si="11"/>
        <v>0</v>
      </c>
      <c r="Q174" s="168">
        <v>0</v>
      </c>
      <c r="R174" s="168">
        <f t="shared" si="12"/>
        <v>0</v>
      </c>
      <c r="S174" s="168">
        <v>0</v>
      </c>
      <c r="T174" s="169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1948</v>
      </c>
      <c r="AT174" s="170" t="s">
        <v>478</v>
      </c>
      <c r="AU174" s="170" t="s">
        <v>87</v>
      </c>
      <c r="AY174" s="18" t="s">
        <v>234</v>
      </c>
      <c r="BE174" s="171">
        <f t="shared" si="14"/>
        <v>0</v>
      </c>
      <c r="BF174" s="171">
        <f t="shared" si="15"/>
        <v>0</v>
      </c>
      <c r="BG174" s="171">
        <f t="shared" si="16"/>
        <v>0</v>
      </c>
      <c r="BH174" s="171">
        <f t="shared" si="17"/>
        <v>0</v>
      </c>
      <c r="BI174" s="171">
        <f t="shared" si="18"/>
        <v>0</v>
      </c>
      <c r="BJ174" s="18" t="s">
        <v>87</v>
      </c>
      <c r="BK174" s="171">
        <f t="shared" si="19"/>
        <v>0</v>
      </c>
      <c r="BL174" s="18" t="s">
        <v>843</v>
      </c>
      <c r="BM174" s="170" t="s">
        <v>965</v>
      </c>
    </row>
    <row r="175" spans="1:65" s="2" customFormat="1" ht="24.15" customHeight="1">
      <c r="A175" s="33"/>
      <c r="B175" s="157"/>
      <c r="C175" s="158" t="s">
        <v>764</v>
      </c>
      <c r="D175" s="158" t="s">
        <v>237</v>
      </c>
      <c r="E175" s="159" t="s">
        <v>3696</v>
      </c>
      <c r="F175" s="160" t="s">
        <v>3697</v>
      </c>
      <c r="G175" s="161" t="s">
        <v>240</v>
      </c>
      <c r="H175" s="162">
        <v>32</v>
      </c>
      <c r="I175" s="163"/>
      <c r="J175" s="164">
        <f t="shared" si="10"/>
        <v>0</v>
      </c>
      <c r="K175" s="165"/>
      <c r="L175" s="34"/>
      <c r="M175" s="166" t="s">
        <v>1</v>
      </c>
      <c r="N175" s="167" t="s">
        <v>41</v>
      </c>
      <c r="O175" s="62"/>
      <c r="P175" s="168">
        <f t="shared" si="11"/>
        <v>0</v>
      </c>
      <c r="Q175" s="168">
        <v>0</v>
      </c>
      <c r="R175" s="168">
        <f t="shared" si="12"/>
        <v>0</v>
      </c>
      <c r="S175" s="168">
        <v>0</v>
      </c>
      <c r="T175" s="169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843</v>
      </c>
      <c r="AT175" s="170" t="s">
        <v>237</v>
      </c>
      <c r="AU175" s="170" t="s">
        <v>87</v>
      </c>
      <c r="AY175" s="18" t="s">
        <v>234</v>
      </c>
      <c r="BE175" s="171">
        <f t="shared" si="14"/>
        <v>0</v>
      </c>
      <c r="BF175" s="171">
        <f t="shared" si="15"/>
        <v>0</v>
      </c>
      <c r="BG175" s="171">
        <f t="shared" si="16"/>
        <v>0</v>
      </c>
      <c r="BH175" s="171">
        <f t="shared" si="17"/>
        <v>0</v>
      </c>
      <c r="BI175" s="171">
        <f t="shared" si="18"/>
        <v>0</v>
      </c>
      <c r="BJ175" s="18" t="s">
        <v>87</v>
      </c>
      <c r="BK175" s="171">
        <f t="shared" si="19"/>
        <v>0</v>
      </c>
      <c r="BL175" s="18" t="s">
        <v>843</v>
      </c>
      <c r="BM175" s="170" t="s">
        <v>984</v>
      </c>
    </row>
    <row r="176" spans="1:65" s="2" customFormat="1" ht="24.15" customHeight="1">
      <c r="A176" s="33"/>
      <c r="B176" s="157"/>
      <c r="C176" s="199" t="s">
        <v>766</v>
      </c>
      <c r="D176" s="199" t="s">
        <v>478</v>
      </c>
      <c r="E176" s="200" t="s">
        <v>3698</v>
      </c>
      <c r="F176" s="201" t="s">
        <v>3699</v>
      </c>
      <c r="G176" s="202" t="s">
        <v>240</v>
      </c>
      <c r="H176" s="203">
        <v>32</v>
      </c>
      <c r="I176" s="204"/>
      <c r="J176" s="205">
        <f t="shared" si="10"/>
        <v>0</v>
      </c>
      <c r="K176" s="206"/>
      <c r="L176" s="207"/>
      <c r="M176" s="208" t="s">
        <v>1</v>
      </c>
      <c r="N176" s="209" t="s">
        <v>41</v>
      </c>
      <c r="O176" s="62"/>
      <c r="P176" s="168">
        <f t="shared" si="11"/>
        <v>0</v>
      </c>
      <c r="Q176" s="168">
        <v>0</v>
      </c>
      <c r="R176" s="168">
        <f t="shared" si="12"/>
        <v>0</v>
      </c>
      <c r="S176" s="168">
        <v>0</v>
      </c>
      <c r="T176" s="169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1948</v>
      </c>
      <c r="AT176" s="170" t="s">
        <v>478</v>
      </c>
      <c r="AU176" s="170" t="s">
        <v>87</v>
      </c>
      <c r="AY176" s="18" t="s">
        <v>234</v>
      </c>
      <c r="BE176" s="171">
        <f t="shared" si="14"/>
        <v>0</v>
      </c>
      <c r="BF176" s="171">
        <f t="shared" si="15"/>
        <v>0</v>
      </c>
      <c r="BG176" s="171">
        <f t="shared" si="16"/>
        <v>0</v>
      </c>
      <c r="BH176" s="171">
        <f t="shared" si="17"/>
        <v>0</v>
      </c>
      <c r="BI176" s="171">
        <f t="shared" si="18"/>
        <v>0</v>
      </c>
      <c r="BJ176" s="18" t="s">
        <v>87</v>
      </c>
      <c r="BK176" s="171">
        <f t="shared" si="19"/>
        <v>0</v>
      </c>
      <c r="BL176" s="18" t="s">
        <v>843</v>
      </c>
      <c r="BM176" s="170" t="s">
        <v>997</v>
      </c>
    </row>
    <row r="177" spans="1:65" s="2" customFormat="1" ht="24.15" customHeight="1">
      <c r="A177" s="33"/>
      <c r="B177" s="157"/>
      <c r="C177" s="199" t="s">
        <v>769</v>
      </c>
      <c r="D177" s="199" t="s">
        <v>478</v>
      </c>
      <c r="E177" s="200" t="s">
        <v>3700</v>
      </c>
      <c r="F177" s="201" t="s">
        <v>3701</v>
      </c>
      <c r="G177" s="202" t="s">
        <v>305</v>
      </c>
      <c r="H177" s="203">
        <v>9.6</v>
      </c>
      <c r="I177" s="204"/>
      <c r="J177" s="205">
        <f t="shared" si="10"/>
        <v>0</v>
      </c>
      <c r="K177" s="206"/>
      <c r="L177" s="207"/>
      <c r="M177" s="208" t="s">
        <v>1</v>
      </c>
      <c r="N177" s="209" t="s">
        <v>41</v>
      </c>
      <c r="O177" s="62"/>
      <c r="P177" s="168">
        <f t="shared" si="11"/>
        <v>0</v>
      </c>
      <c r="Q177" s="168">
        <v>0</v>
      </c>
      <c r="R177" s="168">
        <f t="shared" si="12"/>
        <v>0</v>
      </c>
      <c r="S177" s="168">
        <v>0</v>
      </c>
      <c r="T177" s="169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1948</v>
      </c>
      <c r="AT177" s="170" t="s">
        <v>478</v>
      </c>
      <c r="AU177" s="170" t="s">
        <v>87</v>
      </c>
      <c r="AY177" s="18" t="s">
        <v>234</v>
      </c>
      <c r="BE177" s="171">
        <f t="shared" si="14"/>
        <v>0</v>
      </c>
      <c r="BF177" s="171">
        <f t="shared" si="15"/>
        <v>0</v>
      </c>
      <c r="BG177" s="171">
        <f t="shared" si="16"/>
        <v>0</v>
      </c>
      <c r="BH177" s="171">
        <f t="shared" si="17"/>
        <v>0</v>
      </c>
      <c r="BI177" s="171">
        <f t="shared" si="18"/>
        <v>0</v>
      </c>
      <c r="BJ177" s="18" t="s">
        <v>87</v>
      </c>
      <c r="BK177" s="171">
        <f t="shared" si="19"/>
        <v>0</v>
      </c>
      <c r="BL177" s="18" t="s">
        <v>843</v>
      </c>
      <c r="BM177" s="170" t="s">
        <v>1005</v>
      </c>
    </row>
    <row r="178" spans="1:65" s="2" customFormat="1" ht="16.5" customHeight="1">
      <c r="A178" s="33"/>
      <c r="B178" s="157"/>
      <c r="C178" s="199" t="s">
        <v>771</v>
      </c>
      <c r="D178" s="199" t="s">
        <v>478</v>
      </c>
      <c r="E178" s="200" t="s">
        <v>3694</v>
      </c>
      <c r="F178" s="201" t="s">
        <v>3695</v>
      </c>
      <c r="G178" s="202" t="s">
        <v>611</v>
      </c>
      <c r="H178" s="203">
        <v>4.4800000000000004</v>
      </c>
      <c r="I178" s="204"/>
      <c r="J178" s="205">
        <f t="shared" si="10"/>
        <v>0</v>
      </c>
      <c r="K178" s="206"/>
      <c r="L178" s="207"/>
      <c r="M178" s="208" t="s">
        <v>1</v>
      </c>
      <c r="N178" s="209" t="s">
        <v>41</v>
      </c>
      <c r="O178" s="62"/>
      <c r="P178" s="168">
        <f t="shared" si="11"/>
        <v>0</v>
      </c>
      <c r="Q178" s="168">
        <v>0</v>
      </c>
      <c r="R178" s="168">
        <f t="shared" si="12"/>
        <v>0</v>
      </c>
      <c r="S178" s="168">
        <v>0</v>
      </c>
      <c r="T178" s="169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1948</v>
      </c>
      <c r="AT178" s="170" t="s">
        <v>478</v>
      </c>
      <c r="AU178" s="170" t="s">
        <v>87</v>
      </c>
      <c r="AY178" s="18" t="s">
        <v>234</v>
      </c>
      <c r="BE178" s="171">
        <f t="shared" si="14"/>
        <v>0</v>
      </c>
      <c r="BF178" s="171">
        <f t="shared" si="15"/>
        <v>0</v>
      </c>
      <c r="BG178" s="171">
        <f t="shared" si="16"/>
        <v>0</v>
      </c>
      <c r="BH178" s="171">
        <f t="shared" si="17"/>
        <v>0</v>
      </c>
      <c r="BI178" s="171">
        <f t="shared" si="18"/>
        <v>0</v>
      </c>
      <c r="BJ178" s="18" t="s">
        <v>87</v>
      </c>
      <c r="BK178" s="171">
        <f t="shared" si="19"/>
        <v>0</v>
      </c>
      <c r="BL178" s="18" t="s">
        <v>843</v>
      </c>
      <c r="BM178" s="170" t="s">
        <v>1015</v>
      </c>
    </row>
    <row r="179" spans="1:65" s="2" customFormat="1" ht="16.5" customHeight="1">
      <c r="A179" s="33"/>
      <c r="B179" s="157"/>
      <c r="C179" s="158" t="s">
        <v>776</v>
      </c>
      <c r="D179" s="158" t="s">
        <v>237</v>
      </c>
      <c r="E179" s="159" t="s">
        <v>2469</v>
      </c>
      <c r="F179" s="160" t="s">
        <v>2470</v>
      </c>
      <c r="G179" s="161" t="s">
        <v>1875</v>
      </c>
      <c r="H179" s="223"/>
      <c r="I179" s="163"/>
      <c r="J179" s="164">
        <f t="shared" si="10"/>
        <v>0</v>
      </c>
      <c r="K179" s="165"/>
      <c r="L179" s="34"/>
      <c r="M179" s="166" t="s">
        <v>1</v>
      </c>
      <c r="N179" s="167" t="s">
        <v>41</v>
      </c>
      <c r="O179" s="62"/>
      <c r="P179" s="168">
        <f t="shared" si="11"/>
        <v>0</v>
      </c>
      <c r="Q179" s="168">
        <v>0</v>
      </c>
      <c r="R179" s="168">
        <f t="shared" si="12"/>
        <v>0</v>
      </c>
      <c r="S179" s="168">
        <v>0</v>
      </c>
      <c r="T179" s="169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843</v>
      </c>
      <c r="AT179" s="170" t="s">
        <v>237</v>
      </c>
      <c r="AU179" s="170" t="s">
        <v>87</v>
      </c>
      <c r="AY179" s="18" t="s">
        <v>234</v>
      </c>
      <c r="BE179" s="171">
        <f t="shared" si="14"/>
        <v>0</v>
      </c>
      <c r="BF179" s="171">
        <f t="shared" si="15"/>
        <v>0</v>
      </c>
      <c r="BG179" s="171">
        <f t="shared" si="16"/>
        <v>0</v>
      </c>
      <c r="BH179" s="171">
        <f t="shared" si="17"/>
        <v>0</v>
      </c>
      <c r="BI179" s="171">
        <f t="shared" si="18"/>
        <v>0</v>
      </c>
      <c r="BJ179" s="18" t="s">
        <v>87</v>
      </c>
      <c r="BK179" s="171">
        <f t="shared" si="19"/>
        <v>0</v>
      </c>
      <c r="BL179" s="18" t="s">
        <v>843</v>
      </c>
      <c r="BM179" s="170" t="s">
        <v>1031</v>
      </c>
    </row>
    <row r="180" spans="1:65" s="2" customFormat="1" ht="16.5" customHeight="1">
      <c r="A180" s="33"/>
      <c r="B180" s="157"/>
      <c r="C180" s="158" t="s">
        <v>780</v>
      </c>
      <c r="D180" s="158" t="s">
        <v>237</v>
      </c>
      <c r="E180" s="159" t="s">
        <v>2472</v>
      </c>
      <c r="F180" s="160" t="s">
        <v>2473</v>
      </c>
      <c r="G180" s="161" t="s">
        <v>1875</v>
      </c>
      <c r="H180" s="223"/>
      <c r="I180" s="163"/>
      <c r="J180" s="164">
        <f t="shared" si="10"/>
        <v>0</v>
      </c>
      <c r="K180" s="165"/>
      <c r="L180" s="34"/>
      <c r="M180" s="166" t="s">
        <v>1</v>
      </c>
      <c r="N180" s="167" t="s">
        <v>41</v>
      </c>
      <c r="O180" s="62"/>
      <c r="P180" s="168">
        <f t="shared" si="11"/>
        <v>0</v>
      </c>
      <c r="Q180" s="168">
        <v>0</v>
      </c>
      <c r="R180" s="168">
        <f t="shared" si="12"/>
        <v>0</v>
      </c>
      <c r="S180" s="168">
        <v>0</v>
      </c>
      <c r="T180" s="169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843</v>
      </c>
      <c r="AT180" s="170" t="s">
        <v>237</v>
      </c>
      <c r="AU180" s="170" t="s">
        <v>87</v>
      </c>
      <c r="AY180" s="18" t="s">
        <v>234</v>
      </c>
      <c r="BE180" s="171">
        <f t="shared" si="14"/>
        <v>0</v>
      </c>
      <c r="BF180" s="171">
        <f t="shared" si="15"/>
        <v>0</v>
      </c>
      <c r="BG180" s="171">
        <f t="shared" si="16"/>
        <v>0</v>
      </c>
      <c r="BH180" s="171">
        <f t="shared" si="17"/>
        <v>0</v>
      </c>
      <c r="BI180" s="171">
        <f t="shared" si="18"/>
        <v>0</v>
      </c>
      <c r="BJ180" s="18" t="s">
        <v>87</v>
      </c>
      <c r="BK180" s="171">
        <f t="shared" si="19"/>
        <v>0</v>
      </c>
      <c r="BL180" s="18" t="s">
        <v>843</v>
      </c>
      <c r="BM180" s="170" t="s">
        <v>1038</v>
      </c>
    </row>
    <row r="181" spans="1:65" s="2" customFormat="1" ht="16.5" customHeight="1">
      <c r="A181" s="33"/>
      <c r="B181" s="157"/>
      <c r="C181" s="158" t="s">
        <v>786</v>
      </c>
      <c r="D181" s="158" t="s">
        <v>237</v>
      </c>
      <c r="E181" s="159" t="s">
        <v>2475</v>
      </c>
      <c r="F181" s="160" t="s">
        <v>2476</v>
      </c>
      <c r="G181" s="161" t="s">
        <v>1875</v>
      </c>
      <c r="H181" s="223"/>
      <c r="I181" s="163"/>
      <c r="J181" s="164">
        <f t="shared" si="10"/>
        <v>0</v>
      </c>
      <c r="K181" s="165"/>
      <c r="L181" s="34"/>
      <c r="M181" s="166" t="s">
        <v>1</v>
      </c>
      <c r="N181" s="167" t="s">
        <v>41</v>
      </c>
      <c r="O181" s="62"/>
      <c r="P181" s="168">
        <f t="shared" si="11"/>
        <v>0</v>
      </c>
      <c r="Q181" s="168">
        <v>0</v>
      </c>
      <c r="R181" s="168">
        <f t="shared" si="12"/>
        <v>0</v>
      </c>
      <c r="S181" s="168">
        <v>0</v>
      </c>
      <c r="T181" s="169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843</v>
      </c>
      <c r="AT181" s="170" t="s">
        <v>237</v>
      </c>
      <c r="AU181" s="170" t="s">
        <v>87</v>
      </c>
      <c r="AY181" s="18" t="s">
        <v>234</v>
      </c>
      <c r="BE181" s="171">
        <f t="shared" si="14"/>
        <v>0</v>
      </c>
      <c r="BF181" s="171">
        <f t="shared" si="15"/>
        <v>0</v>
      </c>
      <c r="BG181" s="171">
        <f t="shared" si="16"/>
        <v>0</v>
      </c>
      <c r="BH181" s="171">
        <f t="shared" si="17"/>
        <v>0</v>
      </c>
      <c r="BI181" s="171">
        <f t="shared" si="18"/>
        <v>0</v>
      </c>
      <c r="BJ181" s="18" t="s">
        <v>87</v>
      </c>
      <c r="BK181" s="171">
        <f t="shared" si="19"/>
        <v>0</v>
      </c>
      <c r="BL181" s="18" t="s">
        <v>843</v>
      </c>
      <c r="BM181" s="170" t="s">
        <v>1046</v>
      </c>
    </row>
    <row r="182" spans="1:65" s="12" customFormat="1" ht="22.95" customHeight="1">
      <c r="B182" s="144"/>
      <c r="D182" s="145" t="s">
        <v>74</v>
      </c>
      <c r="E182" s="155" t="s">
        <v>2534</v>
      </c>
      <c r="F182" s="155" t="s">
        <v>2535</v>
      </c>
      <c r="I182" s="147"/>
      <c r="J182" s="156">
        <f>BK182</f>
        <v>0</v>
      </c>
      <c r="L182" s="144"/>
      <c r="M182" s="149"/>
      <c r="N182" s="150"/>
      <c r="O182" s="150"/>
      <c r="P182" s="151">
        <f>SUM(P183:P185)</f>
        <v>0</v>
      </c>
      <c r="Q182" s="150"/>
      <c r="R182" s="151">
        <f>SUM(R183:R185)</f>
        <v>0</v>
      </c>
      <c r="S182" s="150"/>
      <c r="T182" s="152">
        <f>SUM(T183:T185)</f>
        <v>0</v>
      </c>
      <c r="AR182" s="145" t="s">
        <v>92</v>
      </c>
      <c r="AT182" s="153" t="s">
        <v>74</v>
      </c>
      <c r="AU182" s="153" t="s">
        <v>82</v>
      </c>
      <c r="AY182" s="145" t="s">
        <v>234</v>
      </c>
      <c r="BK182" s="154">
        <f>SUM(BK183:BK185)</f>
        <v>0</v>
      </c>
    </row>
    <row r="183" spans="1:65" s="2" customFormat="1" ht="24.15" customHeight="1">
      <c r="A183" s="33"/>
      <c r="B183" s="157"/>
      <c r="C183" s="158" t="s">
        <v>790</v>
      </c>
      <c r="D183" s="158" t="s">
        <v>237</v>
      </c>
      <c r="E183" s="159" t="s">
        <v>2536</v>
      </c>
      <c r="F183" s="160" t="s">
        <v>2537</v>
      </c>
      <c r="G183" s="161" t="s">
        <v>240</v>
      </c>
      <c r="H183" s="162">
        <v>60</v>
      </c>
      <c r="I183" s="163"/>
      <c r="J183" s="164">
        <f>ROUND(I183*H183,2)</f>
        <v>0</v>
      </c>
      <c r="K183" s="165"/>
      <c r="L183" s="34"/>
      <c r="M183" s="166" t="s">
        <v>1</v>
      </c>
      <c r="N183" s="167" t="s">
        <v>41</v>
      </c>
      <c r="O183" s="62"/>
      <c r="P183" s="168">
        <f>O183*H183</f>
        <v>0</v>
      </c>
      <c r="Q183" s="168">
        <v>0</v>
      </c>
      <c r="R183" s="168">
        <f>Q183*H183</f>
        <v>0</v>
      </c>
      <c r="S183" s="168">
        <v>0</v>
      </c>
      <c r="T183" s="169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843</v>
      </c>
      <c r="AT183" s="170" t="s">
        <v>237</v>
      </c>
      <c r="AU183" s="170" t="s">
        <v>87</v>
      </c>
      <c r="AY183" s="18" t="s">
        <v>234</v>
      </c>
      <c r="BE183" s="171">
        <f>IF(N183="základná",J183,0)</f>
        <v>0</v>
      </c>
      <c r="BF183" s="171">
        <f>IF(N183="znížená",J183,0)</f>
        <v>0</v>
      </c>
      <c r="BG183" s="171">
        <f>IF(N183="zákl. prenesená",J183,0)</f>
        <v>0</v>
      </c>
      <c r="BH183" s="171">
        <f>IF(N183="zníž. prenesená",J183,0)</f>
        <v>0</v>
      </c>
      <c r="BI183" s="171">
        <f>IF(N183="nulová",J183,0)</f>
        <v>0</v>
      </c>
      <c r="BJ183" s="18" t="s">
        <v>87</v>
      </c>
      <c r="BK183" s="171">
        <f>ROUND(I183*H183,2)</f>
        <v>0</v>
      </c>
      <c r="BL183" s="18" t="s">
        <v>843</v>
      </c>
      <c r="BM183" s="170" t="s">
        <v>1054</v>
      </c>
    </row>
    <row r="184" spans="1:65" s="2" customFormat="1" ht="33" customHeight="1">
      <c r="A184" s="33"/>
      <c r="B184" s="157"/>
      <c r="C184" s="158" t="s">
        <v>796</v>
      </c>
      <c r="D184" s="158" t="s">
        <v>237</v>
      </c>
      <c r="E184" s="159" t="s">
        <v>2539</v>
      </c>
      <c r="F184" s="160" t="s">
        <v>2540</v>
      </c>
      <c r="G184" s="161" t="s">
        <v>240</v>
      </c>
      <c r="H184" s="162">
        <v>60</v>
      </c>
      <c r="I184" s="163"/>
      <c r="J184" s="164">
        <f>ROUND(I184*H184,2)</f>
        <v>0</v>
      </c>
      <c r="K184" s="165"/>
      <c r="L184" s="34"/>
      <c r="M184" s="166" t="s">
        <v>1</v>
      </c>
      <c r="N184" s="167" t="s">
        <v>41</v>
      </c>
      <c r="O184" s="62"/>
      <c r="P184" s="168">
        <f>O184*H184</f>
        <v>0</v>
      </c>
      <c r="Q184" s="168">
        <v>0</v>
      </c>
      <c r="R184" s="168">
        <f>Q184*H184</f>
        <v>0</v>
      </c>
      <c r="S184" s="168">
        <v>0</v>
      </c>
      <c r="T184" s="169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843</v>
      </c>
      <c r="AT184" s="170" t="s">
        <v>237</v>
      </c>
      <c r="AU184" s="170" t="s">
        <v>87</v>
      </c>
      <c r="AY184" s="18" t="s">
        <v>234</v>
      </c>
      <c r="BE184" s="171">
        <f>IF(N184="základná",J184,0)</f>
        <v>0</v>
      </c>
      <c r="BF184" s="171">
        <f>IF(N184="znížená",J184,0)</f>
        <v>0</v>
      </c>
      <c r="BG184" s="171">
        <f>IF(N184="zákl. prenesená",J184,0)</f>
        <v>0</v>
      </c>
      <c r="BH184" s="171">
        <f>IF(N184="zníž. prenesená",J184,0)</f>
        <v>0</v>
      </c>
      <c r="BI184" s="171">
        <f>IF(N184="nulová",J184,0)</f>
        <v>0</v>
      </c>
      <c r="BJ184" s="18" t="s">
        <v>87</v>
      </c>
      <c r="BK184" s="171">
        <f>ROUND(I184*H184,2)</f>
        <v>0</v>
      </c>
      <c r="BL184" s="18" t="s">
        <v>843</v>
      </c>
      <c r="BM184" s="170" t="s">
        <v>1064</v>
      </c>
    </row>
    <row r="185" spans="1:65" s="2" customFormat="1" ht="33" customHeight="1">
      <c r="A185" s="33"/>
      <c r="B185" s="157"/>
      <c r="C185" s="158" t="s">
        <v>801</v>
      </c>
      <c r="D185" s="158" t="s">
        <v>237</v>
      </c>
      <c r="E185" s="159" t="s">
        <v>3702</v>
      </c>
      <c r="F185" s="160" t="s">
        <v>3703</v>
      </c>
      <c r="G185" s="161" t="s">
        <v>256</v>
      </c>
      <c r="H185" s="162">
        <v>25</v>
      </c>
      <c r="I185" s="163"/>
      <c r="J185" s="164">
        <f>ROUND(I185*H185,2)</f>
        <v>0</v>
      </c>
      <c r="K185" s="165"/>
      <c r="L185" s="34"/>
      <c r="M185" s="166" t="s">
        <v>1</v>
      </c>
      <c r="N185" s="167" t="s">
        <v>41</v>
      </c>
      <c r="O185" s="62"/>
      <c r="P185" s="168">
        <f>O185*H185</f>
        <v>0</v>
      </c>
      <c r="Q185" s="168">
        <v>0</v>
      </c>
      <c r="R185" s="168">
        <f>Q185*H185</f>
        <v>0</v>
      </c>
      <c r="S185" s="168">
        <v>0</v>
      </c>
      <c r="T185" s="169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843</v>
      </c>
      <c r="AT185" s="170" t="s">
        <v>237</v>
      </c>
      <c r="AU185" s="170" t="s">
        <v>87</v>
      </c>
      <c r="AY185" s="18" t="s">
        <v>234</v>
      </c>
      <c r="BE185" s="171">
        <f>IF(N185="základná",J185,0)</f>
        <v>0</v>
      </c>
      <c r="BF185" s="171">
        <f>IF(N185="znížená",J185,0)</f>
        <v>0</v>
      </c>
      <c r="BG185" s="171">
        <f>IF(N185="zákl. prenesená",J185,0)</f>
        <v>0</v>
      </c>
      <c r="BH185" s="171">
        <f>IF(N185="zníž. prenesená",J185,0)</f>
        <v>0</v>
      </c>
      <c r="BI185" s="171">
        <f>IF(N185="nulová",J185,0)</f>
        <v>0</v>
      </c>
      <c r="BJ185" s="18" t="s">
        <v>87</v>
      </c>
      <c r="BK185" s="171">
        <f>ROUND(I185*H185,2)</f>
        <v>0</v>
      </c>
      <c r="BL185" s="18" t="s">
        <v>843</v>
      </c>
      <c r="BM185" s="170" t="s">
        <v>1073</v>
      </c>
    </row>
    <row r="186" spans="1:65" s="12" customFormat="1" ht="25.95" customHeight="1">
      <c r="B186" s="144"/>
      <c r="D186" s="145" t="s">
        <v>74</v>
      </c>
      <c r="E186" s="146" t="s">
        <v>2542</v>
      </c>
      <c r="F186" s="146" t="s">
        <v>2543</v>
      </c>
      <c r="I186" s="147"/>
      <c r="J186" s="148">
        <f>BK186</f>
        <v>0</v>
      </c>
      <c r="L186" s="144"/>
      <c r="M186" s="149"/>
      <c r="N186" s="150"/>
      <c r="O186" s="150"/>
      <c r="P186" s="151">
        <f>SUM(P187:P190)</f>
        <v>0</v>
      </c>
      <c r="Q186" s="150"/>
      <c r="R186" s="151">
        <f>SUM(R187:R190)</f>
        <v>0</v>
      </c>
      <c r="S186" s="150"/>
      <c r="T186" s="152">
        <f>SUM(T187:T190)</f>
        <v>0</v>
      </c>
      <c r="AR186" s="145" t="s">
        <v>269</v>
      </c>
      <c r="AT186" s="153" t="s">
        <v>74</v>
      </c>
      <c r="AU186" s="153" t="s">
        <v>75</v>
      </c>
      <c r="AY186" s="145" t="s">
        <v>234</v>
      </c>
      <c r="BK186" s="154">
        <f>SUM(BK187:BK190)</f>
        <v>0</v>
      </c>
    </row>
    <row r="187" spans="1:65" s="2" customFormat="1" ht="16.5" customHeight="1">
      <c r="A187" s="33"/>
      <c r="B187" s="157"/>
      <c r="C187" s="158" t="s">
        <v>805</v>
      </c>
      <c r="D187" s="158" t="s">
        <v>237</v>
      </c>
      <c r="E187" s="159" t="s">
        <v>2544</v>
      </c>
      <c r="F187" s="160" t="s">
        <v>2545</v>
      </c>
      <c r="G187" s="161" t="s">
        <v>2348</v>
      </c>
      <c r="H187" s="162">
        <v>1</v>
      </c>
      <c r="I187" s="163"/>
      <c r="J187" s="164">
        <f>ROUND(I187*H187,2)</f>
        <v>0</v>
      </c>
      <c r="K187" s="165"/>
      <c r="L187" s="34"/>
      <c r="M187" s="166" t="s">
        <v>1</v>
      </c>
      <c r="N187" s="167" t="s">
        <v>41</v>
      </c>
      <c r="O187" s="62"/>
      <c r="P187" s="168">
        <f>O187*H187</f>
        <v>0</v>
      </c>
      <c r="Q187" s="168">
        <v>0</v>
      </c>
      <c r="R187" s="168">
        <f>Q187*H187</f>
        <v>0</v>
      </c>
      <c r="S187" s="168">
        <v>0</v>
      </c>
      <c r="T187" s="169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241</v>
      </c>
      <c r="AT187" s="170" t="s">
        <v>237</v>
      </c>
      <c r="AU187" s="170" t="s">
        <v>82</v>
      </c>
      <c r="AY187" s="18" t="s">
        <v>234</v>
      </c>
      <c r="BE187" s="171">
        <f>IF(N187="základná",J187,0)</f>
        <v>0</v>
      </c>
      <c r="BF187" s="171">
        <f>IF(N187="znížená",J187,0)</f>
        <v>0</v>
      </c>
      <c r="BG187" s="171">
        <f>IF(N187="zákl. prenesená",J187,0)</f>
        <v>0</v>
      </c>
      <c r="BH187" s="171">
        <f>IF(N187="zníž. prenesená",J187,0)</f>
        <v>0</v>
      </c>
      <c r="BI187" s="171">
        <f>IF(N187="nulová",J187,0)</f>
        <v>0</v>
      </c>
      <c r="BJ187" s="18" t="s">
        <v>87</v>
      </c>
      <c r="BK187" s="171">
        <f>ROUND(I187*H187,2)</f>
        <v>0</v>
      </c>
      <c r="BL187" s="18" t="s">
        <v>241</v>
      </c>
      <c r="BM187" s="170" t="s">
        <v>1081</v>
      </c>
    </row>
    <row r="188" spans="1:65" s="2" customFormat="1" ht="16.5" customHeight="1">
      <c r="A188" s="33"/>
      <c r="B188" s="157"/>
      <c r="C188" s="158" t="s">
        <v>809</v>
      </c>
      <c r="D188" s="158" t="s">
        <v>237</v>
      </c>
      <c r="E188" s="159" t="s">
        <v>2547</v>
      </c>
      <c r="F188" s="160" t="s">
        <v>2548</v>
      </c>
      <c r="G188" s="161" t="s">
        <v>2348</v>
      </c>
      <c r="H188" s="162">
        <v>1</v>
      </c>
      <c r="I188" s="163"/>
      <c r="J188" s="164">
        <f>ROUND(I188*H188,2)</f>
        <v>0</v>
      </c>
      <c r="K188" s="165"/>
      <c r="L188" s="34"/>
      <c r="M188" s="166" t="s">
        <v>1</v>
      </c>
      <c r="N188" s="167" t="s">
        <v>41</v>
      </c>
      <c r="O188" s="62"/>
      <c r="P188" s="168">
        <f>O188*H188</f>
        <v>0</v>
      </c>
      <c r="Q188" s="168">
        <v>0</v>
      </c>
      <c r="R188" s="168">
        <f>Q188*H188</f>
        <v>0</v>
      </c>
      <c r="S188" s="168">
        <v>0</v>
      </c>
      <c r="T188" s="169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241</v>
      </c>
      <c r="AT188" s="170" t="s">
        <v>237</v>
      </c>
      <c r="AU188" s="170" t="s">
        <v>82</v>
      </c>
      <c r="AY188" s="18" t="s">
        <v>234</v>
      </c>
      <c r="BE188" s="171">
        <f>IF(N188="základná",J188,0)</f>
        <v>0</v>
      </c>
      <c r="BF188" s="171">
        <f>IF(N188="znížená",J188,0)</f>
        <v>0</v>
      </c>
      <c r="BG188" s="171">
        <f>IF(N188="zákl. prenesená",J188,0)</f>
        <v>0</v>
      </c>
      <c r="BH188" s="171">
        <f>IF(N188="zníž. prenesená",J188,0)</f>
        <v>0</v>
      </c>
      <c r="BI188" s="171">
        <f>IF(N188="nulová",J188,0)</f>
        <v>0</v>
      </c>
      <c r="BJ188" s="18" t="s">
        <v>87</v>
      </c>
      <c r="BK188" s="171">
        <f>ROUND(I188*H188,2)</f>
        <v>0</v>
      </c>
      <c r="BL188" s="18" t="s">
        <v>241</v>
      </c>
      <c r="BM188" s="170" t="s">
        <v>1089</v>
      </c>
    </row>
    <row r="189" spans="1:65" s="2" customFormat="1" ht="16.5" customHeight="1">
      <c r="A189" s="33"/>
      <c r="B189" s="157"/>
      <c r="C189" s="158" t="s">
        <v>814</v>
      </c>
      <c r="D189" s="158" t="s">
        <v>237</v>
      </c>
      <c r="E189" s="159" t="s">
        <v>2550</v>
      </c>
      <c r="F189" s="160" t="s">
        <v>2551</v>
      </c>
      <c r="G189" s="161" t="s">
        <v>2348</v>
      </c>
      <c r="H189" s="162">
        <v>1</v>
      </c>
      <c r="I189" s="163"/>
      <c r="J189" s="164">
        <f>ROUND(I189*H189,2)</f>
        <v>0</v>
      </c>
      <c r="K189" s="165"/>
      <c r="L189" s="34"/>
      <c r="M189" s="166" t="s">
        <v>1</v>
      </c>
      <c r="N189" s="167" t="s">
        <v>41</v>
      </c>
      <c r="O189" s="62"/>
      <c r="P189" s="168">
        <f>O189*H189</f>
        <v>0</v>
      </c>
      <c r="Q189" s="168">
        <v>0</v>
      </c>
      <c r="R189" s="168">
        <f>Q189*H189</f>
        <v>0</v>
      </c>
      <c r="S189" s="168">
        <v>0</v>
      </c>
      <c r="T189" s="169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241</v>
      </c>
      <c r="AT189" s="170" t="s">
        <v>237</v>
      </c>
      <c r="AU189" s="170" t="s">
        <v>82</v>
      </c>
      <c r="AY189" s="18" t="s">
        <v>234</v>
      </c>
      <c r="BE189" s="171">
        <f>IF(N189="základná",J189,0)</f>
        <v>0</v>
      </c>
      <c r="BF189" s="171">
        <f>IF(N189="znížená",J189,0)</f>
        <v>0</v>
      </c>
      <c r="BG189" s="171">
        <f>IF(N189="zákl. prenesená",J189,0)</f>
        <v>0</v>
      </c>
      <c r="BH189" s="171">
        <f>IF(N189="zníž. prenesená",J189,0)</f>
        <v>0</v>
      </c>
      <c r="BI189" s="171">
        <f>IF(N189="nulová",J189,0)</f>
        <v>0</v>
      </c>
      <c r="BJ189" s="18" t="s">
        <v>87</v>
      </c>
      <c r="BK189" s="171">
        <f>ROUND(I189*H189,2)</f>
        <v>0</v>
      </c>
      <c r="BL189" s="18" t="s">
        <v>241</v>
      </c>
      <c r="BM189" s="170" t="s">
        <v>1097</v>
      </c>
    </row>
    <row r="190" spans="1:65" s="2" customFormat="1" ht="16.5" customHeight="1">
      <c r="A190" s="33"/>
      <c r="B190" s="157"/>
      <c r="C190" s="158" t="s">
        <v>817</v>
      </c>
      <c r="D190" s="158" t="s">
        <v>237</v>
      </c>
      <c r="E190" s="159" t="s">
        <v>2553</v>
      </c>
      <c r="F190" s="160" t="s">
        <v>3704</v>
      </c>
      <c r="G190" s="161" t="s">
        <v>2348</v>
      </c>
      <c r="H190" s="162">
        <v>1</v>
      </c>
      <c r="I190" s="163"/>
      <c r="J190" s="164">
        <f>ROUND(I190*H190,2)</f>
        <v>0</v>
      </c>
      <c r="K190" s="165"/>
      <c r="L190" s="34"/>
      <c r="M190" s="224" t="s">
        <v>1</v>
      </c>
      <c r="N190" s="225" t="s">
        <v>41</v>
      </c>
      <c r="O190" s="220"/>
      <c r="P190" s="221">
        <f>O190*H190</f>
        <v>0</v>
      </c>
      <c r="Q190" s="221">
        <v>0</v>
      </c>
      <c r="R190" s="221">
        <f>Q190*H190</f>
        <v>0</v>
      </c>
      <c r="S190" s="221">
        <v>0</v>
      </c>
      <c r="T190" s="222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241</v>
      </c>
      <c r="AT190" s="170" t="s">
        <v>237</v>
      </c>
      <c r="AU190" s="170" t="s">
        <v>82</v>
      </c>
      <c r="AY190" s="18" t="s">
        <v>234</v>
      </c>
      <c r="BE190" s="171">
        <f>IF(N190="základná",J190,0)</f>
        <v>0</v>
      </c>
      <c r="BF190" s="171">
        <f>IF(N190="znížená",J190,0)</f>
        <v>0</v>
      </c>
      <c r="BG190" s="171">
        <f>IF(N190="zákl. prenesená",J190,0)</f>
        <v>0</v>
      </c>
      <c r="BH190" s="171">
        <f>IF(N190="zníž. prenesená",J190,0)</f>
        <v>0</v>
      </c>
      <c r="BI190" s="171">
        <f>IF(N190="nulová",J190,0)</f>
        <v>0</v>
      </c>
      <c r="BJ190" s="18" t="s">
        <v>87</v>
      </c>
      <c r="BK190" s="171">
        <f>ROUND(I190*H190,2)</f>
        <v>0</v>
      </c>
      <c r="BL190" s="18" t="s">
        <v>241</v>
      </c>
      <c r="BM190" s="170" t="s">
        <v>1105</v>
      </c>
    </row>
    <row r="191" spans="1:65" s="2" customFormat="1" ht="6.9" customHeight="1">
      <c r="A191" s="33"/>
      <c r="B191" s="51"/>
      <c r="C191" s="52"/>
      <c r="D191" s="52"/>
      <c r="E191" s="52"/>
      <c r="F191" s="52"/>
      <c r="G191" s="52"/>
      <c r="H191" s="52"/>
      <c r="I191" s="52"/>
      <c r="J191" s="52"/>
      <c r="K191" s="52"/>
      <c r="L191" s="34"/>
      <c r="M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</row>
  </sheetData>
  <autoFilter ref="C127:K190" xr:uid="{00000000-0009-0000-0000-00000C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212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141</v>
      </c>
      <c r="AZ2" s="102" t="s">
        <v>195</v>
      </c>
      <c r="BA2" s="102" t="s">
        <v>196</v>
      </c>
      <c r="BB2" s="102" t="s">
        <v>1</v>
      </c>
      <c r="BC2" s="102" t="s">
        <v>3705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</row>
    <row r="5" spans="1:56" s="1" customFormat="1" ht="6.9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56" ht="13.2">
      <c r="B8" s="21"/>
      <c r="D8" s="28" t="s">
        <v>199</v>
      </c>
      <c r="L8" s="21"/>
    </row>
    <row r="9" spans="1:56" s="1" customFormat="1" ht="16.5" customHeight="1">
      <c r="B9" s="21"/>
      <c r="E9" s="284" t="s">
        <v>2738</v>
      </c>
      <c r="F9" s="248"/>
      <c r="G9" s="248"/>
      <c r="H9" s="248"/>
      <c r="L9" s="21"/>
    </row>
    <row r="10" spans="1:56" s="1" customFormat="1" ht="12" customHeight="1">
      <c r="B10" s="21"/>
      <c r="D10" s="28" t="s">
        <v>201</v>
      </c>
      <c r="L10" s="21"/>
    </row>
    <row r="11" spans="1:56" s="2" customFormat="1" ht="16.5" customHeight="1">
      <c r="A11" s="33"/>
      <c r="B11" s="34"/>
      <c r="C11" s="33"/>
      <c r="D11" s="33"/>
      <c r="E11" s="286" t="s">
        <v>3706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6.5" customHeight="1">
      <c r="A13" s="33"/>
      <c r="B13" s="34"/>
      <c r="C13" s="33"/>
      <c r="D13" s="33"/>
      <c r="E13" s="266" t="s">
        <v>3707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31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205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ROUND(J131,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ROUND((SUM(BE131:BE211)),  2)</f>
        <v>0</v>
      </c>
      <c r="G37" s="110"/>
      <c r="H37" s="110"/>
      <c r="I37" s="111">
        <v>0.2</v>
      </c>
      <c r="J37" s="109">
        <f>ROUND(((SUM(BE131:BE211))*I37),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ROUND((SUM(BF131:BF211)),  2)</f>
        <v>0</v>
      </c>
      <c r="G38" s="110"/>
      <c r="H38" s="110"/>
      <c r="I38" s="111">
        <v>0.2</v>
      </c>
      <c r="J38" s="109">
        <f>ROUND(((SUM(BF131:BF211))*I38),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ROUND((SUM(BG131:BG211)),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ROUND((SUM(BH131:BH211)),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ROUND((SUM(BI131:BI211)),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2738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3706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hidden="1" customHeight="1">
      <c r="A91" s="33"/>
      <c r="B91" s="34"/>
      <c r="C91" s="33"/>
      <c r="D91" s="33"/>
      <c r="E91" s="266" t="str">
        <f>E13</f>
        <v>SO 02.1-NV - Búracie práce - Bývalá kotolňa 1.NP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Ing. Michal Nágel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Ingrid Szegheőová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J131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211</v>
      </c>
      <c r="E101" s="127"/>
      <c r="F101" s="127"/>
      <c r="G101" s="127"/>
      <c r="H101" s="127"/>
      <c r="I101" s="127"/>
      <c r="J101" s="128">
        <f>J132</f>
        <v>0</v>
      </c>
      <c r="L101" s="125"/>
    </row>
    <row r="102" spans="1:47" s="10" customFormat="1" ht="19.95" hidden="1" customHeight="1">
      <c r="B102" s="129"/>
      <c r="D102" s="130" t="s">
        <v>212</v>
      </c>
      <c r="E102" s="131"/>
      <c r="F102" s="131"/>
      <c r="G102" s="131"/>
      <c r="H102" s="131"/>
      <c r="I102" s="131"/>
      <c r="J102" s="132">
        <f>J133</f>
        <v>0</v>
      </c>
      <c r="L102" s="129"/>
    </row>
    <row r="103" spans="1:47" s="10" customFormat="1" ht="19.95" hidden="1" customHeight="1">
      <c r="B103" s="129"/>
      <c r="D103" s="130" t="s">
        <v>213</v>
      </c>
      <c r="E103" s="131"/>
      <c r="F103" s="131"/>
      <c r="G103" s="131"/>
      <c r="H103" s="131"/>
      <c r="I103" s="131"/>
      <c r="J103" s="132">
        <f>J190</f>
        <v>0</v>
      </c>
      <c r="L103" s="129"/>
    </row>
    <row r="104" spans="1:47" s="10" customFormat="1" ht="14.85" hidden="1" customHeight="1">
      <c r="B104" s="129"/>
      <c r="D104" s="130" t="s">
        <v>214</v>
      </c>
      <c r="E104" s="131"/>
      <c r="F104" s="131"/>
      <c r="G104" s="131"/>
      <c r="H104" s="131"/>
      <c r="I104" s="131"/>
      <c r="J104" s="132">
        <f>J199</f>
        <v>0</v>
      </c>
      <c r="L104" s="129"/>
    </row>
    <row r="105" spans="1:47" s="9" customFormat="1" ht="24.9" hidden="1" customHeight="1">
      <c r="B105" s="125"/>
      <c r="D105" s="126" t="s">
        <v>215</v>
      </c>
      <c r="E105" s="127"/>
      <c r="F105" s="127"/>
      <c r="G105" s="127"/>
      <c r="H105" s="127"/>
      <c r="I105" s="127"/>
      <c r="J105" s="128">
        <f>J201</f>
        <v>0</v>
      </c>
      <c r="L105" s="125"/>
    </row>
    <row r="106" spans="1:47" s="10" customFormat="1" ht="19.95" hidden="1" customHeight="1">
      <c r="B106" s="129"/>
      <c r="D106" s="130" t="s">
        <v>440</v>
      </c>
      <c r="E106" s="131"/>
      <c r="F106" s="131"/>
      <c r="G106" s="131"/>
      <c r="H106" s="131"/>
      <c r="I106" s="131"/>
      <c r="J106" s="132">
        <f>J202</f>
        <v>0</v>
      </c>
      <c r="L106" s="129"/>
    </row>
    <row r="107" spans="1:47" s="10" customFormat="1" ht="19.95" hidden="1" customHeight="1">
      <c r="B107" s="129"/>
      <c r="D107" s="130" t="s">
        <v>217</v>
      </c>
      <c r="E107" s="131"/>
      <c r="F107" s="131"/>
      <c r="G107" s="131"/>
      <c r="H107" s="131"/>
      <c r="I107" s="131"/>
      <c r="J107" s="132">
        <f>J205</f>
        <v>0</v>
      </c>
      <c r="L107" s="129"/>
    </row>
    <row r="108" spans="1:47" s="2" customFormat="1" ht="21.75" hidden="1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" hidden="1" customHeight="1">
      <c r="A109" s="33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hidden="1"/>
    <row r="111" spans="1:47" hidden="1"/>
    <row r="112" spans="1:47" hidden="1"/>
    <row r="113" spans="1:31" s="2" customFormat="1" ht="6.9" customHeight="1">
      <c r="A113" s="33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" customHeight="1">
      <c r="A114" s="33"/>
      <c r="B114" s="34"/>
      <c r="C114" s="22" t="s">
        <v>220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6.5" customHeight="1">
      <c r="A117" s="33"/>
      <c r="B117" s="34"/>
      <c r="C117" s="33"/>
      <c r="D117" s="33"/>
      <c r="E117" s="284" t="str">
        <f>E7</f>
        <v>PRESTAVBA BUDOV ZDRAVOTNÉHO STREDISKA - 9 B.J.</v>
      </c>
      <c r="F117" s="285"/>
      <c r="G117" s="285"/>
      <c r="H117" s="285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199</v>
      </c>
      <c r="L118" s="21"/>
    </row>
    <row r="119" spans="1:31" s="1" customFormat="1" ht="16.5" customHeight="1">
      <c r="B119" s="21"/>
      <c r="E119" s="284" t="s">
        <v>2738</v>
      </c>
      <c r="F119" s="248"/>
      <c r="G119" s="248"/>
      <c r="H119" s="248"/>
      <c r="L119" s="21"/>
    </row>
    <row r="120" spans="1:31" s="1" customFormat="1" ht="12" customHeight="1">
      <c r="B120" s="21"/>
      <c r="C120" s="28" t="s">
        <v>201</v>
      </c>
      <c r="L120" s="21"/>
    </row>
    <row r="121" spans="1:31" s="2" customFormat="1" ht="16.5" customHeight="1">
      <c r="A121" s="33"/>
      <c r="B121" s="34"/>
      <c r="C121" s="33"/>
      <c r="D121" s="33"/>
      <c r="E121" s="286" t="s">
        <v>3706</v>
      </c>
      <c r="F121" s="287"/>
      <c r="G121" s="287"/>
      <c r="H121" s="287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203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66" t="str">
        <f>E13</f>
        <v>SO 02.1-NV - Búracie práce - Bývalá kotolňa 1.NP</v>
      </c>
      <c r="F123" s="287"/>
      <c r="G123" s="287"/>
      <c r="H123" s="287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19</v>
      </c>
      <c r="D125" s="33"/>
      <c r="E125" s="33"/>
      <c r="F125" s="26" t="str">
        <f>F16</f>
        <v>kú: Jelka,p.č.:1174/1,4,24,25</v>
      </c>
      <c r="G125" s="33"/>
      <c r="H125" s="33"/>
      <c r="I125" s="28" t="s">
        <v>21</v>
      </c>
      <c r="J125" s="59" t="str">
        <f>IF(J16="","",J16)</f>
        <v>20. 4. 2022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15" customHeight="1">
      <c r="A127" s="33"/>
      <c r="B127" s="34"/>
      <c r="C127" s="28" t="s">
        <v>23</v>
      </c>
      <c r="D127" s="33"/>
      <c r="E127" s="33"/>
      <c r="F127" s="26" t="str">
        <f>E19</f>
        <v>Obec Jelka, Mierová 959/17, 925 23 Jelka</v>
      </c>
      <c r="G127" s="33"/>
      <c r="H127" s="33"/>
      <c r="I127" s="28" t="s">
        <v>30</v>
      </c>
      <c r="J127" s="31" t="str">
        <f>E25</f>
        <v>Ing. Michal Nágel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15" customHeight="1">
      <c r="A128" s="33"/>
      <c r="B128" s="34"/>
      <c r="C128" s="28" t="s">
        <v>27</v>
      </c>
      <c r="D128" s="33"/>
      <c r="E128" s="33"/>
      <c r="F128" s="26" t="str">
        <f>IF(E22="","",E22)</f>
        <v>Vyplň údaj</v>
      </c>
      <c r="G128" s="33"/>
      <c r="H128" s="33"/>
      <c r="I128" s="28" t="s">
        <v>32</v>
      </c>
      <c r="J128" s="31" t="str">
        <f>E28</f>
        <v>Ingrid Szegheőová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33"/>
      <c r="B130" s="134"/>
      <c r="C130" s="135" t="s">
        <v>221</v>
      </c>
      <c r="D130" s="136" t="s">
        <v>60</v>
      </c>
      <c r="E130" s="136" t="s">
        <v>56</v>
      </c>
      <c r="F130" s="136" t="s">
        <v>57</v>
      </c>
      <c r="G130" s="136" t="s">
        <v>222</v>
      </c>
      <c r="H130" s="136" t="s">
        <v>223</v>
      </c>
      <c r="I130" s="136" t="s">
        <v>224</v>
      </c>
      <c r="J130" s="137" t="s">
        <v>208</v>
      </c>
      <c r="K130" s="138" t="s">
        <v>225</v>
      </c>
      <c r="L130" s="139"/>
      <c r="M130" s="66" t="s">
        <v>1</v>
      </c>
      <c r="N130" s="67" t="s">
        <v>39</v>
      </c>
      <c r="O130" s="67" t="s">
        <v>226</v>
      </c>
      <c r="P130" s="67" t="s">
        <v>227</v>
      </c>
      <c r="Q130" s="67" t="s">
        <v>228</v>
      </c>
      <c r="R130" s="67" t="s">
        <v>229</v>
      </c>
      <c r="S130" s="67" t="s">
        <v>230</v>
      </c>
      <c r="T130" s="68" t="s">
        <v>231</v>
      </c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</row>
    <row r="131" spans="1:65" s="2" customFormat="1" ht="22.95" customHeight="1">
      <c r="A131" s="33"/>
      <c r="B131" s="34"/>
      <c r="C131" s="73" t="s">
        <v>209</v>
      </c>
      <c r="D131" s="33"/>
      <c r="E131" s="33"/>
      <c r="F131" s="33"/>
      <c r="G131" s="33"/>
      <c r="H131" s="33"/>
      <c r="I131" s="33"/>
      <c r="J131" s="140">
        <f>BK131</f>
        <v>0</v>
      </c>
      <c r="K131" s="33"/>
      <c r="L131" s="34"/>
      <c r="M131" s="69"/>
      <c r="N131" s="60"/>
      <c r="O131" s="70"/>
      <c r="P131" s="141">
        <f>P132+P201</f>
        <v>0</v>
      </c>
      <c r="Q131" s="70"/>
      <c r="R131" s="141">
        <f>R132+R201</f>
        <v>8.25215912</v>
      </c>
      <c r="S131" s="70"/>
      <c r="T131" s="142">
        <f>T132+T201</f>
        <v>50.538146000000012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8" t="s">
        <v>74</v>
      </c>
      <c r="AU131" s="18" t="s">
        <v>210</v>
      </c>
      <c r="BK131" s="143">
        <f>BK132+BK201</f>
        <v>0</v>
      </c>
    </row>
    <row r="132" spans="1:65" s="12" customFormat="1" ht="25.95" customHeight="1">
      <c r="B132" s="144"/>
      <c r="D132" s="145" t="s">
        <v>74</v>
      </c>
      <c r="E132" s="146" t="s">
        <v>232</v>
      </c>
      <c r="F132" s="146" t="s">
        <v>233</v>
      </c>
      <c r="I132" s="147"/>
      <c r="J132" s="148">
        <f>BK132</f>
        <v>0</v>
      </c>
      <c r="L132" s="144"/>
      <c r="M132" s="149"/>
      <c r="N132" s="150"/>
      <c r="O132" s="150"/>
      <c r="P132" s="151">
        <f>P133+P190</f>
        <v>0</v>
      </c>
      <c r="Q132" s="150"/>
      <c r="R132" s="151">
        <f>R133+R190</f>
        <v>8.25215912</v>
      </c>
      <c r="S132" s="150"/>
      <c r="T132" s="152">
        <f>T133+T190</f>
        <v>49.111800000000009</v>
      </c>
      <c r="AR132" s="145" t="s">
        <v>82</v>
      </c>
      <c r="AT132" s="153" t="s">
        <v>74</v>
      </c>
      <c r="AU132" s="153" t="s">
        <v>75</v>
      </c>
      <c r="AY132" s="145" t="s">
        <v>234</v>
      </c>
      <c r="BK132" s="154">
        <f>BK133+BK190</f>
        <v>0</v>
      </c>
    </row>
    <row r="133" spans="1:65" s="12" customFormat="1" ht="22.95" customHeight="1">
      <c r="B133" s="144"/>
      <c r="D133" s="145" t="s">
        <v>74</v>
      </c>
      <c r="E133" s="155" t="s">
        <v>235</v>
      </c>
      <c r="F133" s="155" t="s">
        <v>236</v>
      </c>
      <c r="I133" s="147"/>
      <c r="J133" s="156">
        <f>BK133</f>
        <v>0</v>
      </c>
      <c r="L133" s="144"/>
      <c r="M133" s="149"/>
      <c r="N133" s="150"/>
      <c r="O133" s="150"/>
      <c r="P133" s="151">
        <f>SUM(P134:P189)</f>
        <v>0</v>
      </c>
      <c r="Q133" s="150"/>
      <c r="R133" s="151">
        <f>SUM(R134:R189)</f>
        <v>0</v>
      </c>
      <c r="S133" s="150"/>
      <c r="T133" s="152">
        <f>SUM(T134:T189)</f>
        <v>49.111800000000009</v>
      </c>
      <c r="AR133" s="145" t="s">
        <v>82</v>
      </c>
      <c r="AT133" s="153" t="s">
        <v>74</v>
      </c>
      <c r="AU133" s="153" t="s">
        <v>82</v>
      </c>
      <c r="AY133" s="145" t="s">
        <v>234</v>
      </c>
      <c r="BK133" s="154">
        <f>SUM(BK134:BK189)</f>
        <v>0</v>
      </c>
    </row>
    <row r="134" spans="1:65" s="2" customFormat="1" ht="37.950000000000003" customHeight="1">
      <c r="A134" s="33"/>
      <c r="B134" s="157"/>
      <c r="C134" s="158" t="s">
        <v>82</v>
      </c>
      <c r="D134" s="158" t="s">
        <v>237</v>
      </c>
      <c r="E134" s="159" t="s">
        <v>3708</v>
      </c>
      <c r="F134" s="160" t="s">
        <v>3709</v>
      </c>
      <c r="G134" s="161" t="s">
        <v>256</v>
      </c>
      <c r="H134" s="162">
        <v>12.569000000000001</v>
      </c>
      <c r="I134" s="163"/>
      <c r="J134" s="164">
        <f>ROUND(I134*H134,2)</f>
        <v>0</v>
      </c>
      <c r="K134" s="165"/>
      <c r="L134" s="34"/>
      <c r="M134" s="166" t="s">
        <v>1</v>
      </c>
      <c r="N134" s="167" t="s">
        <v>41</v>
      </c>
      <c r="O134" s="62"/>
      <c r="P134" s="168">
        <f>O134*H134</f>
        <v>0</v>
      </c>
      <c r="Q134" s="168">
        <v>0</v>
      </c>
      <c r="R134" s="168">
        <f>Q134*H134</f>
        <v>0</v>
      </c>
      <c r="S134" s="168">
        <v>0.19600000000000001</v>
      </c>
      <c r="T134" s="169">
        <f>S134*H134</f>
        <v>2.463524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0" t="s">
        <v>241</v>
      </c>
      <c r="AT134" s="170" t="s">
        <v>237</v>
      </c>
      <c r="AU134" s="170" t="s">
        <v>87</v>
      </c>
      <c r="AY134" s="18" t="s">
        <v>234</v>
      </c>
      <c r="BE134" s="171">
        <f>IF(N134="základná",J134,0)</f>
        <v>0</v>
      </c>
      <c r="BF134" s="171">
        <f>IF(N134="znížená",J134,0)</f>
        <v>0</v>
      </c>
      <c r="BG134" s="171">
        <f>IF(N134="zákl. prenesená",J134,0)</f>
        <v>0</v>
      </c>
      <c r="BH134" s="171">
        <f>IF(N134="zníž. prenesená",J134,0)</f>
        <v>0</v>
      </c>
      <c r="BI134" s="171">
        <f>IF(N134="nulová",J134,0)</f>
        <v>0</v>
      </c>
      <c r="BJ134" s="18" t="s">
        <v>87</v>
      </c>
      <c r="BK134" s="171">
        <f>ROUND(I134*H134,2)</f>
        <v>0</v>
      </c>
      <c r="BL134" s="18" t="s">
        <v>241</v>
      </c>
      <c r="BM134" s="170" t="s">
        <v>3710</v>
      </c>
    </row>
    <row r="135" spans="1:65" s="14" customFormat="1">
      <c r="B135" s="180"/>
      <c r="D135" s="173" t="s">
        <v>243</v>
      </c>
      <c r="E135" s="181" t="s">
        <v>1</v>
      </c>
      <c r="F135" s="182" t="s">
        <v>3711</v>
      </c>
      <c r="H135" s="183">
        <v>12.569000000000001</v>
      </c>
      <c r="I135" s="184"/>
      <c r="L135" s="180"/>
      <c r="M135" s="185"/>
      <c r="N135" s="186"/>
      <c r="O135" s="186"/>
      <c r="P135" s="186"/>
      <c r="Q135" s="186"/>
      <c r="R135" s="186"/>
      <c r="S135" s="186"/>
      <c r="T135" s="187"/>
      <c r="AT135" s="181" t="s">
        <v>243</v>
      </c>
      <c r="AU135" s="181" t="s">
        <v>87</v>
      </c>
      <c r="AV135" s="14" t="s">
        <v>87</v>
      </c>
      <c r="AW135" s="14" t="s">
        <v>29</v>
      </c>
      <c r="AX135" s="14" t="s">
        <v>82</v>
      </c>
      <c r="AY135" s="181" t="s">
        <v>234</v>
      </c>
    </row>
    <row r="136" spans="1:65" s="2" customFormat="1" ht="24.15" customHeight="1">
      <c r="A136" s="33"/>
      <c r="B136" s="157"/>
      <c r="C136" s="158" t="s">
        <v>87</v>
      </c>
      <c r="D136" s="158" t="s">
        <v>237</v>
      </c>
      <c r="E136" s="159" t="s">
        <v>3712</v>
      </c>
      <c r="F136" s="160" t="s">
        <v>3713</v>
      </c>
      <c r="G136" s="161" t="s">
        <v>453</v>
      </c>
      <c r="H136" s="162">
        <v>3.1819999999999999</v>
      </c>
      <c r="I136" s="163"/>
      <c r="J136" s="164">
        <f>ROUND(I136*H136,2)</f>
        <v>0</v>
      </c>
      <c r="K136" s="165"/>
      <c r="L136" s="34"/>
      <c r="M136" s="166" t="s">
        <v>1</v>
      </c>
      <c r="N136" s="167" t="s">
        <v>41</v>
      </c>
      <c r="O136" s="62"/>
      <c r="P136" s="168">
        <f>O136*H136</f>
        <v>0</v>
      </c>
      <c r="Q136" s="168">
        <v>0</v>
      </c>
      <c r="R136" s="168">
        <f>Q136*H136</f>
        <v>0</v>
      </c>
      <c r="S136" s="168">
        <v>1.633</v>
      </c>
      <c r="T136" s="169">
        <f>S136*H136</f>
        <v>5.1962060000000001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0" t="s">
        <v>241</v>
      </c>
      <c r="AT136" s="170" t="s">
        <v>237</v>
      </c>
      <c r="AU136" s="170" t="s">
        <v>87</v>
      </c>
      <c r="AY136" s="18" t="s">
        <v>234</v>
      </c>
      <c r="BE136" s="171">
        <f>IF(N136="základná",J136,0)</f>
        <v>0</v>
      </c>
      <c r="BF136" s="171">
        <f>IF(N136="znížená",J136,0)</f>
        <v>0</v>
      </c>
      <c r="BG136" s="171">
        <f>IF(N136="zákl. prenesená",J136,0)</f>
        <v>0</v>
      </c>
      <c r="BH136" s="171">
        <f>IF(N136="zníž. prenesená",J136,0)</f>
        <v>0</v>
      </c>
      <c r="BI136" s="171">
        <f>IF(N136="nulová",J136,0)</f>
        <v>0</v>
      </c>
      <c r="BJ136" s="18" t="s">
        <v>87</v>
      </c>
      <c r="BK136" s="171">
        <f>ROUND(I136*H136,2)</f>
        <v>0</v>
      </c>
      <c r="BL136" s="18" t="s">
        <v>241</v>
      </c>
      <c r="BM136" s="170" t="s">
        <v>3714</v>
      </c>
    </row>
    <row r="137" spans="1:65" s="14" customFormat="1">
      <c r="B137" s="180"/>
      <c r="D137" s="173" t="s">
        <v>243</v>
      </c>
      <c r="E137" s="181" t="s">
        <v>1</v>
      </c>
      <c r="F137" s="182" t="s">
        <v>3715</v>
      </c>
      <c r="H137" s="183">
        <v>3.1819999999999999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243</v>
      </c>
      <c r="AU137" s="181" t="s">
        <v>87</v>
      </c>
      <c r="AV137" s="14" t="s">
        <v>87</v>
      </c>
      <c r="AW137" s="14" t="s">
        <v>29</v>
      </c>
      <c r="AX137" s="14" t="s">
        <v>82</v>
      </c>
      <c r="AY137" s="181" t="s">
        <v>234</v>
      </c>
    </row>
    <row r="138" spans="1:65" s="2" customFormat="1" ht="37.950000000000003" customHeight="1">
      <c r="A138" s="33"/>
      <c r="B138" s="157"/>
      <c r="C138" s="158" t="s">
        <v>92</v>
      </c>
      <c r="D138" s="158" t="s">
        <v>237</v>
      </c>
      <c r="E138" s="159" t="s">
        <v>3716</v>
      </c>
      <c r="F138" s="160" t="s">
        <v>3717</v>
      </c>
      <c r="G138" s="161" t="s">
        <v>453</v>
      </c>
      <c r="H138" s="162">
        <v>3.0339999999999998</v>
      </c>
      <c r="I138" s="163"/>
      <c r="J138" s="164">
        <f>ROUND(I138*H138,2)</f>
        <v>0</v>
      </c>
      <c r="K138" s="165"/>
      <c r="L138" s="34"/>
      <c r="M138" s="166" t="s">
        <v>1</v>
      </c>
      <c r="N138" s="167" t="s">
        <v>41</v>
      </c>
      <c r="O138" s="62"/>
      <c r="P138" s="168">
        <f>O138*H138</f>
        <v>0</v>
      </c>
      <c r="Q138" s="168">
        <v>0</v>
      </c>
      <c r="R138" s="168">
        <f>Q138*H138</f>
        <v>0</v>
      </c>
      <c r="S138" s="168">
        <v>2.2000000000000002</v>
      </c>
      <c r="T138" s="169">
        <f>S138*H138</f>
        <v>6.6748000000000003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0" t="s">
        <v>241</v>
      </c>
      <c r="AT138" s="170" t="s">
        <v>237</v>
      </c>
      <c r="AU138" s="170" t="s">
        <v>87</v>
      </c>
      <c r="AY138" s="18" t="s">
        <v>234</v>
      </c>
      <c r="BE138" s="171">
        <f>IF(N138="základná",J138,0)</f>
        <v>0</v>
      </c>
      <c r="BF138" s="171">
        <f>IF(N138="znížená",J138,0)</f>
        <v>0</v>
      </c>
      <c r="BG138" s="171">
        <f>IF(N138="zákl. prenesená",J138,0)</f>
        <v>0</v>
      </c>
      <c r="BH138" s="171">
        <f>IF(N138="zníž. prenesená",J138,0)</f>
        <v>0</v>
      </c>
      <c r="BI138" s="171">
        <f>IF(N138="nulová",J138,0)</f>
        <v>0</v>
      </c>
      <c r="BJ138" s="18" t="s">
        <v>87</v>
      </c>
      <c r="BK138" s="171">
        <f>ROUND(I138*H138,2)</f>
        <v>0</v>
      </c>
      <c r="BL138" s="18" t="s">
        <v>241</v>
      </c>
      <c r="BM138" s="170" t="s">
        <v>3718</v>
      </c>
    </row>
    <row r="139" spans="1:65" s="14" customFormat="1" ht="20.399999999999999">
      <c r="B139" s="180"/>
      <c r="D139" s="173" t="s">
        <v>243</v>
      </c>
      <c r="E139" s="181" t="s">
        <v>1</v>
      </c>
      <c r="F139" s="182" t="s">
        <v>3719</v>
      </c>
      <c r="H139" s="183">
        <v>3.0339999999999998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243</v>
      </c>
      <c r="AU139" s="181" t="s">
        <v>87</v>
      </c>
      <c r="AV139" s="14" t="s">
        <v>87</v>
      </c>
      <c r="AW139" s="14" t="s">
        <v>29</v>
      </c>
      <c r="AX139" s="14" t="s">
        <v>82</v>
      </c>
      <c r="AY139" s="181" t="s">
        <v>234</v>
      </c>
    </row>
    <row r="140" spans="1:65" s="2" customFormat="1" ht="21.75" customHeight="1">
      <c r="A140" s="33"/>
      <c r="B140" s="157"/>
      <c r="C140" s="158" t="s">
        <v>241</v>
      </c>
      <c r="D140" s="158" t="s">
        <v>237</v>
      </c>
      <c r="E140" s="159" t="s">
        <v>3720</v>
      </c>
      <c r="F140" s="160" t="s">
        <v>3721</v>
      </c>
      <c r="G140" s="161" t="s">
        <v>453</v>
      </c>
      <c r="H140" s="162">
        <v>3.6949999999999998</v>
      </c>
      <c r="I140" s="163"/>
      <c r="J140" s="164">
        <f>ROUND(I140*H140,2)</f>
        <v>0</v>
      </c>
      <c r="K140" s="165"/>
      <c r="L140" s="34"/>
      <c r="M140" s="166" t="s">
        <v>1</v>
      </c>
      <c r="N140" s="167" t="s">
        <v>41</v>
      </c>
      <c r="O140" s="62"/>
      <c r="P140" s="168">
        <f>O140*H140</f>
        <v>0</v>
      </c>
      <c r="Q140" s="168">
        <v>0</v>
      </c>
      <c r="R140" s="168">
        <f>Q140*H140</f>
        <v>0</v>
      </c>
      <c r="S140" s="168">
        <v>1.7</v>
      </c>
      <c r="T140" s="169">
        <f>S140*H140</f>
        <v>6.2814999999999994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0" t="s">
        <v>241</v>
      </c>
      <c r="AT140" s="170" t="s">
        <v>237</v>
      </c>
      <c r="AU140" s="170" t="s">
        <v>87</v>
      </c>
      <c r="AY140" s="18" t="s">
        <v>234</v>
      </c>
      <c r="BE140" s="171">
        <f>IF(N140="základná",J140,0)</f>
        <v>0</v>
      </c>
      <c r="BF140" s="171">
        <f>IF(N140="znížená",J140,0)</f>
        <v>0</v>
      </c>
      <c r="BG140" s="171">
        <f>IF(N140="zákl. prenesená",J140,0)</f>
        <v>0</v>
      </c>
      <c r="BH140" s="171">
        <f>IF(N140="zníž. prenesená",J140,0)</f>
        <v>0</v>
      </c>
      <c r="BI140" s="171">
        <f>IF(N140="nulová",J140,0)</f>
        <v>0</v>
      </c>
      <c r="BJ140" s="18" t="s">
        <v>87</v>
      </c>
      <c r="BK140" s="171">
        <f>ROUND(I140*H140,2)</f>
        <v>0</v>
      </c>
      <c r="BL140" s="18" t="s">
        <v>241</v>
      </c>
      <c r="BM140" s="170" t="s">
        <v>3722</v>
      </c>
    </row>
    <row r="141" spans="1:65" s="14" customFormat="1">
      <c r="B141" s="180"/>
      <c r="D141" s="173" t="s">
        <v>243</v>
      </c>
      <c r="E141" s="181" t="s">
        <v>1</v>
      </c>
      <c r="F141" s="182" t="s">
        <v>3723</v>
      </c>
      <c r="H141" s="183">
        <v>3.6949999999999998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243</v>
      </c>
      <c r="AU141" s="181" t="s">
        <v>87</v>
      </c>
      <c r="AV141" s="14" t="s">
        <v>87</v>
      </c>
      <c r="AW141" s="14" t="s">
        <v>29</v>
      </c>
      <c r="AX141" s="14" t="s">
        <v>82</v>
      </c>
      <c r="AY141" s="181" t="s">
        <v>234</v>
      </c>
    </row>
    <row r="142" spans="1:65" s="2" customFormat="1" ht="24.15" customHeight="1">
      <c r="A142" s="33"/>
      <c r="B142" s="157"/>
      <c r="C142" s="158" t="s">
        <v>269</v>
      </c>
      <c r="D142" s="158" t="s">
        <v>237</v>
      </c>
      <c r="E142" s="159" t="s">
        <v>3724</v>
      </c>
      <c r="F142" s="160" t="s">
        <v>3725</v>
      </c>
      <c r="G142" s="161" t="s">
        <v>240</v>
      </c>
      <c r="H142" s="162">
        <v>15.28</v>
      </c>
      <c r="I142" s="163"/>
      <c r="J142" s="164">
        <f>ROUND(I142*H142,2)</f>
        <v>0</v>
      </c>
      <c r="K142" s="165"/>
      <c r="L142" s="34"/>
      <c r="M142" s="166" t="s">
        <v>1</v>
      </c>
      <c r="N142" s="167" t="s">
        <v>41</v>
      </c>
      <c r="O142" s="62"/>
      <c r="P142" s="168">
        <f>O142*H142</f>
        <v>0</v>
      </c>
      <c r="Q142" s="168">
        <v>0</v>
      </c>
      <c r="R142" s="168">
        <f>Q142*H142</f>
        <v>0</v>
      </c>
      <c r="S142" s="168">
        <v>8.3000000000000004E-2</v>
      </c>
      <c r="T142" s="169">
        <f>S142*H142</f>
        <v>1.26824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241</v>
      </c>
      <c r="AT142" s="170" t="s">
        <v>237</v>
      </c>
      <c r="AU142" s="170" t="s">
        <v>87</v>
      </c>
      <c r="AY142" s="18" t="s">
        <v>234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8" t="s">
        <v>87</v>
      </c>
      <c r="BK142" s="171">
        <f>ROUND(I142*H142,2)</f>
        <v>0</v>
      </c>
      <c r="BL142" s="18" t="s">
        <v>241</v>
      </c>
      <c r="BM142" s="170" t="s">
        <v>3726</v>
      </c>
    </row>
    <row r="143" spans="1:65" s="14" customFormat="1">
      <c r="B143" s="180"/>
      <c r="D143" s="173" t="s">
        <v>243</v>
      </c>
      <c r="E143" s="181" t="s">
        <v>1</v>
      </c>
      <c r="F143" s="182" t="s">
        <v>3727</v>
      </c>
      <c r="H143" s="183">
        <v>15.28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243</v>
      </c>
      <c r="AU143" s="181" t="s">
        <v>87</v>
      </c>
      <c r="AV143" s="14" t="s">
        <v>87</v>
      </c>
      <c r="AW143" s="14" t="s">
        <v>29</v>
      </c>
      <c r="AX143" s="14" t="s">
        <v>82</v>
      </c>
      <c r="AY143" s="181" t="s">
        <v>234</v>
      </c>
    </row>
    <row r="144" spans="1:65" s="2" customFormat="1" ht="24.15" customHeight="1">
      <c r="A144" s="33"/>
      <c r="B144" s="157"/>
      <c r="C144" s="158" t="s">
        <v>273</v>
      </c>
      <c r="D144" s="158" t="s">
        <v>237</v>
      </c>
      <c r="E144" s="159" t="s">
        <v>3728</v>
      </c>
      <c r="F144" s="160" t="s">
        <v>3729</v>
      </c>
      <c r="G144" s="161" t="s">
        <v>240</v>
      </c>
      <c r="H144" s="162">
        <v>46.04</v>
      </c>
      <c r="I144" s="163"/>
      <c r="J144" s="164">
        <f>ROUND(I144*H144,2)</f>
        <v>0</v>
      </c>
      <c r="K144" s="165"/>
      <c r="L144" s="34"/>
      <c r="M144" s="166" t="s">
        <v>1</v>
      </c>
      <c r="N144" s="167" t="s">
        <v>41</v>
      </c>
      <c r="O144" s="62"/>
      <c r="P144" s="168">
        <f>O144*H144</f>
        <v>0</v>
      </c>
      <c r="Q144" s="168">
        <v>0</v>
      </c>
      <c r="R144" s="168">
        <f>Q144*H144</f>
        <v>0</v>
      </c>
      <c r="S144" s="168">
        <v>5.0000000000000001E-3</v>
      </c>
      <c r="T144" s="169">
        <f>S144*H144</f>
        <v>0.23019999999999999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241</v>
      </c>
      <c r="AT144" s="170" t="s">
        <v>237</v>
      </c>
      <c r="AU144" s="170" t="s">
        <v>87</v>
      </c>
      <c r="AY144" s="18" t="s">
        <v>234</v>
      </c>
      <c r="BE144" s="171">
        <f>IF(N144="základná",J144,0)</f>
        <v>0</v>
      </c>
      <c r="BF144" s="171">
        <f>IF(N144="znížená",J144,0)</f>
        <v>0</v>
      </c>
      <c r="BG144" s="171">
        <f>IF(N144="zákl. prenesená",J144,0)</f>
        <v>0</v>
      </c>
      <c r="BH144" s="171">
        <f>IF(N144="zníž. prenesená",J144,0)</f>
        <v>0</v>
      </c>
      <c r="BI144" s="171">
        <f>IF(N144="nulová",J144,0)</f>
        <v>0</v>
      </c>
      <c r="BJ144" s="18" t="s">
        <v>87</v>
      </c>
      <c r="BK144" s="171">
        <f>ROUND(I144*H144,2)</f>
        <v>0</v>
      </c>
      <c r="BL144" s="18" t="s">
        <v>241</v>
      </c>
      <c r="BM144" s="170" t="s">
        <v>3730</v>
      </c>
    </row>
    <row r="145" spans="1:65" s="14" customFormat="1">
      <c r="B145" s="180"/>
      <c r="D145" s="173" t="s">
        <v>243</v>
      </c>
      <c r="E145" s="181" t="s">
        <v>1</v>
      </c>
      <c r="F145" s="182" t="s">
        <v>3731</v>
      </c>
      <c r="H145" s="183">
        <v>46.04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243</v>
      </c>
      <c r="AU145" s="181" t="s">
        <v>87</v>
      </c>
      <c r="AV145" s="14" t="s">
        <v>87</v>
      </c>
      <c r="AW145" s="14" t="s">
        <v>29</v>
      </c>
      <c r="AX145" s="14" t="s">
        <v>82</v>
      </c>
      <c r="AY145" s="181" t="s">
        <v>234</v>
      </c>
    </row>
    <row r="146" spans="1:65" s="2" customFormat="1" ht="24.15" customHeight="1">
      <c r="A146" s="33"/>
      <c r="B146" s="157"/>
      <c r="C146" s="158" t="s">
        <v>278</v>
      </c>
      <c r="D146" s="158" t="s">
        <v>237</v>
      </c>
      <c r="E146" s="159" t="s">
        <v>3732</v>
      </c>
      <c r="F146" s="160" t="s">
        <v>3733</v>
      </c>
      <c r="G146" s="161" t="s">
        <v>240</v>
      </c>
      <c r="H146" s="162">
        <v>31.32</v>
      </c>
      <c r="I146" s="163"/>
      <c r="J146" s="164">
        <f>ROUND(I146*H146,2)</f>
        <v>0</v>
      </c>
      <c r="K146" s="165"/>
      <c r="L146" s="34"/>
      <c r="M146" s="166" t="s">
        <v>1</v>
      </c>
      <c r="N146" s="167" t="s">
        <v>41</v>
      </c>
      <c r="O146" s="62"/>
      <c r="P146" s="168">
        <f>O146*H146</f>
        <v>0</v>
      </c>
      <c r="Q146" s="168">
        <v>0</v>
      </c>
      <c r="R146" s="168">
        <f>Q146*H146</f>
        <v>0</v>
      </c>
      <c r="S146" s="168">
        <v>5.0000000000000001E-3</v>
      </c>
      <c r="T146" s="169">
        <f>S146*H146</f>
        <v>0.15660000000000002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241</v>
      </c>
      <c r="AT146" s="170" t="s">
        <v>237</v>
      </c>
      <c r="AU146" s="170" t="s">
        <v>87</v>
      </c>
      <c r="AY146" s="18" t="s">
        <v>234</v>
      </c>
      <c r="BE146" s="171">
        <f>IF(N146="základná",J146,0)</f>
        <v>0</v>
      </c>
      <c r="BF146" s="171">
        <f>IF(N146="znížená",J146,0)</f>
        <v>0</v>
      </c>
      <c r="BG146" s="171">
        <f>IF(N146="zákl. prenesená",J146,0)</f>
        <v>0</v>
      </c>
      <c r="BH146" s="171">
        <f>IF(N146="zníž. prenesená",J146,0)</f>
        <v>0</v>
      </c>
      <c r="BI146" s="171">
        <f>IF(N146="nulová",J146,0)</f>
        <v>0</v>
      </c>
      <c r="BJ146" s="18" t="s">
        <v>87</v>
      </c>
      <c r="BK146" s="171">
        <f>ROUND(I146*H146,2)</f>
        <v>0</v>
      </c>
      <c r="BL146" s="18" t="s">
        <v>241</v>
      </c>
      <c r="BM146" s="170" t="s">
        <v>3734</v>
      </c>
    </row>
    <row r="147" spans="1:65" s="13" customFormat="1">
      <c r="B147" s="172"/>
      <c r="D147" s="173" t="s">
        <v>243</v>
      </c>
      <c r="E147" s="174" t="s">
        <v>1</v>
      </c>
      <c r="F147" s="175" t="s">
        <v>3735</v>
      </c>
      <c r="H147" s="174" t="s">
        <v>1</v>
      </c>
      <c r="I147" s="176"/>
      <c r="L147" s="172"/>
      <c r="M147" s="177"/>
      <c r="N147" s="178"/>
      <c r="O147" s="178"/>
      <c r="P147" s="178"/>
      <c r="Q147" s="178"/>
      <c r="R147" s="178"/>
      <c r="S147" s="178"/>
      <c r="T147" s="179"/>
      <c r="AT147" s="174" t="s">
        <v>243</v>
      </c>
      <c r="AU147" s="174" t="s">
        <v>87</v>
      </c>
      <c r="AV147" s="13" t="s">
        <v>82</v>
      </c>
      <c r="AW147" s="13" t="s">
        <v>29</v>
      </c>
      <c r="AX147" s="13" t="s">
        <v>75</v>
      </c>
      <c r="AY147" s="174" t="s">
        <v>234</v>
      </c>
    </row>
    <row r="148" spans="1:65" s="14" customFormat="1">
      <c r="B148" s="180"/>
      <c r="D148" s="173" t="s">
        <v>243</v>
      </c>
      <c r="E148" s="181" t="s">
        <v>1</v>
      </c>
      <c r="F148" s="182" t="s">
        <v>3736</v>
      </c>
      <c r="H148" s="183">
        <v>9.5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243</v>
      </c>
      <c r="AU148" s="181" t="s">
        <v>87</v>
      </c>
      <c r="AV148" s="14" t="s">
        <v>87</v>
      </c>
      <c r="AW148" s="14" t="s">
        <v>29</v>
      </c>
      <c r="AX148" s="14" t="s">
        <v>75</v>
      </c>
      <c r="AY148" s="181" t="s">
        <v>234</v>
      </c>
    </row>
    <row r="149" spans="1:65" s="14" customFormat="1">
      <c r="B149" s="180"/>
      <c r="D149" s="173" t="s">
        <v>243</v>
      </c>
      <c r="E149" s="181" t="s">
        <v>1</v>
      </c>
      <c r="F149" s="182" t="s">
        <v>3737</v>
      </c>
      <c r="H149" s="183">
        <v>10.1</v>
      </c>
      <c r="I149" s="184"/>
      <c r="L149" s="180"/>
      <c r="M149" s="185"/>
      <c r="N149" s="186"/>
      <c r="O149" s="186"/>
      <c r="P149" s="186"/>
      <c r="Q149" s="186"/>
      <c r="R149" s="186"/>
      <c r="S149" s="186"/>
      <c r="T149" s="187"/>
      <c r="AT149" s="181" t="s">
        <v>243</v>
      </c>
      <c r="AU149" s="181" t="s">
        <v>87</v>
      </c>
      <c r="AV149" s="14" t="s">
        <v>87</v>
      </c>
      <c r="AW149" s="14" t="s">
        <v>29</v>
      </c>
      <c r="AX149" s="14" t="s">
        <v>75</v>
      </c>
      <c r="AY149" s="181" t="s">
        <v>234</v>
      </c>
    </row>
    <row r="150" spans="1:65" s="14" customFormat="1">
      <c r="B150" s="180"/>
      <c r="D150" s="173" t="s">
        <v>243</v>
      </c>
      <c r="E150" s="181" t="s">
        <v>1</v>
      </c>
      <c r="F150" s="182" t="s">
        <v>3738</v>
      </c>
      <c r="H150" s="183">
        <v>6.12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243</v>
      </c>
      <c r="AU150" s="181" t="s">
        <v>87</v>
      </c>
      <c r="AV150" s="14" t="s">
        <v>87</v>
      </c>
      <c r="AW150" s="14" t="s">
        <v>29</v>
      </c>
      <c r="AX150" s="14" t="s">
        <v>75</v>
      </c>
      <c r="AY150" s="181" t="s">
        <v>234</v>
      </c>
    </row>
    <row r="151" spans="1:65" s="16" customFormat="1">
      <c r="B151" s="210"/>
      <c r="D151" s="173" t="s">
        <v>243</v>
      </c>
      <c r="E151" s="211" t="s">
        <v>1</v>
      </c>
      <c r="F151" s="212" t="s">
        <v>2646</v>
      </c>
      <c r="H151" s="213">
        <v>25.72</v>
      </c>
      <c r="I151" s="214"/>
      <c r="L151" s="210"/>
      <c r="M151" s="215"/>
      <c r="N151" s="216"/>
      <c r="O151" s="216"/>
      <c r="P151" s="216"/>
      <c r="Q151" s="216"/>
      <c r="R151" s="216"/>
      <c r="S151" s="216"/>
      <c r="T151" s="217"/>
      <c r="AT151" s="211" t="s">
        <v>243</v>
      </c>
      <c r="AU151" s="211" t="s">
        <v>87</v>
      </c>
      <c r="AV151" s="16" t="s">
        <v>92</v>
      </c>
      <c r="AW151" s="16" t="s">
        <v>29</v>
      </c>
      <c r="AX151" s="16" t="s">
        <v>75</v>
      </c>
      <c r="AY151" s="211" t="s">
        <v>234</v>
      </c>
    </row>
    <row r="152" spans="1:65" s="14" customFormat="1">
      <c r="B152" s="180"/>
      <c r="D152" s="173" t="s">
        <v>243</v>
      </c>
      <c r="E152" s="181" t="s">
        <v>1</v>
      </c>
      <c r="F152" s="182" t="s">
        <v>3739</v>
      </c>
      <c r="H152" s="183">
        <v>5.6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243</v>
      </c>
      <c r="AU152" s="181" t="s">
        <v>87</v>
      </c>
      <c r="AV152" s="14" t="s">
        <v>87</v>
      </c>
      <c r="AW152" s="14" t="s">
        <v>29</v>
      </c>
      <c r="AX152" s="14" t="s">
        <v>75</v>
      </c>
      <c r="AY152" s="181" t="s">
        <v>234</v>
      </c>
    </row>
    <row r="153" spans="1:65" s="15" customFormat="1">
      <c r="B153" s="188"/>
      <c r="D153" s="173" t="s">
        <v>243</v>
      </c>
      <c r="E153" s="189" t="s">
        <v>1</v>
      </c>
      <c r="F153" s="190" t="s">
        <v>248</v>
      </c>
      <c r="H153" s="191">
        <v>31.32</v>
      </c>
      <c r="I153" s="192"/>
      <c r="L153" s="188"/>
      <c r="M153" s="193"/>
      <c r="N153" s="194"/>
      <c r="O153" s="194"/>
      <c r="P153" s="194"/>
      <c r="Q153" s="194"/>
      <c r="R153" s="194"/>
      <c r="S153" s="194"/>
      <c r="T153" s="195"/>
      <c r="AT153" s="189" t="s">
        <v>243</v>
      </c>
      <c r="AU153" s="189" t="s">
        <v>87</v>
      </c>
      <c r="AV153" s="15" t="s">
        <v>241</v>
      </c>
      <c r="AW153" s="15" t="s">
        <v>29</v>
      </c>
      <c r="AX153" s="15" t="s">
        <v>82</v>
      </c>
      <c r="AY153" s="189" t="s">
        <v>234</v>
      </c>
    </row>
    <row r="154" spans="1:65" s="2" customFormat="1" ht="24.15" customHeight="1">
      <c r="A154" s="33"/>
      <c r="B154" s="157"/>
      <c r="C154" s="158" t="s">
        <v>282</v>
      </c>
      <c r="D154" s="158" t="s">
        <v>237</v>
      </c>
      <c r="E154" s="159" t="s">
        <v>3740</v>
      </c>
      <c r="F154" s="160" t="s">
        <v>3741</v>
      </c>
      <c r="G154" s="161" t="s">
        <v>453</v>
      </c>
      <c r="H154" s="162">
        <v>5.24</v>
      </c>
      <c r="I154" s="163"/>
      <c r="J154" s="164">
        <f>ROUND(I154*H154,2)</f>
        <v>0</v>
      </c>
      <c r="K154" s="165"/>
      <c r="L154" s="34"/>
      <c r="M154" s="166" t="s">
        <v>1</v>
      </c>
      <c r="N154" s="167" t="s">
        <v>41</v>
      </c>
      <c r="O154" s="62"/>
      <c r="P154" s="168">
        <f>O154*H154</f>
        <v>0</v>
      </c>
      <c r="Q154" s="168">
        <v>0</v>
      </c>
      <c r="R154" s="168">
        <f>Q154*H154</f>
        <v>0</v>
      </c>
      <c r="S154" s="168">
        <v>1.875</v>
      </c>
      <c r="T154" s="169">
        <f>S154*H154</f>
        <v>9.8250000000000011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0" t="s">
        <v>241</v>
      </c>
      <c r="AT154" s="170" t="s">
        <v>237</v>
      </c>
      <c r="AU154" s="170" t="s">
        <v>87</v>
      </c>
      <c r="AY154" s="18" t="s">
        <v>234</v>
      </c>
      <c r="BE154" s="171">
        <f>IF(N154="základná",J154,0)</f>
        <v>0</v>
      </c>
      <c r="BF154" s="171">
        <f>IF(N154="znížená",J154,0)</f>
        <v>0</v>
      </c>
      <c r="BG154" s="171">
        <f>IF(N154="zákl. prenesená",J154,0)</f>
        <v>0</v>
      </c>
      <c r="BH154" s="171">
        <f>IF(N154="zníž. prenesená",J154,0)</f>
        <v>0</v>
      </c>
      <c r="BI154" s="171">
        <f>IF(N154="nulová",J154,0)</f>
        <v>0</v>
      </c>
      <c r="BJ154" s="18" t="s">
        <v>87</v>
      </c>
      <c r="BK154" s="171">
        <f>ROUND(I154*H154,2)</f>
        <v>0</v>
      </c>
      <c r="BL154" s="18" t="s">
        <v>241</v>
      </c>
      <c r="BM154" s="170" t="s">
        <v>3742</v>
      </c>
    </row>
    <row r="155" spans="1:65" s="13" customFormat="1" ht="20.399999999999999">
      <c r="B155" s="172"/>
      <c r="D155" s="173" t="s">
        <v>243</v>
      </c>
      <c r="E155" s="174" t="s">
        <v>1</v>
      </c>
      <c r="F155" s="175" t="s">
        <v>3743</v>
      </c>
      <c r="H155" s="174" t="s">
        <v>1</v>
      </c>
      <c r="I155" s="176"/>
      <c r="L155" s="172"/>
      <c r="M155" s="177"/>
      <c r="N155" s="178"/>
      <c r="O155" s="178"/>
      <c r="P155" s="178"/>
      <c r="Q155" s="178"/>
      <c r="R155" s="178"/>
      <c r="S155" s="178"/>
      <c r="T155" s="179"/>
      <c r="AT155" s="174" t="s">
        <v>243</v>
      </c>
      <c r="AU155" s="174" t="s">
        <v>87</v>
      </c>
      <c r="AV155" s="13" t="s">
        <v>82</v>
      </c>
      <c r="AW155" s="13" t="s">
        <v>29</v>
      </c>
      <c r="AX155" s="13" t="s">
        <v>75</v>
      </c>
      <c r="AY155" s="174" t="s">
        <v>234</v>
      </c>
    </row>
    <row r="156" spans="1:65" s="14" customFormat="1">
      <c r="B156" s="180"/>
      <c r="D156" s="173" t="s">
        <v>243</v>
      </c>
      <c r="E156" s="181" t="s">
        <v>1</v>
      </c>
      <c r="F156" s="182" t="s">
        <v>3744</v>
      </c>
      <c r="H156" s="183">
        <v>5.24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243</v>
      </c>
      <c r="AU156" s="181" t="s">
        <v>87</v>
      </c>
      <c r="AV156" s="14" t="s">
        <v>87</v>
      </c>
      <c r="AW156" s="14" t="s">
        <v>29</v>
      </c>
      <c r="AX156" s="14" t="s">
        <v>82</v>
      </c>
      <c r="AY156" s="181" t="s">
        <v>234</v>
      </c>
    </row>
    <row r="157" spans="1:65" s="2" customFormat="1" ht="24.15" customHeight="1">
      <c r="A157" s="33"/>
      <c r="B157" s="157"/>
      <c r="C157" s="158" t="s">
        <v>235</v>
      </c>
      <c r="D157" s="158" t="s">
        <v>237</v>
      </c>
      <c r="E157" s="159" t="s">
        <v>3745</v>
      </c>
      <c r="F157" s="160" t="s">
        <v>3746</v>
      </c>
      <c r="G157" s="161" t="s">
        <v>453</v>
      </c>
      <c r="H157" s="162">
        <v>6.7380000000000004</v>
      </c>
      <c r="I157" s="163"/>
      <c r="J157" s="164">
        <f>ROUND(I157*H157,2)</f>
        <v>0</v>
      </c>
      <c r="K157" s="165"/>
      <c r="L157" s="34"/>
      <c r="M157" s="166" t="s">
        <v>1</v>
      </c>
      <c r="N157" s="167" t="s">
        <v>41</v>
      </c>
      <c r="O157" s="62"/>
      <c r="P157" s="168">
        <f>O157*H157</f>
        <v>0</v>
      </c>
      <c r="Q157" s="168">
        <v>0</v>
      </c>
      <c r="R157" s="168">
        <f>Q157*H157</f>
        <v>0</v>
      </c>
      <c r="S157" s="168">
        <v>1.875</v>
      </c>
      <c r="T157" s="169">
        <f>S157*H157</f>
        <v>12.633750000000001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0" t="s">
        <v>241</v>
      </c>
      <c r="AT157" s="170" t="s">
        <v>237</v>
      </c>
      <c r="AU157" s="170" t="s">
        <v>87</v>
      </c>
      <c r="AY157" s="18" t="s">
        <v>234</v>
      </c>
      <c r="BE157" s="171">
        <f>IF(N157="základná",J157,0)</f>
        <v>0</v>
      </c>
      <c r="BF157" s="171">
        <f>IF(N157="znížená",J157,0)</f>
        <v>0</v>
      </c>
      <c r="BG157" s="171">
        <f>IF(N157="zákl. prenesená",J157,0)</f>
        <v>0</v>
      </c>
      <c r="BH157" s="171">
        <f>IF(N157="zníž. prenesená",J157,0)</f>
        <v>0</v>
      </c>
      <c r="BI157" s="171">
        <f>IF(N157="nulová",J157,0)</f>
        <v>0</v>
      </c>
      <c r="BJ157" s="18" t="s">
        <v>87</v>
      </c>
      <c r="BK157" s="171">
        <f>ROUND(I157*H157,2)</f>
        <v>0</v>
      </c>
      <c r="BL157" s="18" t="s">
        <v>241</v>
      </c>
      <c r="BM157" s="170" t="s">
        <v>3747</v>
      </c>
    </row>
    <row r="158" spans="1:65" s="13" customFormat="1" ht="20.399999999999999">
      <c r="B158" s="172"/>
      <c r="D158" s="173" t="s">
        <v>243</v>
      </c>
      <c r="E158" s="174" t="s">
        <v>1</v>
      </c>
      <c r="F158" s="175" t="s">
        <v>3743</v>
      </c>
      <c r="H158" s="174" t="s">
        <v>1</v>
      </c>
      <c r="I158" s="176"/>
      <c r="L158" s="172"/>
      <c r="M158" s="177"/>
      <c r="N158" s="178"/>
      <c r="O158" s="178"/>
      <c r="P158" s="178"/>
      <c r="Q158" s="178"/>
      <c r="R158" s="178"/>
      <c r="S158" s="178"/>
      <c r="T158" s="179"/>
      <c r="AT158" s="174" t="s">
        <v>243</v>
      </c>
      <c r="AU158" s="174" t="s">
        <v>87</v>
      </c>
      <c r="AV158" s="13" t="s">
        <v>82</v>
      </c>
      <c r="AW158" s="13" t="s">
        <v>29</v>
      </c>
      <c r="AX158" s="13" t="s">
        <v>75</v>
      </c>
      <c r="AY158" s="174" t="s">
        <v>234</v>
      </c>
    </row>
    <row r="159" spans="1:65" s="14" customFormat="1">
      <c r="B159" s="180"/>
      <c r="D159" s="173" t="s">
        <v>243</v>
      </c>
      <c r="E159" s="181" t="s">
        <v>1</v>
      </c>
      <c r="F159" s="182" t="s">
        <v>3748</v>
      </c>
      <c r="H159" s="183">
        <v>2.226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243</v>
      </c>
      <c r="AU159" s="181" t="s">
        <v>87</v>
      </c>
      <c r="AV159" s="14" t="s">
        <v>87</v>
      </c>
      <c r="AW159" s="14" t="s">
        <v>29</v>
      </c>
      <c r="AX159" s="14" t="s">
        <v>75</v>
      </c>
      <c r="AY159" s="181" t="s">
        <v>234</v>
      </c>
    </row>
    <row r="160" spans="1:65" s="14" customFormat="1">
      <c r="B160" s="180"/>
      <c r="D160" s="173" t="s">
        <v>243</v>
      </c>
      <c r="E160" s="181" t="s">
        <v>1</v>
      </c>
      <c r="F160" s="182" t="s">
        <v>3749</v>
      </c>
      <c r="H160" s="183">
        <v>4.5119999999999996</v>
      </c>
      <c r="I160" s="184"/>
      <c r="L160" s="180"/>
      <c r="M160" s="185"/>
      <c r="N160" s="186"/>
      <c r="O160" s="186"/>
      <c r="P160" s="186"/>
      <c r="Q160" s="186"/>
      <c r="R160" s="186"/>
      <c r="S160" s="186"/>
      <c r="T160" s="187"/>
      <c r="AT160" s="181" t="s">
        <v>243</v>
      </c>
      <c r="AU160" s="181" t="s">
        <v>87</v>
      </c>
      <c r="AV160" s="14" t="s">
        <v>87</v>
      </c>
      <c r="AW160" s="14" t="s">
        <v>29</v>
      </c>
      <c r="AX160" s="14" t="s">
        <v>75</v>
      </c>
      <c r="AY160" s="181" t="s">
        <v>234</v>
      </c>
    </row>
    <row r="161" spans="1:65" s="15" customFormat="1">
      <c r="B161" s="188"/>
      <c r="D161" s="173" t="s">
        <v>243</v>
      </c>
      <c r="E161" s="189" t="s">
        <v>1</v>
      </c>
      <c r="F161" s="190" t="s">
        <v>248</v>
      </c>
      <c r="H161" s="191">
        <v>6.7380000000000004</v>
      </c>
      <c r="I161" s="192"/>
      <c r="L161" s="188"/>
      <c r="M161" s="193"/>
      <c r="N161" s="194"/>
      <c r="O161" s="194"/>
      <c r="P161" s="194"/>
      <c r="Q161" s="194"/>
      <c r="R161" s="194"/>
      <c r="S161" s="194"/>
      <c r="T161" s="195"/>
      <c r="AT161" s="189" t="s">
        <v>243</v>
      </c>
      <c r="AU161" s="189" t="s">
        <v>87</v>
      </c>
      <c r="AV161" s="15" t="s">
        <v>241</v>
      </c>
      <c r="AW161" s="15" t="s">
        <v>29</v>
      </c>
      <c r="AX161" s="15" t="s">
        <v>82</v>
      </c>
      <c r="AY161" s="189" t="s">
        <v>234</v>
      </c>
    </row>
    <row r="162" spans="1:65" s="2" customFormat="1" ht="24.15" customHeight="1">
      <c r="A162" s="33"/>
      <c r="B162" s="157"/>
      <c r="C162" s="158" t="s">
        <v>292</v>
      </c>
      <c r="D162" s="158" t="s">
        <v>237</v>
      </c>
      <c r="E162" s="159" t="s">
        <v>3750</v>
      </c>
      <c r="F162" s="160" t="s">
        <v>3751</v>
      </c>
      <c r="G162" s="161" t="s">
        <v>305</v>
      </c>
      <c r="H162" s="162">
        <v>6</v>
      </c>
      <c r="I162" s="163"/>
      <c r="J162" s="164">
        <f>ROUND(I162*H162,2)</f>
        <v>0</v>
      </c>
      <c r="K162" s="165"/>
      <c r="L162" s="34"/>
      <c r="M162" s="166" t="s">
        <v>1</v>
      </c>
      <c r="N162" s="167" t="s">
        <v>41</v>
      </c>
      <c r="O162" s="62"/>
      <c r="P162" s="168">
        <f>O162*H162</f>
        <v>0</v>
      </c>
      <c r="Q162" s="168">
        <v>0</v>
      </c>
      <c r="R162" s="168">
        <f>Q162*H162</f>
        <v>0</v>
      </c>
      <c r="S162" s="168">
        <v>0.04</v>
      </c>
      <c r="T162" s="169">
        <f>S162*H162</f>
        <v>0.24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241</v>
      </c>
      <c r="AT162" s="170" t="s">
        <v>237</v>
      </c>
      <c r="AU162" s="170" t="s">
        <v>87</v>
      </c>
      <c r="AY162" s="18" t="s">
        <v>234</v>
      </c>
      <c r="BE162" s="171">
        <f>IF(N162="základná",J162,0)</f>
        <v>0</v>
      </c>
      <c r="BF162" s="171">
        <f>IF(N162="znížená",J162,0)</f>
        <v>0</v>
      </c>
      <c r="BG162" s="171">
        <f>IF(N162="zákl. prenesená",J162,0)</f>
        <v>0</v>
      </c>
      <c r="BH162" s="171">
        <f>IF(N162="zníž. prenesená",J162,0)</f>
        <v>0</v>
      </c>
      <c r="BI162" s="171">
        <f>IF(N162="nulová",J162,0)</f>
        <v>0</v>
      </c>
      <c r="BJ162" s="18" t="s">
        <v>87</v>
      </c>
      <c r="BK162" s="171">
        <f>ROUND(I162*H162,2)</f>
        <v>0</v>
      </c>
      <c r="BL162" s="18" t="s">
        <v>241</v>
      </c>
      <c r="BM162" s="170" t="s">
        <v>3752</v>
      </c>
    </row>
    <row r="163" spans="1:65" s="14" customFormat="1">
      <c r="B163" s="180"/>
      <c r="D163" s="173" t="s">
        <v>243</v>
      </c>
      <c r="E163" s="181" t="s">
        <v>1</v>
      </c>
      <c r="F163" s="182" t="s">
        <v>3753</v>
      </c>
      <c r="H163" s="183">
        <v>6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243</v>
      </c>
      <c r="AU163" s="181" t="s">
        <v>87</v>
      </c>
      <c r="AV163" s="14" t="s">
        <v>87</v>
      </c>
      <c r="AW163" s="14" t="s">
        <v>29</v>
      </c>
      <c r="AX163" s="14" t="s">
        <v>82</v>
      </c>
      <c r="AY163" s="181" t="s">
        <v>234</v>
      </c>
    </row>
    <row r="164" spans="1:65" s="2" customFormat="1" ht="33" customHeight="1">
      <c r="A164" s="33"/>
      <c r="B164" s="157"/>
      <c r="C164" s="158" t="s">
        <v>298</v>
      </c>
      <c r="D164" s="158" t="s">
        <v>237</v>
      </c>
      <c r="E164" s="159" t="s">
        <v>3754</v>
      </c>
      <c r="F164" s="160" t="s">
        <v>3755</v>
      </c>
      <c r="G164" s="161" t="s">
        <v>256</v>
      </c>
      <c r="H164" s="162">
        <v>273.70699999999999</v>
      </c>
      <c r="I164" s="163"/>
      <c r="J164" s="164">
        <f>ROUND(I164*H164,2)</f>
        <v>0</v>
      </c>
      <c r="K164" s="165"/>
      <c r="L164" s="34"/>
      <c r="M164" s="166" t="s">
        <v>1</v>
      </c>
      <c r="N164" s="167" t="s">
        <v>41</v>
      </c>
      <c r="O164" s="62"/>
      <c r="P164" s="168">
        <f>O164*H164</f>
        <v>0</v>
      </c>
      <c r="Q164" s="168">
        <v>0</v>
      </c>
      <c r="R164" s="168">
        <f>Q164*H164</f>
        <v>0</v>
      </c>
      <c r="S164" s="168">
        <v>0.01</v>
      </c>
      <c r="T164" s="169">
        <f>S164*H164</f>
        <v>2.7370700000000001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241</v>
      </c>
      <c r="AT164" s="170" t="s">
        <v>237</v>
      </c>
      <c r="AU164" s="170" t="s">
        <v>87</v>
      </c>
      <c r="AY164" s="18" t="s">
        <v>234</v>
      </c>
      <c r="BE164" s="171">
        <f>IF(N164="základná",J164,0)</f>
        <v>0</v>
      </c>
      <c r="BF164" s="171">
        <f>IF(N164="znížená",J164,0)</f>
        <v>0</v>
      </c>
      <c r="BG164" s="171">
        <f>IF(N164="zákl. prenesená",J164,0)</f>
        <v>0</v>
      </c>
      <c r="BH164" s="171">
        <f>IF(N164="zníž. prenesená",J164,0)</f>
        <v>0</v>
      </c>
      <c r="BI164" s="171">
        <f>IF(N164="nulová",J164,0)</f>
        <v>0</v>
      </c>
      <c r="BJ164" s="18" t="s">
        <v>87</v>
      </c>
      <c r="BK164" s="171">
        <f>ROUND(I164*H164,2)</f>
        <v>0</v>
      </c>
      <c r="BL164" s="18" t="s">
        <v>241</v>
      </c>
      <c r="BM164" s="170" t="s">
        <v>3756</v>
      </c>
    </row>
    <row r="165" spans="1:65" s="13" customFormat="1">
      <c r="B165" s="172"/>
      <c r="D165" s="173" t="s">
        <v>243</v>
      </c>
      <c r="E165" s="174" t="s">
        <v>1</v>
      </c>
      <c r="F165" s="175" t="s">
        <v>3757</v>
      </c>
      <c r="H165" s="174" t="s">
        <v>1</v>
      </c>
      <c r="I165" s="176"/>
      <c r="L165" s="172"/>
      <c r="M165" s="177"/>
      <c r="N165" s="178"/>
      <c r="O165" s="178"/>
      <c r="P165" s="178"/>
      <c r="Q165" s="178"/>
      <c r="R165" s="178"/>
      <c r="S165" s="178"/>
      <c r="T165" s="179"/>
      <c r="AT165" s="174" t="s">
        <v>243</v>
      </c>
      <c r="AU165" s="174" t="s">
        <v>87</v>
      </c>
      <c r="AV165" s="13" t="s">
        <v>82</v>
      </c>
      <c r="AW165" s="13" t="s">
        <v>29</v>
      </c>
      <c r="AX165" s="13" t="s">
        <v>75</v>
      </c>
      <c r="AY165" s="174" t="s">
        <v>234</v>
      </c>
    </row>
    <row r="166" spans="1:65" s="14" customFormat="1" ht="30.6">
      <c r="B166" s="180"/>
      <c r="D166" s="173" t="s">
        <v>243</v>
      </c>
      <c r="E166" s="181" t="s">
        <v>1</v>
      </c>
      <c r="F166" s="182" t="s">
        <v>3758</v>
      </c>
      <c r="H166" s="183">
        <v>97.213999999999999</v>
      </c>
      <c r="I166" s="184"/>
      <c r="L166" s="180"/>
      <c r="M166" s="185"/>
      <c r="N166" s="186"/>
      <c r="O166" s="186"/>
      <c r="P166" s="186"/>
      <c r="Q166" s="186"/>
      <c r="R166" s="186"/>
      <c r="S166" s="186"/>
      <c r="T166" s="187"/>
      <c r="AT166" s="181" t="s">
        <v>243</v>
      </c>
      <c r="AU166" s="181" t="s">
        <v>87</v>
      </c>
      <c r="AV166" s="14" t="s">
        <v>87</v>
      </c>
      <c r="AW166" s="14" t="s">
        <v>29</v>
      </c>
      <c r="AX166" s="14" t="s">
        <v>75</v>
      </c>
      <c r="AY166" s="181" t="s">
        <v>234</v>
      </c>
    </row>
    <row r="167" spans="1:65" s="14" customFormat="1" ht="20.399999999999999">
      <c r="B167" s="180"/>
      <c r="D167" s="173" t="s">
        <v>243</v>
      </c>
      <c r="E167" s="181" t="s">
        <v>1</v>
      </c>
      <c r="F167" s="182" t="s">
        <v>3759</v>
      </c>
      <c r="H167" s="183">
        <v>54.499000000000002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243</v>
      </c>
      <c r="AU167" s="181" t="s">
        <v>87</v>
      </c>
      <c r="AV167" s="14" t="s">
        <v>87</v>
      </c>
      <c r="AW167" s="14" t="s">
        <v>29</v>
      </c>
      <c r="AX167" s="14" t="s">
        <v>75</v>
      </c>
      <c r="AY167" s="181" t="s">
        <v>234</v>
      </c>
    </row>
    <row r="168" spans="1:65" s="14" customFormat="1" ht="20.399999999999999">
      <c r="B168" s="180"/>
      <c r="D168" s="173" t="s">
        <v>243</v>
      </c>
      <c r="E168" s="181" t="s">
        <v>1</v>
      </c>
      <c r="F168" s="182" t="s">
        <v>3760</v>
      </c>
      <c r="H168" s="183">
        <v>53.067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243</v>
      </c>
      <c r="AU168" s="181" t="s">
        <v>87</v>
      </c>
      <c r="AV168" s="14" t="s">
        <v>87</v>
      </c>
      <c r="AW168" s="14" t="s">
        <v>29</v>
      </c>
      <c r="AX168" s="14" t="s">
        <v>75</v>
      </c>
      <c r="AY168" s="181" t="s">
        <v>234</v>
      </c>
    </row>
    <row r="169" spans="1:65" s="14" customFormat="1">
      <c r="B169" s="180"/>
      <c r="D169" s="173" t="s">
        <v>243</v>
      </c>
      <c r="E169" s="181" t="s">
        <v>1</v>
      </c>
      <c r="F169" s="182" t="s">
        <v>3761</v>
      </c>
      <c r="H169" s="183">
        <v>68.927000000000007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243</v>
      </c>
      <c r="AU169" s="181" t="s">
        <v>87</v>
      </c>
      <c r="AV169" s="14" t="s">
        <v>87</v>
      </c>
      <c r="AW169" s="14" t="s">
        <v>29</v>
      </c>
      <c r="AX169" s="14" t="s">
        <v>75</v>
      </c>
      <c r="AY169" s="181" t="s">
        <v>234</v>
      </c>
    </row>
    <row r="170" spans="1:65" s="15" customFormat="1">
      <c r="B170" s="188"/>
      <c r="D170" s="173" t="s">
        <v>243</v>
      </c>
      <c r="E170" s="189" t="s">
        <v>1</v>
      </c>
      <c r="F170" s="190" t="s">
        <v>248</v>
      </c>
      <c r="H170" s="191">
        <v>273.70699999999999</v>
      </c>
      <c r="I170" s="192"/>
      <c r="L170" s="188"/>
      <c r="M170" s="193"/>
      <c r="N170" s="194"/>
      <c r="O170" s="194"/>
      <c r="P170" s="194"/>
      <c r="Q170" s="194"/>
      <c r="R170" s="194"/>
      <c r="S170" s="194"/>
      <c r="T170" s="195"/>
      <c r="AT170" s="189" t="s">
        <v>243</v>
      </c>
      <c r="AU170" s="189" t="s">
        <v>87</v>
      </c>
      <c r="AV170" s="15" t="s">
        <v>241</v>
      </c>
      <c r="AW170" s="15" t="s">
        <v>29</v>
      </c>
      <c r="AX170" s="15" t="s">
        <v>82</v>
      </c>
      <c r="AY170" s="189" t="s">
        <v>234</v>
      </c>
    </row>
    <row r="171" spans="1:65" s="2" customFormat="1" ht="37.950000000000003" customHeight="1">
      <c r="A171" s="33"/>
      <c r="B171" s="157"/>
      <c r="C171" s="158" t="s">
        <v>302</v>
      </c>
      <c r="D171" s="158" t="s">
        <v>237</v>
      </c>
      <c r="E171" s="159" t="s">
        <v>254</v>
      </c>
      <c r="F171" s="160" t="s">
        <v>255</v>
      </c>
      <c r="G171" s="161" t="s">
        <v>256</v>
      </c>
      <c r="H171" s="162">
        <v>140.49100000000001</v>
      </c>
      <c r="I171" s="163"/>
      <c r="J171" s="164">
        <f>ROUND(I171*H171,2)</f>
        <v>0</v>
      </c>
      <c r="K171" s="165"/>
      <c r="L171" s="34"/>
      <c r="M171" s="166" t="s">
        <v>1</v>
      </c>
      <c r="N171" s="167" t="s">
        <v>41</v>
      </c>
      <c r="O171" s="62"/>
      <c r="P171" s="168">
        <f>O171*H171</f>
        <v>0</v>
      </c>
      <c r="Q171" s="168">
        <v>0</v>
      </c>
      <c r="R171" s="168">
        <f>Q171*H171</f>
        <v>0</v>
      </c>
      <c r="S171" s="168">
        <v>0.01</v>
      </c>
      <c r="T171" s="169">
        <f>S171*H171</f>
        <v>1.4049100000000001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241</v>
      </c>
      <c r="AT171" s="170" t="s">
        <v>237</v>
      </c>
      <c r="AU171" s="170" t="s">
        <v>87</v>
      </c>
      <c r="AY171" s="18" t="s">
        <v>234</v>
      </c>
      <c r="BE171" s="171">
        <f>IF(N171="základná",J171,0)</f>
        <v>0</v>
      </c>
      <c r="BF171" s="171">
        <f>IF(N171="znížená",J171,0)</f>
        <v>0</v>
      </c>
      <c r="BG171" s="171">
        <f>IF(N171="zákl. prenesená",J171,0)</f>
        <v>0</v>
      </c>
      <c r="BH171" s="171">
        <f>IF(N171="zníž. prenesená",J171,0)</f>
        <v>0</v>
      </c>
      <c r="BI171" s="171">
        <f>IF(N171="nulová",J171,0)</f>
        <v>0</v>
      </c>
      <c r="BJ171" s="18" t="s">
        <v>87</v>
      </c>
      <c r="BK171" s="171">
        <f>ROUND(I171*H171,2)</f>
        <v>0</v>
      </c>
      <c r="BL171" s="18" t="s">
        <v>241</v>
      </c>
      <c r="BM171" s="170" t="s">
        <v>3762</v>
      </c>
    </row>
    <row r="172" spans="1:65" s="13" customFormat="1">
      <c r="B172" s="172"/>
      <c r="D172" s="173" t="s">
        <v>243</v>
      </c>
      <c r="E172" s="174" t="s">
        <v>1</v>
      </c>
      <c r="F172" s="175" t="s">
        <v>3763</v>
      </c>
      <c r="H172" s="174" t="s">
        <v>1</v>
      </c>
      <c r="I172" s="176"/>
      <c r="L172" s="172"/>
      <c r="M172" s="177"/>
      <c r="N172" s="178"/>
      <c r="O172" s="178"/>
      <c r="P172" s="178"/>
      <c r="Q172" s="178"/>
      <c r="R172" s="178"/>
      <c r="S172" s="178"/>
      <c r="T172" s="179"/>
      <c r="AT172" s="174" t="s">
        <v>243</v>
      </c>
      <c r="AU172" s="174" t="s">
        <v>87</v>
      </c>
      <c r="AV172" s="13" t="s">
        <v>82</v>
      </c>
      <c r="AW172" s="13" t="s">
        <v>29</v>
      </c>
      <c r="AX172" s="13" t="s">
        <v>75</v>
      </c>
      <c r="AY172" s="174" t="s">
        <v>234</v>
      </c>
    </row>
    <row r="173" spans="1:65" s="14" customFormat="1">
      <c r="B173" s="180"/>
      <c r="D173" s="173" t="s">
        <v>243</v>
      </c>
      <c r="E173" s="181" t="s">
        <v>1</v>
      </c>
      <c r="F173" s="182" t="s">
        <v>3764</v>
      </c>
      <c r="H173" s="183">
        <v>163.197</v>
      </c>
      <c r="I173" s="184"/>
      <c r="L173" s="180"/>
      <c r="M173" s="185"/>
      <c r="N173" s="186"/>
      <c r="O173" s="186"/>
      <c r="P173" s="186"/>
      <c r="Q173" s="186"/>
      <c r="R173" s="186"/>
      <c r="S173" s="186"/>
      <c r="T173" s="187"/>
      <c r="AT173" s="181" t="s">
        <v>243</v>
      </c>
      <c r="AU173" s="181" t="s">
        <v>87</v>
      </c>
      <c r="AV173" s="14" t="s">
        <v>87</v>
      </c>
      <c r="AW173" s="14" t="s">
        <v>29</v>
      </c>
      <c r="AX173" s="14" t="s">
        <v>75</v>
      </c>
      <c r="AY173" s="181" t="s">
        <v>234</v>
      </c>
    </row>
    <row r="174" spans="1:65" s="14" customFormat="1">
      <c r="B174" s="180"/>
      <c r="D174" s="173" t="s">
        <v>243</v>
      </c>
      <c r="E174" s="181" t="s">
        <v>1</v>
      </c>
      <c r="F174" s="182" t="s">
        <v>3765</v>
      </c>
      <c r="H174" s="183">
        <v>14.478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243</v>
      </c>
      <c r="AU174" s="181" t="s">
        <v>87</v>
      </c>
      <c r="AV174" s="14" t="s">
        <v>87</v>
      </c>
      <c r="AW174" s="14" t="s">
        <v>29</v>
      </c>
      <c r="AX174" s="14" t="s">
        <v>75</v>
      </c>
      <c r="AY174" s="181" t="s">
        <v>234</v>
      </c>
    </row>
    <row r="175" spans="1:65" s="14" customFormat="1" ht="20.399999999999999">
      <c r="B175" s="180"/>
      <c r="D175" s="173" t="s">
        <v>243</v>
      </c>
      <c r="E175" s="181" t="s">
        <v>1</v>
      </c>
      <c r="F175" s="182" t="s">
        <v>3766</v>
      </c>
      <c r="H175" s="183">
        <v>-37.183999999999997</v>
      </c>
      <c r="I175" s="184"/>
      <c r="L175" s="180"/>
      <c r="M175" s="185"/>
      <c r="N175" s="186"/>
      <c r="O175" s="186"/>
      <c r="P175" s="186"/>
      <c r="Q175" s="186"/>
      <c r="R175" s="186"/>
      <c r="S175" s="186"/>
      <c r="T175" s="187"/>
      <c r="AT175" s="181" t="s">
        <v>243</v>
      </c>
      <c r="AU175" s="181" t="s">
        <v>87</v>
      </c>
      <c r="AV175" s="14" t="s">
        <v>87</v>
      </c>
      <c r="AW175" s="14" t="s">
        <v>29</v>
      </c>
      <c r="AX175" s="14" t="s">
        <v>75</v>
      </c>
      <c r="AY175" s="181" t="s">
        <v>234</v>
      </c>
    </row>
    <row r="176" spans="1:65" s="15" customFormat="1">
      <c r="B176" s="188"/>
      <c r="D176" s="173" t="s">
        <v>243</v>
      </c>
      <c r="E176" s="189" t="s">
        <v>1</v>
      </c>
      <c r="F176" s="190" t="s">
        <v>248</v>
      </c>
      <c r="H176" s="191">
        <v>140.49100000000001</v>
      </c>
      <c r="I176" s="192"/>
      <c r="L176" s="188"/>
      <c r="M176" s="193"/>
      <c r="N176" s="194"/>
      <c r="O176" s="194"/>
      <c r="P176" s="194"/>
      <c r="Q176" s="194"/>
      <c r="R176" s="194"/>
      <c r="S176" s="194"/>
      <c r="T176" s="195"/>
      <c r="AT176" s="189" t="s">
        <v>243</v>
      </c>
      <c r="AU176" s="189" t="s">
        <v>87</v>
      </c>
      <c r="AV176" s="15" t="s">
        <v>241</v>
      </c>
      <c r="AW176" s="15" t="s">
        <v>29</v>
      </c>
      <c r="AX176" s="15" t="s">
        <v>82</v>
      </c>
      <c r="AY176" s="189" t="s">
        <v>234</v>
      </c>
    </row>
    <row r="177" spans="1:65" s="2" customFormat="1" ht="24.15" customHeight="1">
      <c r="A177" s="33"/>
      <c r="B177" s="157"/>
      <c r="C177" s="158" t="s">
        <v>309</v>
      </c>
      <c r="D177" s="158" t="s">
        <v>237</v>
      </c>
      <c r="E177" s="159" t="s">
        <v>265</v>
      </c>
      <c r="F177" s="160" t="s">
        <v>266</v>
      </c>
      <c r="G177" s="161" t="s">
        <v>267</v>
      </c>
      <c r="H177" s="162">
        <v>50.537999999999997</v>
      </c>
      <c r="I177" s="163"/>
      <c r="J177" s="164">
        <f>ROUND(I177*H177,2)</f>
        <v>0</v>
      </c>
      <c r="K177" s="165"/>
      <c r="L177" s="34"/>
      <c r="M177" s="166" t="s">
        <v>1</v>
      </c>
      <c r="N177" s="167" t="s">
        <v>41</v>
      </c>
      <c r="O177" s="62"/>
      <c r="P177" s="168">
        <f>O177*H177</f>
        <v>0</v>
      </c>
      <c r="Q177" s="168">
        <v>0</v>
      </c>
      <c r="R177" s="168">
        <f>Q177*H177</f>
        <v>0</v>
      </c>
      <c r="S177" s="168">
        <v>0</v>
      </c>
      <c r="T177" s="169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241</v>
      </c>
      <c r="AT177" s="170" t="s">
        <v>237</v>
      </c>
      <c r="AU177" s="170" t="s">
        <v>87</v>
      </c>
      <c r="AY177" s="18" t="s">
        <v>234</v>
      </c>
      <c r="BE177" s="171">
        <f>IF(N177="základná",J177,0)</f>
        <v>0</v>
      </c>
      <c r="BF177" s="171">
        <f>IF(N177="znížená",J177,0)</f>
        <v>0</v>
      </c>
      <c r="BG177" s="171">
        <f>IF(N177="zákl. prenesená",J177,0)</f>
        <v>0</v>
      </c>
      <c r="BH177" s="171">
        <f>IF(N177="zníž. prenesená",J177,0)</f>
        <v>0</v>
      </c>
      <c r="BI177" s="171">
        <f>IF(N177="nulová",J177,0)</f>
        <v>0</v>
      </c>
      <c r="BJ177" s="18" t="s">
        <v>87</v>
      </c>
      <c r="BK177" s="171">
        <f>ROUND(I177*H177,2)</f>
        <v>0</v>
      </c>
      <c r="BL177" s="18" t="s">
        <v>241</v>
      </c>
      <c r="BM177" s="170" t="s">
        <v>3767</v>
      </c>
    </row>
    <row r="178" spans="1:65" s="2" customFormat="1" ht="21.75" customHeight="1">
      <c r="A178" s="33"/>
      <c r="B178" s="157"/>
      <c r="C178" s="158" t="s">
        <v>315</v>
      </c>
      <c r="D178" s="158" t="s">
        <v>237</v>
      </c>
      <c r="E178" s="159" t="s">
        <v>270</v>
      </c>
      <c r="F178" s="160" t="s">
        <v>271</v>
      </c>
      <c r="G178" s="161" t="s">
        <v>267</v>
      </c>
      <c r="H178" s="162">
        <v>50.537999999999997</v>
      </c>
      <c r="I178" s="163"/>
      <c r="J178" s="164">
        <f>ROUND(I178*H178,2)</f>
        <v>0</v>
      </c>
      <c r="K178" s="165"/>
      <c r="L178" s="34"/>
      <c r="M178" s="166" t="s">
        <v>1</v>
      </c>
      <c r="N178" s="167" t="s">
        <v>41</v>
      </c>
      <c r="O178" s="62"/>
      <c r="P178" s="168">
        <f>O178*H178</f>
        <v>0</v>
      </c>
      <c r="Q178" s="168">
        <v>0</v>
      </c>
      <c r="R178" s="168">
        <f>Q178*H178</f>
        <v>0</v>
      </c>
      <c r="S178" s="168">
        <v>0</v>
      </c>
      <c r="T178" s="169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241</v>
      </c>
      <c r="AT178" s="170" t="s">
        <v>237</v>
      </c>
      <c r="AU178" s="170" t="s">
        <v>87</v>
      </c>
      <c r="AY178" s="18" t="s">
        <v>234</v>
      </c>
      <c r="BE178" s="171">
        <f>IF(N178="základná",J178,0)</f>
        <v>0</v>
      </c>
      <c r="BF178" s="171">
        <f>IF(N178="znížená",J178,0)</f>
        <v>0</v>
      </c>
      <c r="BG178" s="171">
        <f>IF(N178="zákl. prenesená",J178,0)</f>
        <v>0</v>
      </c>
      <c r="BH178" s="171">
        <f>IF(N178="zníž. prenesená",J178,0)</f>
        <v>0</v>
      </c>
      <c r="BI178" s="171">
        <f>IF(N178="nulová",J178,0)</f>
        <v>0</v>
      </c>
      <c r="BJ178" s="18" t="s">
        <v>87</v>
      </c>
      <c r="BK178" s="171">
        <f>ROUND(I178*H178,2)</f>
        <v>0</v>
      </c>
      <c r="BL178" s="18" t="s">
        <v>241</v>
      </c>
      <c r="BM178" s="170" t="s">
        <v>3768</v>
      </c>
    </row>
    <row r="179" spans="1:65" s="2" customFormat="1" ht="24.15" customHeight="1">
      <c r="A179" s="33"/>
      <c r="B179" s="157"/>
      <c r="C179" s="158" t="s">
        <v>321</v>
      </c>
      <c r="D179" s="158" t="s">
        <v>237</v>
      </c>
      <c r="E179" s="159" t="s">
        <v>274</v>
      </c>
      <c r="F179" s="160" t="s">
        <v>3769</v>
      </c>
      <c r="G179" s="161" t="s">
        <v>267</v>
      </c>
      <c r="H179" s="162">
        <v>454.84199999999998</v>
      </c>
      <c r="I179" s="163"/>
      <c r="J179" s="164">
        <f>ROUND(I179*H179,2)</f>
        <v>0</v>
      </c>
      <c r="K179" s="165"/>
      <c r="L179" s="34"/>
      <c r="M179" s="166" t="s">
        <v>1</v>
      </c>
      <c r="N179" s="167" t="s">
        <v>41</v>
      </c>
      <c r="O179" s="62"/>
      <c r="P179" s="168">
        <f>O179*H179</f>
        <v>0</v>
      </c>
      <c r="Q179" s="168">
        <v>0</v>
      </c>
      <c r="R179" s="168">
        <f>Q179*H179</f>
        <v>0</v>
      </c>
      <c r="S179" s="168">
        <v>0</v>
      </c>
      <c r="T179" s="169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241</v>
      </c>
      <c r="AT179" s="170" t="s">
        <v>237</v>
      </c>
      <c r="AU179" s="170" t="s">
        <v>87</v>
      </c>
      <c r="AY179" s="18" t="s">
        <v>234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8" t="s">
        <v>87</v>
      </c>
      <c r="BK179" s="171">
        <f>ROUND(I179*H179,2)</f>
        <v>0</v>
      </c>
      <c r="BL179" s="18" t="s">
        <v>241</v>
      </c>
      <c r="BM179" s="170" t="s">
        <v>3770</v>
      </c>
    </row>
    <row r="180" spans="1:65" s="14" customFormat="1">
      <c r="B180" s="180"/>
      <c r="D180" s="173" t="s">
        <v>243</v>
      </c>
      <c r="E180" s="181" t="s">
        <v>1</v>
      </c>
      <c r="F180" s="182" t="s">
        <v>3771</v>
      </c>
      <c r="H180" s="183">
        <v>454.84199999999998</v>
      </c>
      <c r="I180" s="184"/>
      <c r="L180" s="180"/>
      <c r="M180" s="185"/>
      <c r="N180" s="186"/>
      <c r="O180" s="186"/>
      <c r="P180" s="186"/>
      <c r="Q180" s="186"/>
      <c r="R180" s="186"/>
      <c r="S180" s="186"/>
      <c r="T180" s="187"/>
      <c r="AT180" s="181" t="s">
        <v>243</v>
      </c>
      <c r="AU180" s="181" t="s">
        <v>87</v>
      </c>
      <c r="AV180" s="14" t="s">
        <v>87</v>
      </c>
      <c r="AW180" s="14" t="s">
        <v>29</v>
      </c>
      <c r="AX180" s="14" t="s">
        <v>82</v>
      </c>
      <c r="AY180" s="181" t="s">
        <v>234</v>
      </c>
    </row>
    <row r="181" spans="1:65" s="2" customFormat="1" ht="24.15" customHeight="1">
      <c r="A181" s="33"/>
      <c r="B181" s="157"/>
      <c r="C181" s="158" t="s">
        <v>327</v>
      </c>
      <c r="D181" s="158" t="s">
        <v>237</v>
      </c>
      <c r="E181" s="159" t="s">
        <v>279</v>
      </c>
      <c r="F181" s="160" t="s">
        <v>280</v>
      </c>
      <c r="G181" s="161" t="s">
        <v>267</v>
      </c>
      <c r="H181" s="162">
        <v>50.537999999999997</v>
      </c>
      <c r="I181" s="163"/>
      <c r="J181" s="164">
        <f>ROUND(I181*H181,2)</f>
        <v>0</v>
      </c>
      <c r="K181" s="165"/>
      <c r="L181" s="34"/>
      <c r="M181" s="166" t="s">
        <v>1</v>
      </c>
      <c r="N181" s="167" t="s">
        <v>41</v>
      </c>
      <c r="O181" s="62"/>
      <c r="P181" s="168">
        <f>O181*H181</f>
        <v>0</v>
      </c>
      <c r="Q181" s="168">
        <v>0</v>
      </c>
      <c r="R181" s="168">
        <f>Q181*H181</f>
        <v>0</v>
      </c>
      <c r="S181" s="168">
        <v>0</v>
      </c>
      <c r="T181" s="169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241</v>
      </c>
      <c r="AT181" s="170" t="s">
        <v>237</v>
      </c>
      <c r="AU181" s="170" t="s">
        <v>87</v>
      </c>
      <c r="AY181" s="18" t="s">
        <v>234</v>
      </c>
      <c r="BE181" s="171">
        <f>IF(N181="základná",J181,0)</f>
        <v>0</v>
      </c>
      <c r="BF181" s="171">
        <f>IF(N181="znížená",J181,0)</f>
        <v>0</v>
      </c>
      <c r="BG181" s="171">
        <f>IF(N181="zákl. prenesená",J181,0)</f>
        <v>0</v>
      </c>
      <c r="BH181" s="171">
        <f>IF(N181="zníž. prenesená",J181,0)</f>
        <v>0</v>
      </c>
      <c r="BI181" s="171">
        <f>IF(N181="nulová",J181,0)</f>
        <v>0</v>
      </c>
      <c r="BJ181" s="18" t="s">
        <v>87</v>
      </c>
      <c r="BK181" s="171">
        <f>ROUND(I181*H181,2)</f>
        <v>0</v>
      </c>
      <c r="BL181" s="18" t="s">
        <v>241</v>
      </c>
      <c r="BM181" s="170" t="s">
        <v>3772</v>
      </c>
    </row>
    <row r="182" spans="1:65" s="2" customFormat="1" ht="24.15" customHeight="1">
      <c r="A182" s="33"/>
      <c r="B182" s="157"/>
      <c r="C182" s="158" t="s">
        <v>335</v>
      </c>
      <c r="D182" s="158" t="s">
        <v>237</v>
      </c>
      <c r="E182" s="159" t="s">
        <v>283</v>
      </c>
      <c r="F182" s="160" t="s">
        <v>284</v>
      </c>
      <c r="G182" s="161" t="s">
        <v>267</v>
      </c>
      <c r="H182" s="162">
        <v>50.537999999999997</v>
      </c>
      <c r="I182" s="163"/>
      <c r="J182" s="164">
        <f>ROUND(I182*H182,2)</f>
        <v>0</v>
      </c>
      <c r="K182" s="165"/>
      <c r="L182" s="34"/>
      <c r="M182" s="166" t="s">
        <v>1</v>
      </c>
      <c r="N182" s="167" t="s">
        <v>41</v>
      </c>
      <c r="O182" s="62"/>
      <c r="P182" s="168">
        <f>O182*H182</f>
        <v>0</v>
      </c>
      <c r="Q182" s="168">
        <v>0</v>
      </c>
      <c r="R182" s="168">
        <f>Q182*H182</f>
        <v>0</v>
      </c>
      <c r="S182" s="168">
        <v>0</v>
      </c>
      <c r="T182" s="169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241</v>
      </c>
      <c r="AT182" s="170" t="s">
        <v>237</v>
      </c>
      <c r="AU182" s="170" t="s">
        <v>87</v>
      </c>
      <c r="AY182" s="18" t="s">
        <v>234</v>
      </c>
      <c r="BE182" s="171">
        <f>IF(N182="základná",J182,0)</f>
        <v>0</v>
      </c>
      <c r="BF182" s="171">
        <f>IF(N182="znížená",J182,0)</f>
        <v>0</v>
      </c>
      <c r="BG182" s="171">
        <f>IF(N182="zákl. prenesená",J182,0)</f>
        <v>0</v>
      </c>
      <c r="BH182" s="171">
        <f>IF(N182="zníž. prenesená",J182,0)</f>
        <v>0</v>
      </c>
      <c r="BI182" s="171">
        <f>IF(N182="nulová",J182,0)</f>
        <v>0</v>
      </c>
      <c r="BJ182" s="18" t="s">
        <v>87</v>
      </c>
      <c r="BK182" s="171">
        <f>ROUND(I182*H182,2)</f>
        <v>0</v>
      </c>
      <c r="BL182" s="18" t="s">
        <v>241</v>
      </c>
      <c r="BM182" s="170" t="s">
        <v>3773</v>
      </c>
    </row>
    <row r="183" spans="1:65" s="2" customFormat="1" ht="24.15" customHeight="1">
      <c r="A183" s="33"/>
      <c r="B183" s="157"/>
      <c r="C183" s="158" t="s">
        <v>342</v>
      </c>
      <c r="D183" s="158" t="s">
        <v>237</v>
      </c>
      <c r="E183" s="159" t="s">
        <v>286</v>
      </c>
      <c r="F183" s="160" t="s">
        <v>287</v>
      </c>
      <c r="G183" s="161" t="s">
        <v>267</v>
      </c>
      <c r="H183" s="162">
        <v>49.112000000000002</v>
      </c>
      <c r="I183" s="163"/>
      <c r="J183" s="164">
        <f>ROUND(I183*H183,2)</f>
        <v>0</v>
      </c>
      <c r="K183" s="165"/>
      <c r="L183" s="34"/>
      <c r="M183" s="166" t="s">
        <v>1</v>
      </c>
      <c r="N183" s="167" t="s">
        <v>41</v>
      </c>
      <c r="O183" s="62"/>
      <c r="P183" s="168">
        <f>O183*H183</f>
        <v>0</v>
      </c>
      <c r="Q183" s="168">
        <v>0</v>
      </c>
      <c r="R183" s="168">
        <f>Q183*H183</f>
        <v>0</v>
      </c>
      <c r="S183" s="168">
        <v>0</v>
      </c>
      <c r="T183" s="169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241</v>
      </c>
      <c r="AT183" s="170" t="s">
        <v>237</v>
      </c>
      <c r="AU183" s="170" t="s">
        <v>87</v>
      </c>
      <c r="AY183" s="18" t="s">
        <v>234</v>
      </c>
      <c r="BE183" s="171">
        <f>IF(N183="základná",J183,0)</f>
        <v>0</v>
      </c>
      <c r="BF183" s="171">
        <f>IF(N183="znížená",J183,0)</f>
        <v>0</v>
      </c>
      <c r="BG183" s="171">
        <f>IF(N183="zákl. prenesená",J183,0)</f>
        <v>0</v>
      </c>
      <c r="BH183" s="171">
        <f>IF(N183="zníž. prenesená",J183,0)</f>
        <v>0</v>
      </c>
      <c r="BI183" s="171">
        <f>IF(N183="nulová",J183,0)</f>
        <v>0</v>
      </c>
      <c r="BJ183" s="18" t="s">
        <v>87</v>
      </c>
      <c r="BK183" s="171">
        <f>ROUND(I183*H183,2)</f>
        <v>0</v>
      </c>
      <c r="BL183" s="18" t="s">
        <v>241</v>
      </c>
      <c r="BM183" s="170" t="s">
        <v>3774</v>
      </c>
    </row>
    <row r="184" spans="1:65" s="14" customFormat="1">
      <c r="B184" s="180"/>
      <c r="D184" s="173" t="s">
        <v>243</v>
      </c>
      <c r="E184" s="181" t="s">
        <v>1</v>
      </c>
      <c r="F184" s="182" t="s">
        <v>3775</v>
      </c>
      <c r="H184" s="183">
        <v>50.537999999999997</v>
      </c>
      <c r="I184" s="184"/>
      <c r="L184" s="180"/>
      <c r="M184" s="185"/>
      <c r="N184" s="186"/>
      <c r="O184" s="186"/>
      <c r="P184" s="186"/>
      <c r="Q184" s="186"/>
      <c r="R184" s="186"/>
      <c r="S184" s="186"/>
      <c r="T184" s="187"/>
      <c r="AT184" s="181" t="s">
        <v>243</v>
      </c>
      <c r="AU184" s="181" t="s">
        <v>87</v>
      </c>
      <c r="AV184" s="14" t="s">
        <v>87</v>
      </c>
      <c r="AW184" s="14" t="s">
        <v>29</v>
      </c>
      <c r="AX184" s="14" t="s">
        <v>75</v>
      </c>
      <c r="AY184" s="181" t="s">
        <v>234</v>
      </c>
    </row>
    <row r="185" spans="1:65" s="14" customFormat="1">
      <c r="B185" s="180"/>
      <c r="D185" s="173" t="s">
        <v>243</v>
      </c>
      <c r="E185" s="181" t="s">
        <v>1</v>
      </c>
      <c r="F185" s="182" t="s">
        <v>3776</v>
      </c>
      <c r="H185" s="183">
        <v>-1.2929999999999999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243</v>
      </c>
      <c r="AU185" s="181" t="s">
        <v>87</v>
      </c>
      <c r="AV185" s="14" t="s">
        <v>87</v>
      </c>
      <c r="AW185" s="14" t="s">
        <v>29</v>
      </c>
      <c r="AX185" s="14" t="s">
        <v>75</v>
      </c>
      <c r="AY185" s="181" t="s">
        <v>234</v>
      </c>
    </row>
    <row r="186" spans="1:65" s="14" customFormat="1">
      <c r="B186" s="180"/>
      <c r="D186" s="173" t="s">
        <v>243</v>
      </c>
      <c r="E186" s="181" t="s">
        <v>1</v>
      </c>
      <c r="F186" s="182" t="s">
        <v>3777</v>
      </c>
      <c r="H186" s="183">
        <v>-0.13300000000000001</v>
      </c>
      <c r="I186" s="184"/>
      <c r="L186" s="180"/>
      <c r="M186" s="185"/>
      <c r="N186" s="186"/>
      <c r="O186" s="186"/>
      <c r="P186" s="186"/>
      <c r="Q186" s="186"/>
      <c r="R186" s="186"/>
      <c r="S186" s="186"/>
      <c r="T186" s="187"/>
      <c r="AT186" s="181" t="s">
        <v>243</v>
      </c>
      <c r="AU186" s="181" t="s">
        <v>87</v>
      </c>
      <c r="AV186" s="14" t="s">
        <v>87</v>
      </c>
      <c r="AW186" s="14" t="s">
        <v>29</v>
      </c>
      <c r="AX186" s="14" t="s">
        <v>75</v>
      </c>
      <c r="AY186" s="181" t="s">
        <v>234</v>
      </c>
    </row>
    <row r="187" spans="1:65" s="15" customFormat="1">
      <c r="B187" s="188"/>
      <c r="D187" s="173" t="s">
        <v>243</v>
      </c>
      <c r="E187" s="189" t="s">
        <v>1</v>
      </c>
      <c r="F187" s="190" t="s">
        <v>248</v>
      </c>
      <c r="H187" s="191">
        <v>49.112000000000002</v>
      </c>
      <c r="I187" s="192"/>
      <c r="L187" s="188"/>
      <c r="M187" s="193"/>
      <c r="N187" s="194"/>
      <c r="O187" s="194"/>
      <c r="P187" s="194"/>
      <c r="Q187" s="194"/>
      <c r="R187" s="194"/>
      <c r="S187" s="194"/>
      <c r="T187" s="195"/>
      <c r="AT187" s="189" t="s">
        <v>243</v>
      </c>
      <c r="AU187" s="189" t="s">
        <v>87</v>
      </c>
      <c r="AV187" s="15" t="s">
        <v>241</v>
      </c>
      <c r="AW187" s="15" t="s">
        <v>29</v>
      </c>
      <c r="AX187" s="15" t="s">
        <v>82</v>
      </c>
      <c r="AY187" s="189" t="s">
        <v>234</v>
      </c>
    </row>
    <row r="188" spans="1:65" s="2" customFormat="1" ht="24.15" customHeight="1">
      <c r="A188" s="33"/>
      <c r="B188" s="157"/>
      <c r="C188" s="158" t="s">
        <v>349</v>
      </c>
      <c r="D188" s="158" t="s">
        <v>237</v>
      </c>
      <c r="E188" s="159" t="s">
        <v>3778</v>
      </c>
      <c r="F188" s="160" t="s">
        <v>3779</v>
      </c>
      <c r="G188" s="161" t="s">
        <v>267</v>
      </c>
      <c r="H188" s="162">
        <v>1.2929999999999999</v>
      </c>
      <c r="I188" s="163"/>
      <c r="J188" s="164">
        <f>ROUND(I188*H188,2)</f>
        <v>0</v>
      </c>
      <c r="K188" s="165"/>
      <c r="L188" s="34"/>
      <c r="M188" s="166" t="s">
        <v>1</v>
      </c>
      <c r="N188" s="167" t="s">
        <v>41</v>
      </c>
      <c r="O188" s="62"/>
      <c r="P188" s="168">
        <f>O188*H188</f>
        <v>0</v>
      </c>
      <c r="Q188" s="168">
        <v>0</v>
      </c>
      <c r="R188" s="168">
        <f>Q188*H188</f>
        <v>0</v>
      </c>
      <c r="S188" s="168">
        <v>0</v>
      </c>
      <c r="T188" s="169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241</v>
      </c>
      <c r="AT188" s="170" t="s">
        <v>237</v>
      </c>
      <c r="AU188" s="170" t="s">
        <v>87</v>
      </c>
      <c r="AY188" s="18" t="s">
        <v>234</v>
      </c>
      <c r="BE188" s="171">
        <f>IF(N188="základná",J188,0)</f>
        <v>0</v>
      </c>
      <c r="BF188" s="171">
        <f>IF(N188="znížená",J188,0)</f>
        <v>0</v>
      </c>
      <c r="BG188" s="171">
        <f>IF(N188="zákl. prenesená",J188,0)</f>
        <v>0</v>
      </c>
      <c r="BH188" s="171">
        <f>IF(N188="zníž. prenesená",J188,0)</f>
        <v>0</v>
      </c>
      <c r="BI188" s="171">
        <f>IF(N188="nulová",J188,0)</f>
        <v>0</v>
      </c>
      <c r="BJ188" s="18" t="s">
        <v>87</v>
      </c>
      <c r="BK188" s="171">
        <f>ROUND(I188*H188,2)</f>
        <v>0</v>
      </c>
      <c r="BL188" s="18" t="s">
        <v>241</v>
      </c>
      <c r="BM188" s="170" t="s">
        <v>3780</v>
      </c>
    </row>
    <row r="189" spans="1:65" s="2" customFormat="1" ht="24.15" customHeight="1">
      <c r="A189" s="33"/>
      <c r="B189" s="157"/>
      <c r="C189" s="158" t="s">
        <v>7</v>
      </c>
      <c r="D189" s="158" t="s">
        <v>237</v>
      </c>
      <c r="E189" s="159" t="s">
        <v>299</v>
      </c>
      <c r="F189" s="160" t="s">
        <v>300</v>
      </c>
      <c r="G189" s="161" t="s">
        <v>267</v>
      </c>
      <c r="H189" s="162">
        <v>0.13300000000000001</v>
      </c>
      <c r="I189" s="163"/>
      <c r="J189" s="164">
        <f>ROUND(I189*H189,2)</f>
        <v>0</v>
      </c>
      <c r="K189" s="165"/>
      <c r="L189" s="34"/>
      <c r="M189" s="166" t="s">
        <v>1</v>
      </c>
      <c r="N189" s="167" t="s">
        <v>41</v>
      </c>
      <c r="O189" s="62"/>
      <c r="P189" s="168">
        <f>O189*H189</f>
        <v>0</v>
      </c>
      <c r="Q189" s="168">
        <v>0</v>
      </c>
      <c r="R189" s="168">
        <f>Q189*H189</f>
        <v>0</v>
      </c>
      <c r="S189" s="168">
        <v>0</v>
      </c>
      <c r="T189" s="169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241</v>
      </c>
      <c r="AT189" s="170" t="s">
        <v>237</v>
      </c>
      <c r="AU189" s="170" t="s">
        <v>87</v>
      </c>
      <c r="AY189" s="18" t="s">
        <v>234</v>
      </c>
      <c r="BE189" s="171">
        <f>IF(N189="základná",J189,0)</f>
        <v>0</v>
      </c>
      <c r="BF189" s="171">
        <f>IF(N189="znížená",J189,0)</f>
        <v>0</v>
      </c>
      <c r="BG189" s="171">
        <f>IF(N189="zákl. prenesená",J189,0)</f>
        <v>0</v>
      </c>
      <c r="BH189" s="171">
        <f>IF(N189="zníž. prenesená",J189,0)</f>
        <v>0</v>
      </c>
      <c r="BI189" s="171">
        <f>IF(N189="nulová",J189,0)</f>
        <v>0</v>
      </c>
      <c r="BJ189" s="18" t="s">
        <v>87</v>
      </c>
      <c r="BK189" s="171">
        <f>ROUND(I189*H189,2)</f>
        <v>0</v>
      </c>
      <c r="BL189" s="18" t="s">
        <v>241</v>
      </c>
      <c r="BM189" s="170" t="s">
        <v>3781</v>
      </c>
    </row>
    <row r="190" spans="1:65" s="12" customFormat="1" ht="22.95" customHeight="1">
      <c r="B190" s="144"/>
      <c r="D190" s="145" t="s">
        <v>74</v>
      </c>
      <c r="E190" s="155" t="s">
        <v>307</v>
      </c>
      <c r="F190" s="155" t="s">
        <v>308</v>
      </c>
      <c r="I190" s="147"/>
      <c r="J190" s="156">
        <f>BK190</f>
        <v>0</v>
      </c>
      <c r="L190" s="144"/>
      <c r="M190" s="149"/>
      <c r="N190" s="150"/>
      <c r="O190" s="150"/>
      <c r="P190" s="151">
        <f>P191+SUM(P192:P199)</f>
        <v>0</v>
      </c>
      <c r="Q190" s="150"/>
      <c r="R190" s="151">
        <f>R191+SUM(R192:R199)</f>
        <v>8.25215912</v>
      </c>
      <c r="S190" s="150"/>
      <c r="T190" s="152">
        <f>T191+SUM(T192:T199)</f>
        <v>0</v>
      </c>
      <c r="AR190" s="145" t="s">
        <v>82</v>
      </c>
      <c r="AT190" s="153" t="s">
        <v>74</v>
      </c>
      <c r="AU190" s="153" t="s">
        <v>82</v>
      </c>
      <c r="AY190" s="145" t="s">
        <v>234</v>
      </c>
      <c r="BK190" s="154">
        <f>BK191+SUM(BK192:BK199)</f>
        <v>0</v>
      </c>
    </row>
    <row r="191" spans="1:65" s="2" customFormat="1" ht="33" customHeight="1">
      <c r="A191" s="33"/>
      <c r="B191" s="157"/>
      <c r="C191" s="158" t="s">
        <v>362</v>
      </c>
      <c r="D191" s="158" t="s">
        <v>237</v>
      </c>
      <c r="E191" s="159" t="s">
        <v>310</v>
      </c>
      <c r="F191" s="160" t="s">
        <v>311</v>
      </c>
      <c r="G191" s="161" t="s">
        <v>256</v>
      </c>
      <c r="H191" s="162">
        <v>160.423</v>
      </c>
      <c r="I191" s="163"/>
      <c r="J191" s="164">
        <f>ROUND(I191*H191,2)</f>
        <v>0</v>
      </c>
      <c r="K191" s="165"/>
      <c r="L191" s="34"/>
      <c r="M191" s="166" t="s">
        <v>1</v>
      </c>
      <c r="N191" s="167" t="s">
        <v>41</v>
      </c>
      <c r="O191" s="62"/>
      <c r="P191" s="168">
        <f>O191*H191</f>
        <v>0</v>
      </c>
      <c r="Q191" s="168">
        <v>2.572E-2</v>
      </c>
      <c r="R191" s="168">
        <f>Q191*H191</f>
        <v>4.12607956</v>
      </c>
      <c r="S191" s="168">
        <v>0</v>
      </c>
      <c r="T191" s="169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0" t="s">
        <v>241</v>
      </c>
      <c r="AT191" s="170" t="s">
        <v>237</v>
      </c>
      <c r="AU191" s="170" t="s">
        <v>87</v>
      </c>
      <c r="AY191" s="18" t="s">
        <v>234</v>
      </c>
      <c r="BE191" s="171">
        <f>IF(N191="základná",J191,0)</f>
        <v>0</v>
      </c>
      <c r="BF191" s="171">
        <f>IF(N191="znížená",J191,0)</f>
        <v>0</v>
      </c>
      <c r="BG191" s="171">
        <f>IF(N191="zákl. prenesená",J191,0)</f>
        <v>0</v>
      </c>
      <c r="BH191" s="171">
        <f>IF(N191="zníž. prenesená",J191,0)</f>
        <v>0</v>
      </c>
      <c r="BI191" s="171">
        <f>IF(N191="nulová",J191,0)</f>
        <v>0</v>
      </c>
      <c r="BJ191" s="18" t="s">
        <v>87</v>
      </c>
      <c r="BK191" s="171">
        <f>ROUND(I191*H191,2)</f>
        <v>0</v>
      </c>
      <c r="BL191" s="18" t="s">
        <v>241</v>
      </c>
      <c r="BM191" s="170" t="s">
        <v>3782</v>
      </c>
    </row>
    <row r="192" spans="1:65" s="14" customFormat="1">
      <c r="B192" s="180"/>
      <c r="D192" s="173" t="s">
        <v>243</v>
      </c>
      <c r="E192" s="181" t="s">
        <v>1</v>
      </c>
      <c r="F192" s="182" t="s">
        <v>3783</v>
      </c>
      <c r="H192" s="183">
        <v>160.423</v>
      </c>
      <c r="I192" s="184"/>
      <c r="L192" s="180"/>
      <c r="M192" s="185"/>
      <c r="N192" s="186"/>
      <c r="O192" s="186"/>
      <c r="P192" s="186"/>
      <c r="Q192" s="186"/>
      <c r="R192" s="186"/>
      <c r="S192" s="186"/>
      <c r="T192" s="187"/>
      <c r="AT192" s="181" t="s">
        <v>243</v>
      </c>
      <c r="AU192" s="181" t="s">
        <v>87</v>
      </c>
      <c r="AV192" s="14" t="s">
        <v>87</v>
      </c>
      <c r="AW192" s="14" t="s">
        <v>29</v>
      </c>
      <c r="AX192" s="14" t="s">
        <v>75</v>
      </c>
      <c r="AY192" s="181" t="s">
        <v>234</v>
      </c>
    </row>
    <row r="193" spans="1:65" s="15" customFormat="1">
      <c r="B193" s="188"/>
      <c r="D193" s="173" t="s">
        <v>243</v>
      </c>
      <c r="E193" s="189" t="s">
        <v>195</v>
      </c>
      <c r="F193" s="190" t="s">
        <v>248</v>
      </c>
      <c r="H193" s="191">
        <v>160.423</v>
      </c>
      <c r="I193" s="192"/>
      <c r="L193" s="188"/>
      <c r="M193" s="193"/>
      <c r="N193" s="194"/>
      <c r="O193" s="194"/>
      <c r="P193" s="194"/>
      <c r="Q193" s="194"/>
      <c r="R193" s="194"/>
      <c r="S193" s="194"/>
      <c r="T193" s="195"/>
      <c r="AT193" s="189" t="s">
        <v>243</v>
      </c>
      <c r="AU193" s="189" t="s">
        <v>87</v>
      </c>
      <c r="AV193" s="15" t="s">
        <v>241</v>
      </c>
      <c r="AW193" s="15" t="s">
        <v>29</v>
      </c>
      <c r="AX193" s="15" t="s">
        <v>82</v>
      </c>
      <c r="AY193" s="189" t="s">
        <v>234</v>
      </c>
    </row>
    <row r="194" spans="1:65" s="2" customFormat="1" ht="44.25" customHeight="1">
      <c r="A194" s="33"/>
      <c r="B194" s="157"/>
      <c r="C194" s="158" t="s">
        <v>367</v>
      </c>
      <c r="D194" s="158" t="s">
        <v>237</v>
      </c>
      <c r="E194" s="159" t="s">
        <v>316</v>
      </c>
      <c r="F194" s="160" t="s">
        <v>317</v>
      </c>
      <c r="G194" s="161" t="s">
        <v>256</v>
      </c>
      <c r="H194" s="162">
        <v>160.423</v>
      </c>
      <c r="I194" s="163"/>
      <c r="J194" s="164">
        <f>ROUND(I194*H194,2)</f>
        <v>0</v>
      </c>
      <c r="K194" s="165"/>
      <c r="L194" s="34"/>
      <c r="M194" s="166" t="s">
        <v>1</v>
      </c>
      <c r="N194" s="167" t="s">
        <v>41</v>
      </c>
      <c r="O194" s="62"/>
      <c r="P194" s="168">
        <f>O194*H194</f>
        <v>0</v>
      </c>
      <c r="Q194" s="168">
        <v>0</v>
      </c>
      <c r="R194" s="168">
        <f>Q194*H194</f>
        <v>0</v>
      </c>
      <c r="S194" s="168">
        <v>0</v>
      </c>
      <c r="T194" s="169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70" t="s">
        <v>241</v>
      </c>
      <c r="AT194" s="170" t="s">
        <v>237</v>
      </c>
      <c r="AU194" s="170" t="s">
        <v>87</v>
      </c>
      <c r="AY194" s="18" t="s">
        <v>234</v>
      </c>
      <c r="BE194" s="171">
        <f>IF(N194="základná",J194,0)</f>
        <v>0</v>
      </c>
      <c r="BF194" s="171">
        <f>IF(N194="znížená",J194,0)</f>
        <v>0</v>
      </c>
      <c r="BG194" s="171">
        <f>IF(N194="zákl. prenesená",J194,0)</f>
        <v>0</v>
      </c>
      <c r="BH194" s="171">
        <f>IF(N194="zníž. prenesená",J194,0)</f>
        <v>0</v>
      </c>
      <c r="BI194" s="171">
        <f>IF(N194="nulová",J194,0)</f>
        <v>0</v>
      </c>
      <c r="BJ194" s="18" t="s">
        <v>87</v>
      </c>
      <c r="BK194" s="171">
        <f>ROUND(I194*H194,2)</f>
        <v>0</v>
      </c>
      <c r="BL194" s="18" t="s">
        <v>241</v>
      </c>
      <c r="BM194" s="170" t="s">
        <v>3784</v>
      </c>
    </row>
    <row r="195" spans="1:65" s="13" customFormat="1" ht="20.399999999999999">
      <c r="B195" s="172"/>
      <c r="D195" s="173" t="s">
        <v>243</v>
      </c>
      <c r="E195" s="174" t="s">
        <v>1</v>
      </c>
      <c r="F195" s="175" t="s">
        <v>319</v>
      </c>
      <c r="H195" s="174" t="s">
        <v>1</v>
      </c>
      <c r="I195" s="176"/>
      <c r="L195" s="172"/>
      <c r="M195" s="177"/>
      <c r="N195" s="178"/>
      <c r="O195" s="178"/>
      <c r="P195" s="178"/>
      <c r="Q195" s="178"/>
      <c r="R195" s="178"/>
      <c r="S195" s="178"/>
      <c r="T195" s="179"/>
      <c r="AT195" s="174" t="s">
        <v>243</v>
      </c>
      <c r="AU195" s="174" t="s">
        <v>87</v>
      </c>
      <c r="AV195" s="13" t="s">
        <v>82</v>
      </c>
      <c r="AW195" s="13" t="s">
        <v>29</v>
      </c>
      <c r="AX195" s="13" t="s">
        <v>75</v>
      </c>
      <c r="AY195" s="174" t="s">
        <v>234</v>
      </c>
    </row>
    <row r="196" spans="1:65" s="14" customFormat="1">
      <c r="B196" s="180"/>
      <c r="D196" s="173" t="s">
        <v>243</v>
      </c>
      <c r="E196" s="181" t="s">
        <v>1</v>
      </c>
      <c r="F196" s="182" t="s">
        <v>195</v>
      </c>
      <c r="H196" s="183">
        <v>160.423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243</v>
      </c>
      <c r="AU196" s="181" t="s">
        <v>87</v>
      </c>
      <c r="AV196" s="14" t="s">
        <v>87</v>
      </c>
      <c r="AW196" s="14" t="s">
        <v>29</v>
      </c>
      <c r="AX196" s="14" t="s">
        <v>82</v>
      </c>
      <c r="AY196" s="181" t="s">
        <v>234</v>
      </c>
    </row>
    <row r="197" spans="1:65" s="2" customFormat="1" ht="33" customHeight="1">
      <c r="A197" s="33"/>
      <c r="B197" s="157"/>
      <c r="C197" s="158" t="s">
        <v>372</v>
      </c>
      <c r="D197" s="158" t="s">
        <v>237</v>
      </c>
      <c r="E197" s="159" t="s">
        <v>322</v>
      </c>
      <c r="F197" s="160" t="s">
        <v>323</v>
      </c>
      <c r="G197" s="161" t="s">
        <v>256</v>
      </c>
      <c r="H197" s="162">
        <v>160.423</v>
      </c>
      <c r="I197" s="163"/>
      <c r="J197" s="164">
        <f>ROUND(I197*H197,2)</f>
        <v>0</v>
      </c>
      <c r="K197" s="165"/>
      <c r="L197" s="34"/>
      <c r="M197" s="166" t="s">
        <v>1</v>
      </c>
      <c r="N197" s="167" t="s">
        <v>41</v>
      </c>
      <c r="O197" s="62"/>
      <c r="P197" s="168">
        <f>O197*H197</f>
        <v>0</v>
      </c>
      <c r="Q197" s="168">
        <v>2.572E-2</v>
      </c>
      <c r="R197" s="168">
        <f>Q197*H197</f>
        <v>4.12607956</v>
      </c>
      <c r="S197" s="168">
        <v>0</v>
      </c>
      <c r="T197" s="169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0" t="s">
        <v>241</v>
      </c>
      <c r="AT197" s="170" t="s">
        <v>237</v>
      </c>
      <c r="AU197" s="170" t="s">
        <v>87</v>
      </c>
      <c r="AY197" s="18" t="s">
        <v>234</v>
      </c>
      <c r="BE197" s="171">
        <f>IF(N197="základná",J197,0)</f>
        <v>0</v>
      </c>
      <c r="BF197" s="171">
        <f>IF(N197="znížená",J197,0)</f>
        <v>0</v>
      </c>
      <c r="BG197" s="171">
        <f>IF(N197="zákl. prenesená",J197,0)</f>
        <v>0</v>
      </c>
      <c r="BH197" s="171">
        <f>IF(N197="zníž. prenesená",J197,0)</f>
        <v>0</v>
      </c>
      <c r="BI197" s="171">
        <f>IF(N197="nulová",J197,0)</f>
        <v>0</v>
      </c>
      <c r="BJ197" s="18" t="s">
        <v>87</v>
      </c>
      <c r="BK197" s="171">
        <f>ROUND(I197*H197,2)</f>
        <v>0</v>
      </c>
      <c r="BL197" s="18" t="s">
        <v>241</v>
      </c>
      <c r="BM197" s="170" t="s">
        <v>3785</v>
      </c>
    </row>
    <row r="198" spans="1:65" s="14" customFormat="1">
      <c r="B198" s="180"/>
      <c r="D198" s="173" t="s">
        <v>243</v>
      </c>
      <c r="E198" s="181" t="s">
        <v>1</v>
      </c>
      <c r="F198" s="182" t="s">
        <v>195</v>
      </c>
      <c r="H198" s="183">
        <v>160.423</v>
      </c>
      <c r="I198" s="184"/>
      <c r="L198" s="180"/>
      <c r="M198" s="185"/>
      <c r="N198" s="186"/>
      <c r="O198" s="186"/>
      <c r="P198" s="186"/>
      <c r="Q198" s="186"/>
      <c r="R198" s="186"/>
      <c r="S198" s="186"/>
      <c r="T198" s="187"/>
      <c r="AT198" s="181" t="s">
        <v>243</v>
      </c>
      <c r="AU198" s="181" t="s">
        <v>87</v>
      </c>
      <c r="AV198" s="14" t="s">
        <v>87</v>
      </c>
      <c r="AW198" s="14" t="s">
        <v>29</v>
      </c>
      <c r="AX198" s="14" t="s">
        <v>82</v>
      </c>
      <c r="AY198" s="181" t="s">
        <v>234</v>
      </c>
    </row>
    <row r="199" spans="1:65" s="12" customFormat="1" ht="20.85" customHeight="1">
      <c r="B199" s="144"/>
      <c r="D199" s="145" t="s">
        <v>74</v>
      </c>
      <c r="E199" s="155" t="s">
        <v>325</v>
      </c>
      <c r="F199" s="155" t="s">
        <v>326</v>
      </c>
      <c r="I199" s="147"/>
      <c r="J199" s="156">
        <f>BK199</f>
        <v>0</v>
      </c>
      <c r="L199" s="144"/>
      <c r="M199" s="149"/>
      <c r="N199" s="150"/>
      <c r="O199" s="150"/>
      <c r="P199" s="151">
        <f>P200</f>
        <v>0</v>
      </c>
      <c r="Q199" s="150"/>
      <c r="R199" s="151">
        <f>R200</f>
        <v>0</v>
      </c>
      <c r="S199" s="150"/>
      <c r="T199" s="152">
        <f>T200</f>
        <v>0</v>
      </c>
      <c r="AR199" s="145" t="s">
        <v>82</v>
      </c>
      <c r="AT199" s="153" t="s">
        <v>74</v>
      </c>
      <c r="AU199" s="153" t="s">
        <v>87</v>
      </c>
      <c r="AY199" s="145" t="s">
        <v>234</v>
      </c>
      <c r="BK199" s="154">
        <f>BK200</f>
        <v>0</v>
      </c>
    </row>
    <row r="200" spans="1:65" s="2" customFormat="1" ht="24.15" customHeight="1">
      <c r="A200" s="33"/>
      <c r="B200" s="157"/>
      <c r="C200" s="158" t="s">
        <v>379</v>
      </c>
      <c r="D200" s="158" t="s">
        <v>237</v>
      </c>
      <c r="E200" s="159" t="s">
        <v>328</v>
      </c>
      <c r="F200" s="160" t="s">
        <v>329</v>
      </c>
      <c r="G200" s="161" t="s">
        <v>267</v>
      </c>
      <c r="H200" s="162">
        <v>8.2520000000000007</v>
      </c>
      <c r="I200" s="163"/>
      <c r="J200" s="164">
        <f>ROUND(I200*H200,2)</f>
        <v>0</v>
      </c>
      <c r="K200" s="165"/>
      <c r="L200" s="34"/>
      <c r="M200" s="166" t="s">
        <v>1</v>
      </c>
      <c r="N200" s="167" t="s">
        <v>41</v>
      </c>
      <c r="O200" s="62"/>
      <c r="P200" s="168">
        <f>O200*H200</f>
        <v>0</v>
      </c>
      <c r="Q200" s="168">
        <v>0</v>
      </c>
      <c r="R200" s="168">
        <f>Q200*H200</f>
        <v>0</v>
      </c>
      <c r="S200" s="168">
        <v>0</v>
      </c>
      <c r="T200" s="169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70" t="s">
        <v>241</v>
      </c>
      <c r="AT200" s="170" t="s">
        <v>237</v>
      </c>
      <c r="AU200" s="170" t="s">
        <v>92</v>
      </c>
      <c r="AY200" s="18" t="s">
        <v>234</v>
      </c>
      <c r="BE200" s="171">
        <f>IF(N200="základná",J200,0)</f>
        <v>0</v>
      </c>
      <c r="BF200" s="171">
        <f>IF(N200="znížená",J200,0)</f>
        <v>0</v>
      </c>
      <c r="BG200" s="171">
        <f>IF(N200="zákl. prenesená",J200,0)</f>
        <v>0</v>
      </c>
      <c r="BH200" s="171">
        <f>IF(N200="zníž. prenesená",J200,0)</f>
        <v>0</v>
      </c>
      <c r="BI200" s="171">
        <f>IF(N200="nulová",J200,0)</f>
        <v>0</v>
      </c>
      <c r="BJ200" s="18" t="s">
        <v>87</v>
      </c>
      <c r="BK200" s="171">
        <f>ROUND(I200*H200,2)</f>
        <v>0</v>
      </c>
      <c r="BL200" s="18" t="s">
        <v>241</v>
      </c>
      <c r="BM200" s="170" t="s">
        <v>3786</v>
      </c>
    </row>
    <row r="201" spans="1:65" s="12" customFormat="1" ht="25.95" customHeight="1">
      <c r="B201" s="144"/>
      <c r="D201" s="145" t="s">
        <v>74</v>
      </c>
      <c r="E201" s="146" t="s">
        <v>331</v>
      </c>
      <c r="F201" s="146" t="s">
        <v>332</v>
      </c>
      <c r="I201" s="147"/>
      <c r="J201" s="148">
        <f>BK201</f>
        <v>0</v>
      </c>
      <c r="L201" s="144"/>
      <c r="M201" s="149"/>
      <c r="N201" s="150"/>
      <c r="O201" s="150"/>
      <c r="P201" s="151">
        <f>P202+P205</f>
        <v>0</v>
      </c>
      <c r="Q201" s="150"/>
      <c r="R201" s="151">
        <f>R202+R205</f>
        <v>0</v>
      </c>
      <c r="S201" s="150"/>
      <c r="T201" s="152">
        <f>T202+T205</f>
        <v>1.4263460000000001</v>
      </c>
      <c r="AR201" s="145" t="s">
        <v>87</v>
      </c>
      <c r="AT201" s="153" t="s">
        <v>74</v>
      </c>
      <c r="AU201" s="153" t="s">
        <v>75</v>
      </c>
      <c r="AY201" s="145" t="s">
        <v>234</v>
      </c>
      <c r="BK201" s="154">
        <f>BK202+BK205</f>
        <v>0</v>
      </c>
    </row>
    <row r="202" spans="1:65" s="12" customFormat="1" ht="22.95" customHeight="1">
      <c r="B202" s="144"/>
      <c r="D202" s="145" t="s">
        <v>74</v>
      </c>
      <c r="E202" s="155" t="s">
        <v>794</v>
      </c>
      <c r="F202" s="155" t="s">
        <v>795</v>
      </c>
      <c r="I202" s="147"/>
      <c r="J202" s="156">
        <f>BK202</f>
        <v>0</v>
      </c>
      <c r="L202" s="144"/>
      <c r="M202" s="149"/>
      <c r="N202" s="150"/>
      <c r="O202" s="150"/>
      <c r="P202" s="151">
        <f>SUM(P203:P204)</f>
        <v>0</v>
      </c>
      <c r="Q202" s="150"/>
      <c r="R202" s="151">
        <f>SUM(R203:R204)</f>
        <v>0</v>
      </c>
      <c r="S202" s="150"/>
      <c r="T202" s="152">
        <f>SUM(T203:T204)</f>
        <v>1.29325</v>
      </c>
      <c r="AR202" s="145" t="s">
        <v>87</v>
      </c>
      <c r="AT202" s="153" t="s">
        <v>74</v>
      </c>
      <c r="AU202" s="153" t="s">
        <v>82</v>
      </c>
      <c r="AY202" s="145" t="s">
        <v>234</v>
      </c>
      <c r="BK202" s="154">
        <f>SUM(BK203:BK204)</f>
        <v>0</v>
      </c>
    </row>
    <row r="203" spans="1:65" s="2" customFormat="1" ht="24.15" customHeight="1">
      <c r="A203" s="33"/>
      <c r="B203" s="157"/>
      <c r="C203" s="158" t="s">
        <v>387</v>
      </c>
      <c r="D203" s="158" t="s">
        <v>237</v>
      </c>
      <c r="E203" s="159" t="s">
        <v>3787</v>
      </c>
      <c r="F203" s="160" t="s">
        <v>3788</v>
      </c>
      <c r="G203" s="161" t="s">
        <v>256</v>
      </c>
      <c r="H203" s="162">
        <v>92.375</v>
      </c>
      <c r="I203" s="163"/>
      <c r="J203" s="164">
        <f>ROUND(I203*H203,2)</f>
        <v>0</v>
      </c>
      <c r="K203" s="165"/>
      <c r="L203" s="34"/>
      <c r="M203" s="166" t="s">
        <v>1</v>
      </c>
      <c r="N203" s="167" t="s">
        <v>41</v>
      </c>
      <c r="O203" s="62"/>
      <c r="P203" s="168">
        <f>O203*H203</f>
        <v>0</v>
      </c>
      <c r="Q203" s="168">
        <v>0</v>
      </c>
      <c r="R203" s="168">
        <f>Q203*H203</f>
        <v>0</v>
      </c>
      <c r="S203" s="168">
        <v>1.4E-2</v>
      </c>
      <c r="T203" s="169">
        <f>S203*H203</f>
        <v>1.29325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70" t="s">
        <v>327</v>
      </c>
      <c r="AT203" s="170" t="s">
        <v>237</v>
      </c>
      <c r="AU203" s="170" t="s">
        <v>87</v>
      </c>
      <c r="AY203" s="18" t="s">
        <v>234</v>
      </c>
      <c r="BE203" s="171">
        <f>IF(N203="základná",J203,0)</f>
        <v>0</v>
      </c>
      <c r="BF203" s="171">
        <f>IF(N203="znížená",J203,0)</f>
        <v>0</v>
      </c>
      <c r="BG203" s="171">
        <f>IF(N203="zákl. prenesená",J203,0)</f>
        <v>0</v>
      </c>
      <c r="BH203" s="171">
        <f>IF(N203="zníž. prenesená",J203,0)</f>
        <v>0</v>
      </c>
      <c r="BI203" s="171">
        <f>IF(N203="nulová",J203,0)</f>
        <v>0</v>
      </c>
      <c r="BJ203" s="18" t="s">
        <v>87</v>
      </c>
      <c r="BK203" s="171">
        <f>ROUND(I203*H203,2)</f>
        <v>0</v>
      </c>
      <c r="BL203" s="18" t="s">
        <v>327</v>
      </c>
      <c r="BM203" s="170" t="s">
        <v>3789</v>
      </c>
    </row>
    <row r="204" spans="1:65" s="14" customFormat="1">
      <c r="B204" s="180"/>
      <c r="D204" s="173" t="s">
        <v>243</v>
      </c>
      <c r="E204" s="181" t="s">
        <v>1</v>
      </c>
      <c r="F204" s="182" t="s">
        <v>3790</v>
      </c>
      <c r="H204" s="183">
        <v>92.375</v>
      </c>
      <c r="I204" s="184"/>
      <c r="L204" s="180"/>
      <c r="M204" s="185"/>
      <c r="N204" s="186"/>
      <c r="O204" s="186"/>
      <c r="P204" s="186"/>
      <c r="Q204" s="186"/>
      <c r="R204" s="186"/>
      <c r="S204" s="186"/>
      <c r="T204" s="187"/>
      <c r="AT204" s="181" t="s">
        <v>243</v>
      </c>
      <c r="AU204" s="181" t="s">
        <v>87</v>
      </c>
      <c r="AV204" s="14" t="s">
        <v>87</v>
      </c>
      <c r="AW204" s="14" t="s">
        <v>29</v>
      </c>
      <c r="AX204" s="14" t="s">
        <v>82</v>
      </c>
      <c r="AY204" s="181" t="s">
        <v>234</v>
      </c>
    </row>
    <row r="205" spans="1:65" s="12" customFormat="1" ht="22.95" customHeight="1">
      <c r="B205" s="144"/>
      <c r="D205" s="145" t="s">
        <v>74</v>
      </c>
      <c r="E205" s="155" t="s">
        <v>360</v>
      </c>
      <c r="F205" s="155" t="s">
        <v>361</v>
      </c>
      <c r="I205" s="147"/>
      <c r="J205" s="156">
        <f>BK205</f>
        <v>0</v>
      </c>
      <c r="L205" s="144"/>
      <c r="M205" s="149"/>
      <c r="N205" s="150"/>
      <c r="O205" s="150"/>
      <c r="P205" s="151">
        <f>SUM(P206:P211)</f>
        <v>0</v>
      </c>
      <c r="Q205" s="150"/>
      <c r="R205" s="151">
        <f>SUM(R206:R211)</f>
        <v>0</v>
      </c>
      <c r="S205" s="150"/>
      <c r="T205" s="152">
        <f>SUM(T206:T211)</f>
        <v>0.13309599999999999</v>
      </c>
      <c r="AR205" s="145" t="s">
        <v>87</v>
      </c>
      <c r="AT205" s="153" t="s">
        <v>74</v>
      </c>
      <c r="AU205" s="153" t="s">
        <v>82</v>
      </c>
      <c r="AY205" s="145" t="s">
        <v>234</v>
      </c>
      <c r="BK205" s="154">
        <f>SUM(BK206:BK211)</f>
        <v>0</v>
      </c>
    </row>
    <row r="206" spans="1:65" s="2" customFormat="1" ht="24.15" customHeight="1">
      <c r="A206" s="33"/>
      <c r="B206" s="157"/>
      <c r="C206" s="158" t="s">
        <v>608</v>
      </c>
      <c r="D206" s="158" t="s">
        <v>237</v>
      </c>
      <c r="E206" s="159" t="s">
        <v>363</v>
      </c>
      <c r="F206" s="160" t="s">
        <v>364</v>
      </c>
      <c r="G206" s="161" t="s">
        <v>240</v>
      </c>
      <c r="H206" s="162">
        <v>15.28</v>
      </c>
      <c r="I206" s="163"/>
      <c r="J206" s="164">
        <f>ROUND(I206*H206,2)</f>
        <v>0</v>
      </c>
      <c r="K206" s="165"/>
      <c r="L206" s="34"/>
      <c r="M206" s="166" t="s">
        <v>1</v>
      </c>
      <c r="N206" s="167" t="s">
        <v>41</v>
      </c>
      <c r="O206" s="62"/>
      <c r="P206" s="168">
        <f>O206*H206</f>
        <v>0</v>
      </c>
      <c r="Q206" s="168">
        <v>0</v>
      </c>
      <c r="R206" s="168">
        <f>Q206*H206</f>
        <v>0</v>
      </c>
      <c r="S206" s="168">
        <v>3.3E-3</v>
      </c>
      <c r="T206" s="169">
        <f>S206*H206</f>
        <v>5.0423999999999997E-2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0" t="s">
        <v>327</v>
      </c>
      <c r="AT206" s="170" t="s">
        <v>237</v>
      </c>
      <c r="AU206" s="170" t="s">
        <v>87</v>
      </c>
      <c r="AY206" s="18" t="s">
        <v>234</v>
      </c>
      <c r="BE206" s="171">
        <f>IF(N206="základná",J206,0)</f>
        <v>0</v>
      </c>
      <c r="BF206" s="171">
        <f>IF(N206="znížená",J206,0)</f>
        <v>0</v>
      </c>
      <c r="BG206" s="171">
        <f>IF(N206="zákl. prenesená",J206,0)</f>
        <v>0</v>
      </c>
      <c r="BH206" s="171">
        <f>IF(N206="zníž. prenesená",J206,0)</f>
        <v>0</v>
      </c>
      <c r="BI206" s="171">
        <f>IF(N206="nulová",J206,0)</f>
        <v>0</v>
      </c>
      <c r="BJ206" s="18" t="s">
        <v>87</v>
      </c>
      <c r="BK206" s="171">
        <f>ROUND(I206*H206,2)</f>
        <v>0</v>
      </c>
      <c r="BL206" s="18" t="s">
        <v>327</v>
      </c>
      <c r="BM206" s="170" t="s">
        <v>3791</v>
      </c>
    </row>
    <row r="207" spans="1:65" s="14" customFormat="1">
      <c r="B207" s="180"/>
      <c r="D207" s="173" t="s">
        <v>243</v>
      </c>
      <c r="E207" s="181" t="s">
        <v>1</v>
      </c>
      <c r="F207" s="182" t="s">
        <v>3792</v>
      </c>
      <c r="H207" s="183">
        <v>15.28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243</v>
      </c>
      <c r="AU207" s="181" t="s">
        <v>87</v>
      </c>
      <c r="AV207" s="14" t="s">
        <v>87</v>
      </c>
      <c r="AW207" s="14" t="s">
        <v>29</v>
      </c>
      <c r="AX207" s="14" t="s">
        <v>82</v>
      </c>
      <c r="AY207" s="181" t="s">
        <v>234</v>
      </c>
    </row>
    <row r="208" spans="1:65" s="2" customFormat="1" ht="24.15" customHeight="1">
      <c r="A208" s="33"/>
      <c r="B208" s="157"/>
      <c r="C208" s="158" t="s">
        <v>613</v>
      </c>
      <c r="D208" s="158" t="s">
        <v>237</v>
      </c>
      <c r="E208" s="159" t="s">
        <v>3793</v>
      </c>
      <c r="F208" s="160" t="s">
        <v>3794</v>
      </c>
      <c r="G208" s="161" t="s">
        <v>240</v>
      </c>
      <c r="H208" s="162">
        <v>28.28</v>
      </c>
      <c r="I208" s="163"/>
      <c r="J208" s="164">
        <f>ROUND(I208*H208,2)</f>
        <v>0</v>
      </c>
      <c r="K208" s="165"/>
      <c r="L208" s="34"/>
      <c r="M208" s="166" t="s">
        <v>1</v>
      </c>
      <c r="N208" s="167" t="s">
        <v>41</v>
      </c>
      <c r="O208" s="62"/>
      <c r="P208" s="168">
        <f>O208*H208</f>
        <v>0</v>
      </c>
      <c r="Q208" s="168">
        <v>0</v>
      </c>
      <c r="R208" s="168">
        <f>Q208*H208</f>
        <v>0</v>
      </c>
      <c r="S208" s="168">
        <v>2.3E-3</v>
      </c>
      <c r="T208" s="169">
        <f>S208*H208</f>
        <v>6.5044000000000005E-2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70" t="s">
        <v>327</v>
      </c>
      <c r="AT208" s="170" t="s">
        <v>237</v>
      </c>
      <c r="AU208" s="170" t="s">
        <v>87</v>
      </c>
      <c r="AY208" s="18" t="s">
        <v>234</v>
      </c>
      <c r="BE208" s="171">
        <f>IF(N208="základná",J208,0)</f>
        <v>0</v>
      </c>
      <c r="BF208" s="171">
        <f>IF(N208="znížená",J208,0)</f>
        <v>0</v>
      </c>
      <c r="BG208" s="171">
        <f>IF(N208="zákl. prenesená",J208,0)</f>
        <v>0</v>
      </c>
      <c r="BH208" s="171">
        <f>IF(N208="zníž. prenesená",J208,0)</f>
        <v>0</v>
      </c>
      <c r="BI208" s="171">
        <f>IF(N208="nulová",J208,0)</f>
        <v>0</v>
      </c>
      <c r="BJ208" s="18" t="s">
        <v>87</v>
      </c>
      <c r="BK208" s="171">
        <f>ROUND(I208*H208,2)</f>
        <v>0</v>
      </c>
      <c r="BL208" s="18" t="s">
        <v>327</v>
      </c>
      <c r="BM208" s="170" t="s">
        <v>3795</v>
      </c>
    </row>
    <row r="209" spans="1:65" s="14" customFormat="1">
      <c r="B209" s="180"/>
      <c r="D209" s="173" t="s">
        <v>243</v>
      </c>
      <c r="E209" s="181" t="s">
        <v>1</v>
      </c>
      <c r="F209" s="182" t="s">
        <v>3796</v>
      </c>
      <c r="H209" s="183">
        <v>28.28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243</v>
      </c>
      <c r="AU209" s="181" t="s">
        <v>87</v>
      </c>
      <c r="AV209" s="14" t="s">
        <v>87</v>
      </c>
      <c r="AW209" s="14" t="s">
        <v>29</v>
      </c>
      <c r="AX209" s="14" t="s">
        <v>82</v>
      </c>
      <c r="AY209" s="181" t="s">
        <v>234</v>
      </c>
    </row>
    <row r="210" spans="1:65" s="2" customFormat="1" ht="24.15" customHeight="1">
      <c r="A210" s="33"/>
      <c r="B210" s="157"/>
      <c r="C210" s="158" t="s">
        <v>617</v>
      </c>
      <c r="D210" s="158" t="s">
        <v>237</v>
      </c>
      <c r="E210" s="159" t="s">
        <v>373</v>
      </c>
      <c r="F210" s="160" t="s">
        <v>374</v>
      </c>
      <c r="G210" s="161" t="s">
        <v>240</v>
      </c>
      <c r="H210" s="162">
        <v>7.8</v>
      </c>
      <c r="I210" s="163"/>
      <c r="J210" s="164">
        <f>ROUND(I210*H210,2)</f>
        <v>0</v>
      </c>
      <c r="K210" s="165"/>
      <c r="L210" s="34"/>
      <c r="M210" s="166" t="s">
        <v>1</v>
      </c>
      <c r="N210" s="167" t="s">
        <v>41</v>
      </c>
      <c r="O210" s="62"/>
      <c r="P210" s="168">
        <f>O210*H210</f>
        <v>0</v>
      </c>
      <c r="Q210" s="168">
        <v>0</v>
      </c>
      <c r="R210" s="168">
        <f>Q210*H210</f>
        <v>0</v>
      </c>
      <c r="S210" s="168">
        <v>2.2599999999999999E-3</v>
      </c>
      <c r="T210" s="169">
        <f>S210*H210</f>
        <v>1.7627999999999998E-2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70" t="s">
        <v>327</v>
      </c>
      <c r="AT210" s="170" t="s">
        <v>237</v>
      </c>
      <c r="AU210" s="170" t="s">
        <v>87</v>
      </c>
      <c r="AY210" s="18" t="s">
        <v>234</v>
      </c>
      <c r="BE210" s="171">
        <f>IF(N210="základná",J210,0)</f>
        <v>0</v>
      </c>
      <c r="BF210" s="171">
        <f>IF(N210="znížená",J210,0)</f>
        <v>0</v>
      </c>
      <c r="BG210" s="171">
        <f>IF(N210="zákl. prenesená",J210,0)</f>
        <v>0</v>
      </c>
      <c r="BH210" s="171">
        <f>IF(N210="zníž. prenesená",J210,0)</f>
        <v>0</v>
      </c>
      <c r="BI210" s="171">
        <f>IF(N210="nulová",J210,0)</f>
        <v>0</v>
      </c>
      <c r="BJ210" s="18" t="s">
        <v>87</v>
      </c>
      <c r="BK210" s="171">
        <f>ROUND(I210*H210,2)</f>
        <v>0</v>
      </c>
      <c r="BL210" s="18" t="s">
        <v>327</v>
      </c>
      <c r="BM210" s="170" t="s">
        <v>3797</v>
      </c>
    </row>
    <row r="211" spans="1:65" s="14" customFormat="1">
      <c r="B211" s="180"/>
      <c r="D211" s="173" t="s">
        <v>243</v>
      </c>
      <c r="E211" s="181" t="s">
        <v>1</v>
      </c>
      <c r="F211" s="182" t="s">
        <v>3798</v>
      </c>
      <c r="H211" s="183">
        <v>7.8</v>
      </c>
      <c r="I211" s="184"/>
      <c r="L211" s="180"/>
      <c r="M211" s="196"/>
      <c r="N211" s="197"/>
      <c r="O211" s="197"/>
      <c r="P211" s="197"/>
      <c r="Q211" s="197"/>
      <c r="R211" s="197"/>
      <c r="S211" s="197"/>
      <c r="T211" s="198"/>
      <c r="AT211" s="181" t="s">
        <v>243</v>
      </c>
      <c r="AU211" s="181" t="s">
        <v>87</v>
      </c>
      <c r="AV211" s="14" t="s">
        <v>87</v>
      </c>
      <c r="AW211" s="14" t="s">
        <v>29</v>
      </c>
      <c r="AX211" s="14" t="s">
        <v>82</v>
      </c>
      <c r="AY211" s="181" t="s">
        <v>234</v>
      </c>
    </row>
    <row r="212" spans="1:65" s="2" customFormat="1" ht="6.9" customHeight="1">
      <c r="A212" s="33"/>
      <c r="B212" s="51"/>
      <c r="C212" s="52"/>
      <c r="D212" s="52"/>
      <c r="E212" s="52"/>
      <c r="F212" s="52"/>
      <c r="G212" s="52"/>
      <c r="H212" s="52"/>
      <c r="I212" s="52"/>
      <c r="J212" s="52"/>
      <c r="K212" s="52"/>
      <c r="L212" s="34"/>
      <c r="M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</row>
  </sheetData>
  <autoFilter ref="C130:K211" xr:uid="{00000000-0009-0000-0000-00000D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479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144</v>
      </c>
      <c r="AZ2" s="102" t="s">
        <v>3799</v>
      </c>
      <c r="BA2" s="102" t="s">
        <v>3800</v>
      </c>
      <c r="BB2" s="102" t="s">
        <v>1</v>
      </c>
      <c r="BC2" s="102" t="s">
        <v>3801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3802</v>
      </c>
      <c r="BA3" s="102" t="s">
        <v>3803</v>
      </c>
      <c r="BB3" s="102" t="s">
        <v>1</v>
      </c>
      <c r="BC3" s="102" t="s">
        <v>3804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3805</v>
      </c>
      <c r="BA4" s="102" t="s">
        <v>3806</v>
      </c>
      <c r="BB4" s="102" t="s">
        <v>1</v>
      </c>
      <c r="BC4" s="102" t="s">
        <v>3807</v>
      </c>
      <c r="BD4" s="102" t="s">
        <v>87</v>
      </c>
    </row>
    <row r="5" spans="1:56" s="1" customFormat="1" ht="6.9" customHeight="1">
      <c r="B5" s="21"/>
      <c r="L5" s="21"/>
      <c r="AZ5" s="102" t="s">
        <v>420</v>
      </c>
      <c r="BA5" s="102" t="s">
        <v>421</v>
      </c>
      <c r="BB5" s="102" t="s">
        <v>1</v>
      </c>
      <c r="BC5" s="102" t="s">
        <v>3808</v>
      </c>
      <c r="BD5" s="102" t="s">
        <v>87</v>
      </c>
    </row>
    <row r="6" spans="1:56" s="1" customFormat="1" ht="12" customHeight="1">
      <c r="B6" s="21"/>
      <c r="D6" s="28" t="s">
        <v>15</v>
      </c>
      <c r="L6" s="21"/>
      <c r="AZ6" s="102" t="s">
        <v>3809</v>
      </c>
      <c r="BA6" s="102" t="s">
        <v>3810</v>
      </c>
      <c r="BB6" s="102" t="s">
        <v>1</v>
      </c>
      <c r="BC6" s="102" t="s">
        <v>3811</v>
      </c>
      <c r="BD6" s="102" t="s">
        <v>87</v>
      </c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  <c r="AZ7" s="102" t="s">
        <v>3812</v>
      </c>
      <c r="BA7" s="102" t="s">
        <v>3813</v>
      </c>
      <c r="BB7" s="102" t="s">
        <v>1</v>
      </c>
      <c r="BC7" s="102" t="s">
        <v>3814</v>
      </c>
      <c r="BD7" s="102" t="s">
        <v>87</v>
      </c>
    </row>
    <row r="8" spans="1:56" ht="13.2">
      <c r="B8" s="21"/>
      <c r="D8" s="28" t="s">
        <v>199</v>
      </c>
      <c r="L8" s="21"/>
      <c r="AZ8" s="102" t="s">
        <v>3815</v>
      </c>
      <c r="BA8" s="102" t="s">
        <v>3816</v>
      </c>
      <c r="BB8" s="102" t="s">
        <v>1</v>
      </c>
      <c r="BC8" s="102" t="s">
        <v>3817</v>
      </c>
      <c r="BD8" s="102" t="s">
        <v>87</v>
      </c>
    </row>
    <row r="9" spans="1:56" s="1" customFormat="1" ht="16.5" customHeight="1">
      <c r="B9" s="21"/>
      <c r="E9" s="284" t="s">
        <v>2738</v>
      </c>
      <c r="F9" s="248"/>
      <c r="G9" s="248"/>
      <c r="H9" s="248"/>
      <c r="L9" s="21"/>
      <c r="AZ9" s="102" t="s">
        <v>3818</v>
      </c>
      <c r="BA9" s="102" t="s">
        <v>425</v>
      </c>
      <c r="BB9" s="102" t="s">
        <v>1</v>
      </c>
      <c r="BC9" s="102" t="s">
        <v>3819</v>
      </c>
      <c r="BD9" s="102" t="s">
        <v>87</v>
      </c>
    </row>
    <row r="10" spans="1:56" s="1" customFormat="1" ht="12" customHeight="1">
      <c r="B10" s="21"/>
      <c r="D10" s="28" t="s">
        <v>201</v>
      </c>
      <c r="L10" s="21"/>
      <c r="AZ10" s="102" t="s">
        <v>409</v>
      </c>
      <c r="BA10" s="102" t="s">
        <v>410</v>
      </c>
      <c r="BB10" s="102" t="s">
        <v>1</v>
      </c>
      <c r="BC10" s="102" t="s">
        <v>3820</v>
      </c>
      <c r="BD10" s="102" t="s">
        <v>87</v>
      </c>
    </row>
    <row r="11" spans="1:56" s="2" customFormat="1" ht="16.5" customHeight="1">
      <c r="A11" s="33"/>
      <c r="B11" s="34"/>
      <c r="C11" s="33"/>
      <c r="D11" s="33"/>
      <c r="E11" s="286" t="s">
        <v>3706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2" t="s">
        <v>3821</v>
      </c>
      <c r="BA11" s="102" t="s">
        <v>3822</v>
      </c>
      <c r="BB11" s="102" t="s">
        <v>1</v>
      </c>
      <c r="BC11" s="102" t="s">
        <v>3823</v>
      </c>
      <c r="BD11" s="102" t="s">
        <v>87</v>
      </c>
    </row>
    <row r="12" spans="1:5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2" t="s">
        <v>2730</v>
      </c>
      <c r="BA12" s="102" t="s">
        <v>2731</v>
      </c>
      <c r="BB12" s="102" t="s">
        <v>1</v>
      </c>
      <c r="BC12" s="102" t="s">
        <v>3824</v>
      </c>
      <c r="BD12" s="102" t="s">
        <v>87</v>
      </c>
    </row>
    <row r="13" spans="1:56" s="2" customFormat="1" ht="16.5" customHeight="1">
      <c r="A13" s="33"/>
      <c r="B13" s="34"/>
      <c r="C13" s="33"/>
      <c r="D13" s="33"/>
      <c r="E13" s="266" t="s">
        <v>3825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2" t="s">
        <v>412</v>
      </c>
      <c r="BA13" s="102" t="s">
        <v>413</v>
      </c>
      <c r="BB13" s="102" t="s">
        <v>1</v>
      </c>
      <c r="BC13" s="102" t="s">
        <v>3826</v>
      </c>
      <c r="BD13" s="102" t="s">
        <v>87</v>
      </c>
    </row>
    <row r="14" spans="1:5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2" t="s">
        <v>195</v>
      </c>
      <c r="BA14" s="102" t="s">
        <v>196</v>
      </c>
      <c r="BB14" s="102" t="s">
        <v>1</v>
      </c>
      <c r="BC14" s="102" t="s">
        <v>3827</v>
      </c>
      <c r="BD14" s="102" t="s">
        <v>87</v>
      </c>
    </row>
    <row r="15" spans="1:5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31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205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ROUND(J142,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ROUND((SUM(BE142:BE478)),  2)</f>
        <v>0</v>
      </c>
      <c r="G37" s="110"/>
      <c r="H37" s="110"/>
      <c r="I37" s="111">
        <v>0.2</v>
      </c>
      <c r="J37" s="109">
        <f>ROUND(((SUM(BE142:BE478))*I37),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ROUND((SUM(BF142:BF478)),  2)</f>
        <v>0</v>
      </c>
      <c r="G38" s="110"/>
      <c r="H38" s="110"/>
      <c r="I38" s="111">
        <v>0.2</v>
      </c>
      <c r="J38" s="109">
        <f>ROUND(((SUM(BF142:BF478))*I38),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ROUND((SUM(BG142:BG478)),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ROUND((SUM(BH142:BH478)),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ROUND((SUM(BI142:BI478)),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2738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3706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hidden="1" customHeight="1">
      <c r="A91" s="33"/>
      <c r="B91" s="34"/>
      <c r="C91" s="33"/>
      <c r="D91" s="33"/>
      <c r="E91" s="266" t="str">
        <f>E13</f>
        <v>SO 02.2-NV - Navrhovaný stav - Bývalá kotolňa 1.NP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Ing. Michal Nágel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Ingrid Szegheőová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J142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211</v>
      </c>
      <c r="E101" s="127"/>
      <c r="F101" s="127"/>
      <c r="G101" s="127"/>
      <c r="H101" s="127"/>
      <c r="I101" s="127"/>
      <c r="J101" s="128">
        <f>J143</f>
        <v>0</v>
      </c>
      <c r="L101" s="125"/>
    </row>
    <row r="102" spans="1:47" s="10" customFormat="1" ht="19.95" hidden="1" customHeight="1">
      <c r="B102" s="129"/>
      <c r="D102" s="130" t="s">
        <v>435</v>
      </c>
      <c r="E102" s="131"/>
      <c r="F102" s="131"/>
      <c r="G102" s="131"/>
      <c r="H102" s="131"/>
      <c r="I102" s="131"/>
      <c r="J102" s="132">
        <f>J144</f>
        <v>0</v>
      </c>
      <c r="L102" s="129"/>
    </row>
    <row r="103" spans="1:47" s="10" customFormat="1" ht="19.95" hidden="1" customHeight="1">
      <c r="B103" s="129"/>
      <c r="D103" s="130" t="s">
        <v>436</v>
      </c>
      <c r="E103" s="131"/>
      <c r="F103" s="131"/>
      <c r="G103" s="131"/>
      <c r="H103" s="131"/>
      <c r="I103" s="131"/>
      <c r="J103" s="132">
        <f>J179</f>
        <v>0</v>
      </c>
      <c r="L103" s="129"/>
    </row>
    <row r="104" spans="1:47" s="10" customFormat="1" ht="19.95" hidden="1" customHeight="1">
      <c r="B104" s="129"/>
      <c r="D104" s="130" t="s">
        <v>437</v>
      </c>
      <c r="E104" s="131"/>
      <c r="F104" s="131"/>
      <c r="G104" s="131"/>
      <c r="H104" s="131"/>
      <c r="I104" s="131"/>
      <c r="J104" s="132">
        <f>J219</f>
        <v>0</v>
      </c>
      <c r="L104" s="129"/>
    </row>
    <row r="105" spans="1:47" s="10" customFormat="1" ht="19.95" hidden="1" customHeight="1">
      <c r="B105" s="129"/>
      <c r="D105" s="130" t="s">
        <v>438</v>
      </c>
      <c r="E105" s="131"/>
      <c r="F105" s="131"/>
      <c r="G105" s="131"/>
      <c r="H105" s="131"/>
      <c r="I105" s="131"/>
      <c r="J105" s="132">
        <f>J264</f>
        <v>0</v>
      </c>
      <c r="L105" s="129"/>
    </row>
    <row r="106" spans="1:47" s="10" customFormat="1" ht="19.95" hidden="1" customHeight="1">
      <c r="B106" s="129"/>
      <c r="D106" s="130" t="s">
        <v>212</v>
      </c>
      <c r="E106" s="131"/>
      <c r="F106" s="131"/>
      <c r="G106" s="131"/>
      <c r="H106" s="131"/>
      <c r="I106" s="131"/>
      <c r="J106" s="132">
        <f>J310</f>
        <v>0</v>
      </c>
      <c r="L106" s="129"/>
    </row>
    <row r="107" spans="1:47" s="10" customFormat="1" ht="19.95" hidden="1" customHeight="1">
      <c r="B107" s="129"/>
      <c r="D107" s="130" t="s">
        <v>1315</v>
      </c>
      <c r="E107" s="131"/>
      <c r="F107" s="131"/>
      <c r="G107" s="131"/>
      <c r="H107" s="131"/>
      <c r="I107" s="131"/>
      <c r="J107" s="132">
        <f>J339</f>
        <v>0</v>
      </c>
      <c r="L107" s="129"/>
    </row>
    <row r="108" spans="1:47" s="9" customFormat="1" ht="24.9" hidden="1" customHeight="1">
      <c r="B108" s="125"/>
      <c r="D108" s="126" t="s">
        <v>215</v>
      </c>
      <c r="E108" s="127"/>
      <c r="F108" s="127"/>
      <c r="G108" s="127"/>
      <c r="H108" s="127"/>
      <c r="I108" s="127"/>
      <c r="J108" s="128">
        <f>J341</f>
        <v>0</v>
      </c>
      <c r="L108" s="125"/>
    </row>
    <row r="109" spans="1:47" s="10" customFormat="1" ht="19.95" hidden="1" customHeight="1">
      <c r="B109" s="129"/>
      <c r="D109" s="130" t="s">
        <v>439</v>
      </c>
      <c r="E109" s="131"/>
      <c r="F109" s="131"/>
      <c r="G109" s="131"/>
      <c r="H109" s="131"/>
      <c r="I109" s="131"/>
      <c r="J109" s="132">
        <f>J342</f>
        <v>0</v>
      </c>
      <c r="L109" s="129"/>
    </row>
    <row r="110" spans="1:47" s="10" customFormat="1" ht="19.95" hidden="1" customHeight="1">
      <c r="B110" s="129"/>
      <c r="D110" s="130" t="s">
        <v>441</v>
      </c>
      <c r="E110" s="131"/>
      <c r="F110" s="131"/>
      <c r="G110" s="131"/>
      <c r="H110" s="131"/>
      <c r="I110" s="131"/>
      <c r="J110" s="132">
        <f>J351</f>
        <v>0</v>
      </c>
      <c r="L110" s="129"/>
    </row>
    <row r="111" spans="1:47" s="10" customFormat="1" ht="19.95" hidden="1" customHeight="1">
      <c r="B111" s="129"/>
      <c r="D111" s="130" t="s">
        <v>442</v>
      </c>
      <c r="E111" s="131"/>
      <c r="F111" s="131"/>
      <c r="G111" s="131"/>
      <c r="H111" s="131"/>
      <c r="I111" s="131"/>
      <c r="J111" s="132">
        <f>J361</f>
        <v>0</v>
      </c>
      <c r="L111" s="129"/>
    </row>
    <row r="112" spans="1:47" s="10" customFormat="1" ht="19.95" hidden="1" customHeight="1">
      <c r="B112" s="129"/>
      <c r="D112" s="130" t="s">
        <v>217</v>
      </c>
      <c r="E112" s="131"/>
      <c r="F112" s="131"/>
      <c r="G112" s="131"/>
      <c r="H112" s="131"/>
      <c r="I112" s="131"/>
      <c r="J112" s="132">
        <f>J374</f>
        <v>0</v>
      </c>
      <c r="L112" s="129"/>
    </row>
    <row r="113" spans="1:31" s="10" customFormat="1" ht="19.95" hidden="1" customHeight="1">
      <c r="B113" s="129"/>
      <c r="D113" s="130" t="s">
        <v>443</v>
      </c>
      <c r="E113" s="131"/>
      <c r="F113" s="131"/>
      <c r="G113" s="131"/>
      <c r="H113" s="131"/>
      <c r="I113" s="131"/>
      <c r="J113" s="132">
        <f>J378</f>
        <v>0</v>
      </c>
      <c r="L113" s="129"/>
    </row>
    <row r="114" spans="1:31" s="10" customFormat="1" ht="19.95" hidden="1" customHeight="1">
      <c r="B114" s="129"/>
      <c r="D114" s="130" t="s">
        <v>219</v>
      </c>
      <c r="E114" s="131"/>
      <c r="F114" s="131"/>
      <c r="G114" s="131"/>
      <c r="H114" s="131"/>
      <c r="I114" s="131"/>
      <c r="J114" s="132">
        <f>J413</f>
        <v>0</v>
      </c>
      <c r="L114" s="129"/>
    </row>
    <row r="115" spans="1:31" s="10" customFormat="1" ht="19.95" hidden="1" customHeight="1">
      <c r="B115" s="129"/>
      <c r="D115" s="130" t="s">
        <v>444</v>
      </c>
      <c r="E115" s="131"/>
      <c r="F115" s="131"/>
      <c r="G115" s="131"/>
      <c r="H115" s="131"/>
      <c r="I115" s="131"/>
      <c r="J115" s="132">
        <f>J415</f>
        <v>0</v>
      </c>
      <c r="L115" s="129"/>
    </row>
    <row r="116" spans="1:31" s="10" customFormat="1" ht="19.95" hidden="1" customHeight="1">
      <c r="B116" s="129"/>
      <c r="D116" s="130" t="s">
        <v>445</v>
      </c>
      <c r="E116" s="131"/>
      <c r="F116" s="131"/>
      <c r="G116" s="131"/>
      <c r="H116" s="131"/>
      <c r="I116" s="131"/>
      <c r="J116" s="132">
        <f>J431</f>
        <v>0</v>
      </c>
      <c r="L116" s="129"/>
    </row>
    <row r="117" spans="1:31" s="10" customFormat="1" ht="19.95" hidden="1" customHeight="1">
      <c r="B117" s="129"/>
      <c r="D117" s="130" t="s">
        <v>446</v>
      </c>
      <c r="E117" s="131"/>
      <c r="F117" s="131"/>
      <c r="G117" s="131"/>
      <c r="H117" s="131"/>
      <c r="I117" s="131"/>
      <c r="J117" s="132">
        <f>J446</f>
        <v>0</v>
      </c>
      <c r="L117" s="129"/>
    </row>
    <row r="118" spans="1:31" s="10" customFormat="1" ht="19.95" hidden="1" customHeight="1">
      <c r="B118" s="129"/>
      <c r="D118" s="130" t="s">
        <v>448</v>
      </c>
      <c r="E118" s="131"/>
      <c r="F118" s="131"/>
      <c r="G118" s="131"/>
      <c r="H118" s="131"/>
      <c r="I118" s="131"/>
      <c r="J118" s="132">
        <f>J472</f>
        <v>0</v>
      </c>
      <c r="L118" s="129"/>
    </row>
    <row r="119" spans="1:31" s="2" customFormat="1" ht="21.75" hidden="1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" hidden="1" customHeight="1">
      <c r="A120" s="33"/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hidden="1"/>
    <row r="122" spans="1:31" hidden="1"/>
    <row r="123" spans="1:31" hidden="1"/>
    <row r="124" spans="1:31" s="2" customFormat="1" ht="6.9" customHeight="1">
      <c r="A124" s="33"/>
      <c r="B124" s="53"/>
      <c r="C124" s="54"/>
      <c r="D124" s="54"/>
      <c r="E124" s="54"/>
      <c r="F124" s="54"/>
      <c r="G124" s="54"/>
      <c r="H124" s="54"/>
      <c r="I124" s="54"/>
      <c r="J124" s="54"/>
      <c r="K124" s="54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24.9" customHeight="1">
      <c r="A125" s="33"/>
      <c r="B125" s="34"/>
      <c r="C125" s="22" t="s">
        <v>220</v>
      </c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15</v>
      </c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6.5" customHeight="1">
      <c r="A128" s="33"/>
      <c r="B128" s="34"/>
      <c r="C128" s="33"/>
      <c r="D128" s="33"/>
      <c r="E128" s="284" t="str">
        <f>E7</f>
        <v>PRESTAVBA BUDOV ZDRAVOTNÉHO STREDISKA - 9 B.J.</v>
      </c>
      <c r="F128" s="285"/>
      <c r="G128" s="285"/>
      <c r="H128" s="285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3" s="1" customFormat="1" ht="12" customHeight="1">
      <c r="B129" s="21"/>
      <c r="C129" s="28" t="s">
        <v>199</v>
      </c>
      <c r="L129" s="21"/>
    </row>
    <row r="130" spans="1:63" s="1" customFormat="1" ht="16.5" customHeight="1">
      <c r="B130" s="21"/>
      <c r="E130" s="284" t="s">
        <v>2738</v>
      </c>
      <c r="F130" s="248"/>
      <c r="G130" s="248"/>
      <c r="H130" s="248"/>
      <c r="L130" s="21"/>
    </row>
    <row r="131" spans="1:63" s="1" customFormat="1" ht="12" customHeight="1">
      <c r="B131" s="21"/>
      <c r="C131" s="28" t="s">
        <v>201</v>
      </c>
      <c r="L131" s="21"/>
    </row>
    <row r="132" spans="1:63" s="2" customFormat="1" ht="16.5" customHeight="1">
      <c r="A132" s="33"/>
      <c r="B132" s="34"/>
      <c r="C132" s="33"/>
      <c r="D132" s="33"/>
      <c r="E132" s="286" t="s">
        <v>3706</v>
      </c>
      <c r="F132" s="287"/>
      <c r="G132" s="287"/>
      <c r="H132" s="287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3" s="2" customFormat="1" ht="12" customHeight="1">
      <c r="A133" s="33"/>
      <c r="B133" s="34"/>
      <c r="C133" s="28" t="s">
        <v>203</v>
      </c>
      <c r="D133" s="33"/>
      <c r="E133" s="33"/>
      <c r="F133" s="33"/>
      <c r="G133" s="33"/>
      <c r="H133" s="33"/>
      <c r="I133" s="33"/>
      <c r="J133" s="33"/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3" s="2" customFormat="1" ht="16.5" customHeight="1">
      <c r="A134" s="33"/>
      <c r="B134" s="34"/>
      <c r="C134" s="33"/>
      <c r="D134" s="33"/>
      <c r="E134" s="266" t="str">
        <f>E13</f>
        <v>SO 02.2-NV - Navrhovaný stav - Bývalá kotolňa 1.NP</v>
      </c>
      <c r="F134" s="287"/>
      <c r="G134" s="287"/>
      <c r="H134" s="287"/>
      <c r="I134" s="33"/>
      <c r="J134" s="33"/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3" s="2" customFormat="1" ht="6.9" customHeight="1">
      <c r="A135" s="33"/>
      <c r="B135" s="34"/>
      <c r="C135" s="33"/>
      <c r="D135" s="33"/>
      <c r="E135" s="33"/>
      <c r="F135" s="33"/>
      <c r="G135" s="33"/>
      <c r="H135" s="33"/>
      <c r="I135" s="33"/>
      <c r="J135" s="33"/>
      <c r="K135" s="33"/>
      <c r="L135" s="46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3" s="2" customFormat="1" ht="12" customHeight="1">
      <c r="A136" s="33"/>
      <c r="B136" s="34"/>
      <c r="C136" s="28" t="s">
        <v>19</v>
      </c>
      <c r="D136" s="33"/>
      <c r="E136" s="33"/>
      <c r="F136" s="26" t="str">
        <f>F16</f>
        <v>kú: Jelka,p.č.:1174/1,4,24,25</v>
      </c>
      <c r="G136" s="33"/>
      <c r="H136" s="33"/>
      <c r="I136" s="28" t="s">
        <v>21</v>
      </c>
      <c r="J136" s="59" t="str">
        <f>IF(J16="","",J16)</f>
        <v>20. 4. 2022</v>
      </c>
      <c r="K136" s="33"/>
      <c r="L136" s="46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3" s="2" customFormat="1" ht="6.9" customHeight="1">
      <c r="A137" s="33"/>
      <c r="B137" s="34"/>
      <c r="C137" s="33"/>
      <c r="D137" s="33"/>
      <c r="E137" s="33"/>
      <c r="F137" s="33"/>
      <c r="G137" s="33"/>
      <c r="H137" s="33"/>
      <c r="I137" s="33"/>
      <c r="J137" s="33"/>
      <c r="K137" s="33"/>
      <c r="L137" s="46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3" s="2" customFormat="1" ht="15.15" customHeight="1">
      <c r="A138" s="33"/>
      <c r="B138" s="34"/>
      <c r="C138" s="28" t="s">
        <v>23</v>
      </c>
      <c r="D138" s="33"/>
      <c r="E138" s="33"/>
      <c r="F138" s="26" t="str">
        <f>E19</f>
        <v>Obec Jelka, Mierová 959/17, 925 23 Jelka</v>
      </c>
      <c r="G138" s="33"/>
      <c r="H138" s="33"/>
      <c r="I138" s="28" t="s">
        <v>30</v>
      </c>
      <c r="J138" s="31" t="str">
        <f>E25</f>
        <v>Ing. Michal Nágel</v>
      </c>
      <c r="K138" s="33"/>
      <c r="L138" s="46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3" s="2" customFormat="1" ht="15.15" customHeight="1">
      <c r="A139" s="33"/>
      <c r="B139" s="34"/>
      <c r="C139" s="28" t="s">
        <v>27</v>
      </c>
      <c r="D139" s="33"/>
      <c r="E139" s="33"/>
      <c r="F139" s="26" t="str">
        <f>IF(E22="","",E22)</f>
        <v>Vyplň údaj</v>
      </c>
      <c r="G139" s="33"/>
      <c r="H139" s="33"/>
      <c r="I139" s="28" t="s">
        <v>32</v>
      </c>
      <c r="J139" s="31" t="str">
        <f>E28</f>
        <v>Ingrid Szegheőová</v>
      </c>
      <c r="K139" s="33"/>
      <c r="L139" s="46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63" s="2" customFormat="1" ht="10.35" customHeight="1">
      <c r="A140" s="33"/>
      <c r="B140" s="34"/>
      <c r="C140" s="33"/>
      <c r="D140" s="33"/>
      <c r="E140" s="33"/>
      <c r="F140" s="33"/>
      <c r="G140" s="33"/>
      <c r="H140" s="33"/>
      <c r="I140" s="33"/>
      <c r="J140" s="33"/>
      <c r="K140" s="33"/>
      <c r="L140" s="46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63" s="11" customFormat="1" ht="29.25" customHeight="1">
      <c r="A141" s="133"/>
      <c r="B141" s="134"/>
      <c r="C141" s="135" t="s">
        <v>221</v>
      </c>
      <c r="D141" s="136" t="s">
        <v>60</v>
      </c>
      <c r="E141" s="136" t="s">
        <v>56</v>
      </c>
      <c r="F141" s="136" t="s">
        <v>57</v>
      </c>
      <c r="G141" s="136" t="s">
        <v>222</v>
      </c>
      <c r="H141" s="136" t="s">
        <v>223</v>
      </c>
      <c r="I141" s="136" t="s">
        <v>224</v>
      </c>
      <c r="J141" s="137" t="s">
        <v>208</v>
      </c>
      <c r="K141" s="138" t="s">
        <v>225</v>
      </c>
      <c r="L141" s="139"/>
      <c r="M141" s="66" t="s">
        <v>1</v>
      </c>
      <c r="N141" s="67" t="s">
        <v>39</v>
      </c>
      <c r="O141" s="67" t="s">
        <v>226</v>
      </c>
      <c r="P141" s="67" t="s">
        <v>227</v>
      </c>
      <c r="Q141" s="67" t="s">
        <v>228</v>
      </c>
      <c r="R141" s="67" t="s">
        <v>229</v>
      </c>
      <c r="S141" s="67" t="s">
        <v>230</v>
      </c>
      <c r="T141" s="68" t="s">
        <v>231</v>
      </c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</row>
    <row r="142" spans="1:63" s="2" customFormat="1" ht="22.95" customHeight="1">
      <c r="A142" s="33"/>
      <c r="B142" s="34"/>
      <c r="C142" s="73" t="s">
        <v>209</v>
      </c>
      <c r="D142" s="33"/>
      <c r="E142" s="33"/>
      <c r="F142" s="33"/>
      <c r="G142" s="33"/>
      <c r="H142" s="33"/>
      <c r="I142" s="33"/>
      <c r="J142" s="140">
        <f>BK142</f>
        <v>0</v>
      </c>
      <c r="K142" s="33"/>
      <c r="L142" s="34"/>
      <c r="M142" s="69"/>
      <c r="N142" s="60"/>
      <c r="O142" s="70"/>
      <c r="P142" s="141">
        <f>P143+P341</f>
        <v>0</v>
      </c>
      <c r="Q142" s="70"/>
      <c r="R142" s="141">
        <f>R143+R341</f>
        <v>51.624242859999988</v>
      </c>
      <c r="S142" s="70"/>
      <c r="T142" s="142">
        <f>T143+T341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T142" s="18" t="s">
        <v>74</v>
      </c>
      <c r="AU142" s="18" t="s">
        <v>210</v>
      </c>
      <c r="BK142" s="143">
        <f>BK143+BK341</f>
        <v>0</v>
      </c>
    </row>
    <row r="143" spans="1:63" s="12" customFormat="1" ht="25.95" customHeight="1">
      <c r="B143" s="144"/>
      <c r="D143" s="145" t="s">
        <v>74</v>
      </c>
      <c r="E143" s="146" t="s">
        <v>232</v>
      </c>
      <c r="F143" s="146" t="s">
        <v>233</v>
      </c>
      <c r="I143" s="147"/>
      <c r="J143" s="148">
        <f>BK143</f>
        <v>0</v>
      </c>
      <c r="L143" s="144"/>
      <c r="M143" s="149"/>
      <c r="N143" s="150"/>
      <c r="O143" s="150"/>
      <c r="P143" s="151">
        <f>P144+P179+P219+P264+P310+P339</f>
        <v>0</v>
      </c>
      <c r="Q143" s="150"/>
      <c r="R143" s="151">
        <f>R144+R179+R219+R264+R310+R339</f>
        <v>45.23254571999999</v>
      </c>
      <c r="S143" s="150"/>
      <c r="T143" s="152">
        <f>T144+T179+T219+T264+T310+T339</f>
        <v>0</v>
      </c>
      <c r="AR143" s="145" t="s">
        <v>82</v>
      </c>
      <c r="AT143" s="153" t="s">
        <v>74</v>
      </c>
      <c r="AU143" s="153" t="s">
        <v>75</v>
      </c>
      <c r="AY143" s="145" t="s">
        <v>234</v>
      </c>
      <c r="BK143" s="154">
        <f>BK144+BK179+BK219+BK264+BK310+BK339</f>
        <v>0</v>
      </c>
    </row>
    <row r="144" spans="1:63" s="12" customFormat="1" ht="22.95" customHeight="1">
      <c r="B144" s="144"/>
      <c r="D144" s="145" t="s">
        <v>74</v>
      </c>
      <c r="E144" s="155" t="s">
        <v>92</v>
      </c>
      <c r="F144" s="155" t="s">
        <v>492</v>
      </c>
      <c r="I144" s="147"/>
      <c r="J144" s="156">
        <f>BK144</f>
        <v>0</v>
      </c>
      <c r="L144" s="144"/>
      <c r="M144" s="149"/>
      <c r="N144" s="150"/>
      <c r="O144" s="150"/>
      <c r="P144" s="151">
        <f>SUM(P145:P178)</f>
        <v>0</v>
      </c>
      <c r="Q144" s="150"/>
      <c r="R144" s="151">
        <f>SUM(R145:R178)</f>
        <v>11.31451719</v>
      </c>
      <c r="S144" s="150"/>
      <c r="T144" s="152">
        <f>SUM(T145:T178)</f>
        <v>0</v>
      </c>
      <c r="AR144" s="145" t="s">
        <v>82</v>
      </c>
      <c r="AT144" s="153" t="s">
        <v>74</v>
      </c>
      <c r="AU144" s="153" t="s">
        <v>82</v>
      </c>
      <c r="AY144" s="145" t="s">
        <v>234</v>
      </c>
      <c r="BK144" s="154">
        <f>SUM(BK145:BK178)</f>
        <v>0</v>
      </c>
    </row>
    <row r="145" spans="1:65" s="2" customFormat="1" ht="24.15" customHeight="1">
      <c r="A145" s="33"/>
      <c r="B145" s="157"/>
      <c r="C145" s="158" t="s">
        <v>82</v>
      </c>
      <c r="D145" s="158" t="s">
        <v>237</v>
      </c>
      <c r="E145" s="159" t="s">
        <v>2793</v>
      </c>
      <c r="F145" s="160" t="s">
        <v>2794</v>
      </c>
      <c r="G145" s="161" t="s">
        <v>305</v>
      </c>
      <c r="H145" s="162">
        <v>7</v>
      </c>
      <c r="I145" s="163"/>
      <c r="J145" s="164">
        <f>ROUND(I145*H145,2)</f>
        <v>0</v>
      </c>
      <c r="K145" s="165"/>
      <c r="L145" s="34"/>
      <c r="M145" s="166" t="s">
        <v>1</v>
      </c>
      <c r="N145" s="167" t="s">
        <v>41</v>
      </c>
      <c r="O145" s="62"/>
      <c r="P145" s="168">
        <f>O145*H145</f>
        <v>0</v>
      </c>
      <c r="Q145" s="168">
        <v>2.3970000000000002E-2</v>
      </c>
      <c r="R145" s="168">
        <f>Q145*H145</f>
        <v>0.16779000000000002</v>
      </c>
      <c r="S145" s="168">
        <v>0</v>
      </c>
      <c r="T145" s="169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0" t="s">
        <v>241</v>
      </c>
      <c r="AT145" s="170" t="s">
        <v>237</v>
      </c>
      <c r="AU145" s="170" t="s">
        <v>87</v>
      </c>
      <c r="AY145" s="18" t="s">
        <v>234</v>
      </c>
      <c r="BE145" s="171">
        <f>IF(N145="základná",J145,0)</f>
        <v>0</v>
      </c>
      <c r="BF145" s="171">
        <f>IF(N145="znížená",J145,0)</f>
        <v>0</v>
      </c>
      <c r="BG145" s="171">
        <f>IF(N145="zákl. prenesená",J145,0)</f>
        <v>0</v>
      </c>
      <c r="BH145" s="171">
        <f>IF(N145="zníž. prenesená",J145,0)</f>
        <v>0</v>
      </c>
      <c r="BI145" s="171">
        <f>IF(N145="nulová",J145,0)</f>
        <v>0</v>
      </c>
      <c r="BJ145" s="18" t="s">
        <v>87</v>
      </c>
      <c r="BK145" s="171">
        <f>ROUND(I145*H145,2)</f>
        <v>0</v>
      </c>
      <c r="BL145" s="18" t="s">
        <v>241</v>
      </c>
      <c r="BM145" s="170" t="s">
        <v>3828</v>
      </c>
    </row>
    <row r="146" spans="1:65" s="14" customFormat="1">
      <c r="B146" s="180"/>
      <c r="D146" s="173" t="s">
        <v>243</v>
      </c>
      <c r="E146" s="181" t="s">
        <v>1</v>
      </c>
      <c r="F146" s="182" t="s">
        <v>3829</v>
      </c>
      <c r="H146" s="183">
        <v>7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243</v>
      </c>
      <c r="AU146" s="181" t="s">
        <v>87</v>
      </c>
      <c r="AV146" s="14" t="s">
        <v>87</v>
      </c>
      <c r="AW146" s="14" t="s">
        <v>29</v>
      </c>
      <c r="AX146" s="14" t="s">
        <v>82</v>
      </c>
      <c r="AY146" s="181" t="s">
        <v>234</v>
      </c>
    </row>
    <row r="147" spans="1:65" s="2" customFormat="1" ht="24.15" customHeight="1">
      <c r="A147" s="33"/>
      <c r="B147" s="157"/>
      <c r="C147" s="158" t="s">
        <v>87</v>
      </c>
      <c r="D147" s="158" t="s">
        <v>237</v>
      </c>
      <c r="E147" s="159" t="s">
        <v>514</v>
      </c>
      <c r="F147" s="160" t="s">
        <v>515</v>
      </c>
      <c r="G147" s="161" t="s">
        <v>305</v>
      </c>
      <c r="H147" s="162">
        <v>1</v>
      </c>
      <c r="I147" s="163"/>
      <c r="J147" s="164">
        <f>ROUND(I147*H147,2)</f>
        <v>0</v>
      </c>
      <c r="K147" s="165"/>
      <c r="L147" s="34"/>
      <c r="M147" s="166" t="s">
        <v>1</v>
      </c>
      <c r="N147" s="167" t="s">
        <v>41</v>
      </c>
      <c r="O147" s="62"/>
      <c r="P147" s="168">
        <f>O147*H147</f>
        <v>0</v>
      </c>
      <c r="Q147" s="168">
        <v>9.6189999999999998E-2</v>
      </c>
      <c r="R147" s="168">
        <f>Q147*H147</f>
        <v>9.6189999999999998E-2</v>
      </c>
      <c r="S147" s="168">
        <v>0</v>
      </c>
      <c r="T147" s="169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0" t="s">
        <v>241</v>
      </c>
      <c r="AT147" s="170" t="s">
        <v>237</v>
      </c>
      <c r="AU147" s="170" t="s">
        <v>87</v>
      </c>
      <c r="AY147" s="18" t="s">
        <v>234</v>
      </c>
      <c r="BE147" s="171">
        <f>IF(N147="základná",J147,0)</f>
        <v>0</v>
      </c>
      <c r="BF147" s="171">
        <f>IF(N147="znížená",J147,0)</f>
        <v>0</v>
      </c>
      <c r="BG147" s="171">
        <f>IF(N147="zákl. prenesená",J147,0)</f>
        <v>0</v>
      </c>
      <c r="BH147" s="171">
        <f>IF(N147="zníž. prenesená",J147,0)</f>
        <v>0</v>
      </c>
      <c r="BI147" s="171">
        <f>IF(N147="nulová",J147,0)</f>
        <v>0</v>
      </c>
      <c r="BJ147" s="18" t="s">
        <v>87</v>
      </c>
      <c r="BK147" s="171">
        <f>ROUND(I147*H147,2)</f>
        <v>0</v>
      </c>
      <c r="BL147" s="18" t="s">
        <v>241</v>
      </c>
      <c r="BM147" s="170" t="s">
        <v>3830</v>
      </c>
    </row>
    <row r="148" spans="1:65" s="2" customFormat="1" ht="24.15" customHeight="1">
      <c r="A148" s="33"/>
      <c r="B148" s="157"/>
      <c r="C148" s="158" t="s">
        <v>92</v>
      </c>
      <c r="D148" s="158" t="s">
        <v>237</v>
      </c>
      <c r="E148" s="159" t="s">
        <v>3831</v>
      </c>
      <c r="F148" s="160" t="s">
        <v>3832</v>
      </c>
      <c r="G148" s="161" t="s">
        <v>305</v>
      </c>
      <c r="H148" s="162">
        <v>1</v>
      </c>
      <c r="I148" s="163"/>
      <c r="J148" s="164">
        <f>ROUND(I148*H148,2)</f>
        <v>0</v>
      </c>
      <c r="K148" s="165"/>
      <c r="L148" s="34"/>
      <c r="M148" s="166" t="s">
        <v>1</v>
      </c>
      <c r="N148" s="167" t="s">
        <v>41</v>
      </c>
      <c r="O148" s="62"/>
      <c r="P148" s="168">
        <f>O148*H148</f>
        <v>0</v>
      </c>
      <c r="Q148" s="168">
        <v>0.11149000000000001</v>
      </c>
      <c r="R148" s="168">
        <f>Q148*H148</f>
        <v>0.11149000000000001</v>
      </c>
      <c r="S148" s="168">
        <v>0</v>
      </c>
      <c r="T148" s="169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241</v>
      </c>
      <c r="AT148" s="170" t="s">
        <v>237</v>
      </c>
      <c r="AU148" s="170" t="s">
        <v>87</v>
      </c>
      <c r="AY148" s="18" t="s">
        <v>234</v>
      </c>
      <c r="BE148" s="171">
        <f>IF(N148="základná",J148,0)</f>
        <v>0</v>
      </c>
      <c r="BF148" s="171">
        <f>IF(N148="znížená",J148,0)</f>
        <v>0</v>
      </c>
      <c r="BG148" s="171">
        <f>IF(N148="zákl. prenesená",J148,0)</f>
        <v>0</v>
      </c>
      <c r="BH148" s="171">
        <f>IF(N148="zníž. prenesená",J148,0)</f>
        <v>0</v>
      </c>
      <c r="BI148" s="171">
        <f>IF(N148="nulová",J148,0)</f>
        <v>0</v>
      </c>
      <c r="BJ148" s="18" t="s">
        <v>87</v>
      </c>
      <c r="BK148" s="171">
        <f>ROUND(I148*H148,2)</f>
        <v>0</v>
      </c>
      <c r="BL148" s="18" t="s">
        <v>241</v>
      </c>
      <c r="BM148" s="170" t="s">
        <v>3833</v>
      </c>
    </row>
    <row r="149" spans="1:65" s="2" customFormat="1" ht="24.15" customHeight="1">
      <c r="A149" s="33"/>
      <c r="B149" s="157"/>
      <c r="C149" s="158" t="s">
        <v>241</v>
      </c>
      <c r="D149" s="158" t="s">
        <v>237</v>
      </c>
      <c r="E149" s="159" t="s">
        <v>3834</v>
      </c>
      <c r="F149" s="160" t="s">
        <v>3835</v>
      </c>
      <c r="G149" s="161" t="s">
        <v>305</v>
      </c>
      <c r="H149" s="162">
        <v>1</v>
      </c>
      <c r="I149" s="163"/>
      <c r="J149" s="164">
        <f>ROUND(I149*H149,2)</f>
        <v>0</v>
      </c>
      <c r="K149" s="165"/>
      <c r="L149" s="34"/>
      <c r="M149" s="166" t="s">
        <v>1</v>
      </c>
      <c r="N149" s="167" t="s">
        <v>41</v>
      </c>
      <c r="O149" s="62"/>
      <c r="P149" s="168">
        <f>O149*H149</f>
        <v>0</v>
      </c>
      <c r="Q149" s="168">
        <v>0.11973</v>
      </c>
      <c r="R149" s="168">
        <f>Q149*H149</f>
        <v>0.11973</v>
      </c>
      <c r="S149" s="168">
        <v>0</v>
      </c>
      <c r="T149" s="169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0" t="s">
        <v>241</v>
      </c>
      <c r="AT149" s="170" t="s">
        <v>237</v>
      </c>
      <c r="AU149" s="170" t="s">
        <v>87</v>
      </c>
      <c r="AY149" s="18" t="s">
        <v>234</v>
      </c>
      <c r="BE149" s="171">
        <f>IF(N149="základná",J149,0)</f>
        <v>0</v>
      </c>
      <c r="BF149" s="171">
        <f>IF(N149="znížená",J149,0)</f>
        <v>0</v>
      </c>
      <c r="BG149" s="171">
        <f>IF(N149="zákl. prenesená",J149,0)</f>
        <v>0</v>
      </c>
      <c r="BH149" s="171">
        <f>IF(N149="zníž. prenesená",J149,0)</f>
        <v>0</v>
      </c>
      <c r="BI149" s="171">
        <f>IF(N149="nulová",J149,0)</f>
        <v>0</v>
      </c>
      <c r="BJ149" s="18" t="s">
        <v>87</v>
      </c>
      <c r="BK149" s="171">
        <f>ROUND(I149*H149,2)</f>
        <v>0</v>
      </c>
      <c r="BL149" s="18" t="s">
        <v>241</v>
      </c>
      <c r="BM149" s="170" t="s">
        <v>3836</v>
      </c>
    </row>
    <row r="150" spans="1:65" s="2" customFormat="1" ht="24.15" customHeight="1">
      <c r="A150" s="33"/>
      <c r="B150" s="157"/>
      <c r="C150" s="158" t="s">
        <v>269</v>
      </c>
      <c r="D150" s="158" t="s">
        <v>237</v>
      </c>
      <c r="E150" s="159" t="s">
        <v>522</v>
      </c>
      <c r="F150" s="160" t="s">
        <v>3837</v>
      </c>
      <c r="G150" s="161" t="s">
        <v>267</v>
      </c>
      <c r="H150" s="162">
        <v>1.28</v>
      </c>
      <c r="I150" s="163"/>
      <c r="J150" s="164">
        <f>ROUND(I150*H150,2)</f>
        <v>0</v>
      </c>
      <c r="K150" s="165"/>
      <c r="L150" s="34"/>
      <c r="M150" s="166" t="s">
        <v>1</v>
      </c>
      <c r="N150" s="167" t="s">
        <v>41</v>
      </c>
      <c r="O150" s="62"/>
      <c r="P150" s="168">
        <f>O150*H150</f>
        <v>0</v>
      </c>
      <c r="Q150" s="168">
        <v>1.069E-2</v>
      </c>
      <c r="R150" s="168">
        <f>Q150*H150</f>
        <v>1.36832E-2</v>
      </c>
      <c r="S150" s="168">
        <v>0</v>
      </c>
      <c r="T150" s="169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0" t="s">
        <v>241</v>
      </c>
      <c r="AT150" s="170" t="s">
        <v>237</v>
      </c>
      <c r="AU150" s="170" t="s">
        <v>87</v>
      </c>
      <c r="AY150" s="18" t="s">
        <v>234</v>
      </c>
      <c r="BE150" s="171">
        <f>IF(N150="základná",J150,0)</f>
        <v>0</v>
      </c>
      <c r="BF150" s="171">
        <f>IF(N150="znížená",J150,0)</f>
        <v>0</v>
      </c>
      <c r="BG150" s="171">
        <f>IF(N150="zákl. prenesená",J150,0)</f>
        <v>0</v>
      </c>
      <c r="BH150" s="171">
        <f>IF(N150="zníž. prenesená",J150,0)</f>
        <v>0</v>
      </c>
      <c r="BI150" s="171">
        <f>IF(N150="nulová",J150,0)</f>
        <v>0</v>
      </c>
      <c r="BJ150" s="18" t="s">
        <v>87</v>
      </c>
      <c r="BK150" s="171">
        <f>ROUND(I150*H150,2)</f>
        <v>0</v>
      </c>
      <c r="BL150" s="18" t="s">
        <v>241</v>
      </c>
      <c r="BM150" s="170" t="s">
        <v>3838</v>
      </c>
    </row>
    <row r="151" spans="1:65" s="13" customFormat="1" ht="20.399999999999999">
      <c r="B151" s="172"/>
      <c r="D151" s="173" t="s">
        <v>243</v>
      </c>
      <c r="E151" s="174" t="s">
        <v>1</v>
      </c>
      <c r="F151" s="175" t="s">
        <v>3839</v>
      </c>
      <c r="H151" s="174" t="s">
        <v>1</v>
      </c>
      <c r="I151" s="176"/>
      <c r="L151" s="172"/>
      <c r="M151" s="177"/>
      <c r="N151" s="178"/>
      <c r="O151" s="178"/>
      <c r="P151" s="178"/>
      <c r="Q151" s="178"/>
      <c r="R151" s="178"/>
      <c r="S151" s="178"/>
      <c r="T151" s="179"/>
      <c r="AT151" s="174" t="s">
        <v>243</v>
      </c>
      <c r="AU151" s="174" t="s">
        <v>87</v>
      </c>
      <c r="AV151" s="13" t="s">
        <v>82</v>
      </c>
      <c r="AW151" s="13" t="s">
        <v>29</v>
      </c>
      <c r="AX151" s="13" t="s">
        <v>75</v>
      </c>
      <c r="AY151" s="174" t="s">
        <v>234</v>
      </c>
    </row>
    <row r="152" spans="1:65" s="14" customFormat="1">
      <c r="B152" s="180"/>
      <c r="D152" s="173" t="s">
        <v>243</v>
      </c>
      <c r="E152" s="181" t="s">
        <v>1</v>
      </c>
      <c r="F152" s="182" t="s">
        <v>3840</v>
      </c>
      <c r="H152" s="183">
        <v>0.47699999999999998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243</v>
      </c>
      <c r="AU152" s="181" t="s">
        <v>87</v>
      </c>
      <c r="AV152" s="14" t="s">
        <v>87</v>
      </c>
      <c r="AW152" s="14" t="s">
        <v>29</v>
      </c>
      <c r="AX152" s="14" t="s">
        <v>75</v>
      </c>
      <c r="AY152" s="181" t="s">
        <v>234</v>
      </c>
    </row>
    <row r="153" spans="1:65" s="14" customFormat="1">
      <c r="B153" s="180"/>
      <c r="D153" s="173" t="s">
        <v>243</v>
      </c>
      <c r="E153" s="181" t="s">
        <v>1</v>
      </c>
      <c r="F153" s="182" t="s">
        <v>3841</v>
      </c>
      <c r="H153" s="183">
        <v>0.20100000000000001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243</v>
      </c>
      <c r="AU153" s="181" t="s">
        <v>87</v>
      </c>
      <c r="AV153" s="14" t="s">
        <v>87</v>
      </c>
      <c r="AW153" s="14" t="s">
        <v>29</v>
      </c>
      <c r="AX153" s="14" t="s">
        <v>75</v>
      </c>
      <c r="AY153" s="181" t="s">
        <v>234</v>
      </c>
    </row>
    <row r="154" spans="1:65" s="14" customFormat="1">
      <c r="B154" s="180"/>
      <c r="D154" s="173" t="s">
        <v>243</v>
      </c>
      <c r="E154" s="181" t="s">
        <v>1</v>
      </c>
      <c r="F154" s="182" t="s">
        <v>3842</v>
      </c>
      <c r="H154" s="183">
        <v>0.10299999999999999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243</v>
      </c>
      <c r="AU154" s="181" t="s">
        <v>87</v>
      </c>
      <c r="AV154" s="14" t="s">
        <v>87</v>
      </c>
      <c r="AW154" s="14" t="s">
        <v>29</v>
      </c>
      <c r="AX154" s="14" t="s">
        <v>75</v>
      </c>
      <c r="AY154" s="181" t="s">
        <v>234</v>
      </c>
    </row>
    <row r="155" spans="1:65" s="14" customFormat="1">
      <c r="B155" s="180"/>
      <c r="D155" s="173" t="s">
        <v>243</v>
      </c>
      <c r="E155" s="181" t="s">
        <v>1</v>
      </c>
      <c r="F155" s="182" t="s">
        <v>3843</v>
      </c>
      <c r="H155" s="183">
        <v>0.17599999999999999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243</v>
      </c>
      <c r="AU155" s="181" t="s">
        <v>87</v>
      </c>
      <c r="AV155" s="14" t="s">
        <v>87</v>
      </c>
      <c r="AW155" s="14" t="s">
        <v>29</v>
      </c>
      <c r="AX155" s="14" t="s">
        <v>75</v>
      </c>
      <c r="AY155" s="181" t="s">
        <v>234</v>
      </c>
    </row>
    <row r="156" spans="1:65" s="14" customFormat="1">
      <c r="B156" s="180"/>
      <c r="D156" s="173" t="s">
        <v>243</v>
      </c>
      <c r="E156" s="181" t="s">
        <v>1</v>
      </c>
      <c r="F156" s="182" t="s">
        <v>3844</v>
      </c>
      <c r="H156" s="183">
        <v>0.11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243</v>
      </c>
      <c r="AU156" s="181" t="s">
        <v>87</v>
      </c>
      <c r="AV156" s="14" t="s">
        <v>87</v>
      </c>
      <c r="AW156" s="14" t="s">
        <v>29</v>
      </c>
      <c r="AX156" s="14" t="s">
        <v>75</v>
      </c>
      <c r="AY156" s="181" t="s">
        <v>234</v>
      </c>
    </row>
    <row r="157" spans="1:65" s="14" customFormat="1">
      <c r="B157" s="180"/>
      <c r="D157" s="173" t="s">
        <v>243</v>
      </c>
      <c r="E157" s="181" t="s">
        <v>1</v>
      </c>
      <c r="F157" s="182" t="s">
        <v>3845</v>
      </c>
      <c r="H157" s="183">
        <v>0.21299999999999999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243</v>
      </c>
      <c r="AU157" s="181" t="s">
        <v>87</v>
      </c>
      <c r="AV157" s="14" t="s">
        <v>87</v>
      </c>
      <c r="AW157" s="14" t="s">
        <v>29</v>
      </c>
      <c r="AX157" s="14" t="s">
        <v>75</v>
      </c>
      <c r="AY157" s="181" t="s">
        <v>234</v>
      </c>
    </row>
    <row r="158" spans="1:65" s="15" customFormat="1">
      <c r="B158" s="188"/>
      <c r="D158" s="173" t="s">
        <v>243</v>
      </c>
      <c r="E158" s="189" t="s">
        <v>1</v>
      </c>
      <c r="F158" s="190" t="s">
        <v>248</v>
      </c>
      <c r="H158" s="191">
        <v>1.28</v>
      </c>
      <c r="I158" s="192"/>
      <c r="L158" s="188"/>
      <c r="M158" s="193"/>
      <c r="N158" s="194"/>
      <c r="O158" s="194"/>
      <c r="P158" s="194"/>
      <c r="Q158" s="194"/>
      <c r="R158" s="194"/>
      <c r="S158" s="194"/>
      <c r="T158" s="195"/>
      <c r="AT158" s="189" t="s">
        <v>243</v>
      </c>
      <c r="AU158" s="189" t="s">
        <v>87</v>
      </c>
      <c r="AV158" s="15" t="s">
        <v>241</v>
      </c>
      <c r="AW158" s="15" t="s">
        <v>29</v>
      </c>
      <c r="AX158" s="15" t="s">
        <v>82</v>
      </c>
      <c r="AY158" s="189" t="s">
        <v>234</v>
      </c>
    </row>
    <row r="159" spans="1:65" s="2" customFormat="1" ht="24.15" customHeight="1">
      <c r="A159" s="33"/>
      <c r="B159" s="157"/>
      <c r="C159" s="199" t="s">
        <v>273</v>
      </c>
      <c r="D159" s="199" t="s">
        <v>478</v>
      </c>
      <c r="E159" s="200" t="s">
        <v>530</v>
      </c>
      <c r="F159" s="201" t="s">
        <v>531</v>
      </c>
      <c r="G159" s="202" t="s">
        <v>267</v>
      </c>
      <c r="H159" s="203">
        <v>1.28</v>
      </c>
      <c r="I159" s="204"/>
      <c r="J159" s="205">
        <f>ROUND(I159*H159,2)</f>
        <v>0</v>
      </c>
      <c r="K159" s="206"/>
      <c r="L159" s="207"/>
      <c r="M159" s="208" t="s">
        <v>1</v>
      </c>
      <c r="N159" s="209" t="s">
        <v>41</v>
      </c>
      <c r="O159" s="62"/>
      <c r="P159" s="168">
        <f>O159*H159</f>
        <v>0</v>
      </c>
      <c r="Q159" s="168">
        <v>1</v>
      </c>
      <c r="R159" s="168">
        <f>Q159*H159</f>
        <v>1.28</v>
      </c>
      <c r="S159" s="168">
        <v>0</v>
      </c>
      <c r="T159" s="169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0" t="s">
        <v>282</v>
      </c>
      <c r="AT159" s="170" t="s">
        <v>478</v>
      </c>
      <c r="AU159" s="170" t="s">
        <v>87</v>
      </c>
      <c r="AY159" s="18" t="s">
        <v>234</v>
      </c>
      <c r="BE159" s="171">
        <f>IF(N159="základná",J159,0)</f>
        <v>0</v>
      </c>
      <c r="BF159" s="171">
        <f>IF(N159="znížená",J159,0)</f>
        <v>0</v>
      </c>
      <c r="BG159" s="171">
        <f>IF(N159="zákl. prenesená",J159,0)</f>
        <v>0</v>
      </c>
      <c r="BH159" s="171">
        <f>IF(N159="zníž. prenesená",J159,0)</f>
        <v>0</v>
      </c>
      <c r="BI159" s="171">
        <f>IF(N159="nulová",J159,0)</f>
        <v>0</v>
      </c>
      <c r="BJ159" s="18" t="s">
        <v>87</v>
      </c>
      <c r="BK159" s="171">
        <f>ROUND(I159*H159,2)</f>
        <v>0</v>
      </c>
      <c r="BL159" s="18" t="s">
        <v>241</v>
      </c>
      <c r="BM159" s="170" t="s">
        <v>3846</v>
      </c>
    </row>
    <row r="160" spans="1:65" s="14" customFormat="1">
      <c r="B160" s="180"/>
      <c r="D160" s="173" t="s">
        <v>243</v>
      </c>
      <c r="E160" s="181" t="s">
        <v>1</v>
      </c>
      <c r="F160" s="182" t="s">
        <v>3847</v>
      </c>
      <c r="H160" s="183">
        <v>1.28</v>
      </c>
      <c r="I160" s="184"/>
      <c r="L160" s="180"/>
      <c r="M160" s="185"/>
      <c r="N160" s="186"/>
      <c r="O160" s="186"/>
      <c r="P160" s="186"/>
      <c r="Q160" s="186"/>
      <c r="R160" s="186"/>
      <c r="S160" s="186"/>
      <c r="T160" s="187"/>
      <c r="AT160" s="181" t="s">
        <v>243</v>
      </c>
      <c r="AU160" s="181" t="s">
        <v>87</v>
      </c>
      <c r="AV160" s="14" t="s">
        <v>87</v>
      </c>
      <c r="AW160" s="14" t="s">
        <v>29</v>
      </c>
      <c r="AX160" s="14" t="s">
        <v>82</v>
      </c>
      <c r="AY160" s="181" t="s">
        <v>234</v>
      </c>
    </row>
    <row r="161" spans="1:65" s="2" customFormat="1" ht="24.15" customHeight="1">
      <c r="A161" s="33"/>
      <c r="B161" s="157"/>
      <c r="C161" s="158" t="s">
        <v>278</v>
      </c>
      <c r="D161" s="158" t="s">
        <v>237</v>
      </c>
      <c r="E161" s="159" t="s">
        <v>2612</v>
      </c>
      <c r="F161" s="160" t="s">
        <v>2613</v>
      </c>
      <c r="G161" s="161" t="s">
        <v>256</v>
      </c>
      <c r="H161" s="162">
        <v>13.81</v>
      </c>
      <c r="I161" s="163"/>
      <c r="J161" s="164">
        <f>ROUND(I161*H161,2)</f>
        <v>0</v>
      </c>
      <c r="K161" s="165"/>
      <c r="L161" s="34"/>
      <c r="M161" s="166" t="s">
        <v>1</v>
      </c>
      <c r="N161" s="167" t="s">
        <v>41</v>
      </c>
      <c r="O161" s="62"/>
      <c r="P161" s="168">
        <f>O161*H161</f>
        <v>0</v>
      </c>
      <c r="Q161" s="168">
        <v>0.34964000000000001</v>
      </c>
      <c r="R161" s="168">
        <f>Q161*H161</f>
        <v>4.8285284000000006</v>
      </c>
      <c r="S161" s="168">
        <v>0</v>
      </c>
      <c r="T161" s="169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0" t="s">
        <v>241</v>
      </c>
      <c r="AT161" s="170" t="s">
        <v>237</v>
      </c>
      <c r="AU161" s="170" t="s">
        <v>87</v>
      </c>
      <c r="AY161" s="18" t="s">
        <v>234</v>
      </c>
      <c r="BE161" s="171">
        <f>IF(N161="základná",J161,0)</f>
        <v>0</v>
      </c>
      <c r="BF161" s="171">
        <f>IF(N161="znížená",J161,0)</f>
        <v>0</v>
      </c>
      <c r="BG161" s="171">
        <f>IF(N161="zákl. prenesená",J161,0)</f>
        <v>0</v>
      </c>
      <c r="BH161" s="171">
        <f>IF(N161="zníž. prenesená",J161,0)</f>
        <v>0</v>
      </c>
      <c r="BI161" s="171">
        <f>IF(N161="nulová",J161,0)</f>
        <v>0</v>
      </c>
      <c r="BJ161" s="18" t="s">
        <v>87</v>
      </c>
      <c r="BK161" s="171">
        <f>ROUND(I161*H161,2)</f>
        <v>0</v>
      </c>
      <c r="BL161" s="18" t="s">
        <v>241</v>
      </c>
      <c r="BM161" s="170" t="s">
        <v>3848</v>
      </c>
    </row>
    <row r="162" spans="1:65" s="13" customFormat="1">
      <c r="B162" s="172"/>
      <c r="D162" s="173" t="s">
        <v>243</v>
      </c>
      <c r="E162" s="174" t="s">
        <v>1</v>
      </c>
      <c r="F162" s="175" t="s">
        <v>2615</v>
      </c>
      <c r="H162" s="174" t="s">
        <v>1</v>
      </c>
      <c r="I162" s="176"/>
      <c r="L162" s="172"/>
      <c r="M162" s="177"/>
      <c r="N162" s="178"/>
      <c r="O162" s="178"/>
      <c r="P162" s="178"/>
      <c r="Q162" s="178"/>
      <c r="R162" s="178"/>
      <c r="S162" s="178"/>
      <c r="T162" s="179"/>
      <c r="AT162" s="174" t="s">
        <v>243</v>
      </c>
      <c r="AU162" s="174" t="s">
        <v>87</v>
      </c>
      <c r="AV162" s="13" t="s">
        <v>82</v>
      </c>
      <c r="AW162" s="13" t="s">
        <v>29</v>
      </c>
      <c r="AX162" s="13" t="s">
        <v>75</v>
      </c>
      <c r="AY162" s="174" t="s">
        <v>234</v>
      </c>
    </row>
    <row r="163" spans="1:65" s="14" customFormat="1">
      <c r="B163" s="180"/>
      <c r="D163" s="173" t="s">
        <v>243</v>
      </c>
      <c r="E163" s="181" t="s">
        <v>1</v>
      </c>
      <c r="F163" s="182" t="s">
        <v>3849</v>
      </c>
      <c r="H163" s="183">
        <v>0.78400000000000003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243</v>
      </c>
      <c r="AU163" s="181" t="s">
        <v>87</v>
      </c>
      <c r="AV163" s="14" t="s">
        <v>87</v>
      </c>
      <c r="AW163" s="14" t="s">
        <v>29</v>
      </c>
      <c r="AX163" s="14" t="s">
        <v>75</v>
      </c>
      <c r="AY163" s="181" t="s">
        <v>234</v>
      </c>
    </row>
    <row r="164" spans="1:65" s="14" customFormat="1">
      <c r="B164" s="180"/>
      <c r="D164" s="173" t="s">
        <v>243</v>
      </c>
      <c r="E164" s="181" t="s">
        <v>1</v>
      </c>
      <c r="F164" s="182" t="s">
        <v>3850</v>
      </c>
      <c r="H164" s="183">
        <v>6.9379999999999997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243</v>
      </c>
      <c r="AU164" s="181" t="s">
        <v>87</v>
      </c>
      <c r="AV164" s="14" t="s">
        <v>87</v>
      </c>
      <c r="AW164" s="14" t="s">
        <v>29</v>
      </c>
      <c r="AX164" s="14" t="s">
        <v>75</v>
      </c>
      <c r="AY164" s="181" t="s">
        <v>234</v>
      </c>
    </row>
    <row r="165" spans="1:65" s="14" customFormat="1">
      <c r="B165" s="180"/>
      <c r="D165" s="173" t="s">
        <v>243</v>
      </c>
      <c r="E165" s="181" t="s">
        <v>1</v>
      </c>
      <c r="F165" s="182" t="s">
        <v>3851</v>
      </c>
      <c r="H165" s="183">
        <v>6.0880000000000001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243</v>
      </c>
      <c r="AU165" s="181" t="s">
        <v>87</v>
      </c>
      <c r="AV165" s="14" t="s">
        <v>87</v>
      </c>
      <c r="AW165" s="14" t="s">
        <v>29</v>
      </c>
      <c r="AX165" s="14" t="s">
        <v>75</v>
      </c>
      <c r="AY165" s="181" t="s">
        <v>234</v>
      </c>
    </row>
    <row r="166" spans="1:65" s="15" customFormat="1">
      <c r="B166" s="188"/>
      <c r="D166" s="173" t="s">
        <v>243</v>
      </c>
      <c r="E166" s="189" t="s">
        <v>1</v>
      </c>
      <c r="F166" s="190" t="s">
        <v>248</v>
      </c>
      <c r="H166" s="191">
        <v>13.81</v>
      </c>
      <c r="I166" s="192"/>
      <c r="L166" s="188"/>
      <c r="M166" s="193"/>
      <c r="N166" s="194"/>
      <c r="O166" s="194"/>
      <c r="P166" s="194"/>
      <c r="Q166" s="194"/>
      <c r="R166" s="194"/>
      <c r="S166" s="194"/>
      <c r="T166" s="195"/>
      <c r="AT166" s="189" t="s">
        <v>243</v>
      </c>
      <c r="AU166" s="189" t="s">
        <v>87</v>
      </c>
      <c r="AV166" s="15" t="s">
        <v>241</v>
      </c>
      <c r="AW166" s="15" t="s">
        <v>29</v>
      </c>
      <c r="AX166" s="15" t="s">
        <v>82</v>
      </c>
      <c r="AY166" s="189" t="s">
        <v>234</v>
      </c>
    </row>
    <row r="167" spans="1:65" s="2" customFormat="1" ht="33" customHeight="1">
      <c r="A167" s="33"/>
      <c r="B167" s="157"/>
      <c r="C167" s="158" t="s">
        <v>282</v>
      </c>
      <c r="D167" s="158" t="s">
        <v>237</v>
      </c>
      <c r="E167" s="159" t="s">
        <v>3852</v>
      </c>
      <c r="F167" s="160" t="s">
        <v>3853</v>
      </c>
      <c r="G167" s="161" t="s">
        <v>256</v>
      </c>
      <c r="H167" s="162">
        <v>42.601999999999997</v>
      </c>
      <c r="I167" s="163"/>
      <c r="J167" s="164">
        <f>ROUND(I167*H167,2)</f>
        <v>0</v>
      </c>
      <c r="K167" s="165"/>
      <c r="L167" s="34"/>
      <c r="M167" s="166" t="s">
        <v>1</v>
      </c>
      <c r="N167" s="167" t="s">
        <v>41</v>
      </c>
      <c r="O167" s="62"/>
      <c r="P167" s="168">
        <f>O167*H167</f>
        <v>0</v>
      </c>
      <c r="Q167" s="168">
        <v>7.3819999999999997E-2</v>
      </c>
      <c r="R167" s="168">
        <f>Q167*H167</f>
        <v>3.1448796399999996</v>
      </c>
      <c r="S167" s="168">
        <v>0</v>
      </c>
      <c r="T167" s="169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0" t="s">
        <v>241</v>
      </c>
      <c r="AT167" s="170" t="s">
        <v>237</v>
      </c>
      <c r="AU167" s="170" t="s">
        <v>87</v>
      </c>
      <c r="AY167" s="18" t="s">
        <v>234</v>
      </c>
      <c r="BE167" s="171">
        <f>IF(N167="základná",J167,0)</f>
        <v>0</v>
      </c>
      <c r="BF167" s="171">
        <f>IF(N167="znížená",J167,0)</f>
        <v>0</v>
      </c>
      <c r="BG167" s="171">
        <f>IF(N167="zákl. prenesená",J167,0)</f>
        <v>0</v>
      </c>
      <c r="BH167" s="171">
        <f>IF(N167="zníž. prenesená",J167,0)</f>
        <v>0</v>
      </c>
      <c r="BI167" s="171">
        <f>IF(N167="nulová",J167,0)</f>
        <v>0</v>
      </c>
      <c r="BJ167" s="18" t="s">
        <v>87</v>
      </c>
      <c r="BK167" s="171">
        <f>ROUND(I167*H167,2)</f>
        <v>0</v>
      </c>
      <c r="BL167" s="18" t="s">
        <v>241</v>
      </c>
      <c r="BM167" s="170" t="s">
        <v>3854</v>
      </c>
    </row>
    <row r="168" spans="1:65" s="13" customFormat="1">
      <c r="B168" s="172"/>
      <c r="D168" s="173" t="s">
        <v>243</v>
      </c>
      <c r="E168" s="174" t="s">
        <v>1</v>
      </c>
      <c r="F168" s="175" t="s">
        <v>3855</v>
      </c>
      <c r="H168" s="174" t="s">
        <v>1</v>
      </c>
      <c r="I168" s="176"/>
      <c r="L168" s="172"/>
      <c r="M168" s="177"/>
      <c r="N168" s="178"/>
      <c r="O168" s="178"/>
      <c r="P168" s="178"/>
      <c r="Q168" s="178"/>
      <c r="R168" s="178"/>
      <c r="S168" s="178"/>
      <c r="T168" s="179"/>
      <c r="AT168" s="174" t="s">
        <v>243</v>
      </c>
      <c r="AU168" s="174" t="s">
        <v>87</v>
      </c>
      <c r="AV168" s="13" t="s">
        <v>82</v>
      </c>
      <c r="AW168" s="13" t="s">
        <v>29</v>
      </c>
      <c r="AX168" s="13" t="s">
        <v>75</v>
      </c>
      <c r="AY168" s="174" t="s">
        <v>234</v>
      </c>
    </row>
    <row r="169" spans="1:65" s="14" customFormat="1">
      <c r="B169" s="180"/>
      <c r="D169" s="173" t="s">
        <v>243</v>
      </c>
      <c r="E169" s="181" t="s">
        <v>1</v>
      </c>
      <c r="F169" s="182" t="s">
        <v>3856</v>
      </c>
      <c r="H169" s="183">
        <v>14.238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243</v>
      </c>
      <c r="AU169" s="181" t="s">
        <v>87</v>
      </c>
      <c r="AV169" s="14" t="s">
        <v>87</v>
      </c>
      <c r="AW169" s="14" t="s">
        <v>29</v>
      </c>
      <c r="AX169" s="14" t="s">
        <v>75</v>
      </c>
      <c r="AY169" s="181" t="s">
        <v>234</v>
      </c>
    </row>
    <row r="170" spans="1:65" s="14" customFormat="1">
      <c r="B170" s="180"/>
      <c r="D170" s="173" t="s">
        <v>243</v>
      </c>
      <c r="E170" s="181" t="s">
        <v>1</v>
      </c>
      <c r="F170" s="182" t="s">
        <v>3857</v>
      </c>
      <c r="H170" s="183">
        <v>16.565000000000001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243</v>
      </c>
      <c r="AU170" s="181" t="s">
        <v>87</v>
      </c>
      <c r="AV170" s="14" t="s">
        <v>87</v>
      </c>
      <c r="AW170" s="14" t="s">
        <v>29</v>
      </c>
      <c r="AX170" s="14" t="s">
        <v>75</v>
      </c>
      <c r="AY170" s="181" t="s">
        <v>234</v>
      </c>
    </row>
    <row r="171" spans="1:65" s="13" customFormat="1">
      <c r="B171" s="172"/>
      <c r="D171" s="173" t="s">
        <v>243</v>
      </c>
      <c r="E171" s="174" t="s">
        <v>1</v>
      </c>
      <c r="F171" s="175" t="s">
        <v>3858</v>
      </c>
      <c r="H171" s="174" t="s">
        <v>1</v>
      </c>
      <c r="I171" s="176"/>
      <c r="L171" s="172"/>
      <c r="M171" s="177"/>
      <c r="N171" s="178"/>
      <c r="O171" s="178"/>
      <c r="P171" s="178"/>
      <c r="Q171" s="178"/>
      <c r="R171" s="178"/>
      <c r="S171" s="178"/>
      <c r="T171" s="179"/>
      <c r="AT171" s="174" t="s">
        <v>243</v>
      </c>
      <c r="AU171" s="174" t="s">
        <v>87</v>
      </c>
      <c r="AV171" s="13" t="s">
        <v>82</v>
      </c>
      <c r="AW171" s="13" t="s">
        <v>29</v>
      </c>
      <c r="AX171" s="13" t="s">
        <v>75</v>
      </c>
      <c r="AY171" s="174" t="s">
        <v>234</v>
      </c>
    </row>
    <row r="172" spans="1:65" s="14" customFormat="1">
      <c r="B172" s="180"/>
      <c r="D172" s="173" t="s">
        <v>243</v>
      </c>
      <c r="E172" s="181" t="s">
        <v>1</v>
      </c>
      <c r="F172" s="182" t="s">
        <v>3859</v>
      </c>
      <c r="H172" s="183">
        <v>11.798999999999999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243</v>
      </c>
      <c r="AU172" s="181" t="s">
        <v>87</v>
      </c>
      <c r="AV172" s="14" t="s">
        <v>87</v>
      </c>
      <c r="AW172" s="14" t="s">
        <v>29</v>
      </c>
      <c r="AX172" s="14" t="s">
        <v>75</v>
      </c>
      <c r="AY172" s="181" t="s">
        <v>234</v>
      </c>
    </row>
    <row r="173" spans="1:65" s="15" customFormat="1">
      <c r="B173" s="188"/>
      <c r="D173" s="173" t="s">
        <v>243</v>
      </c>
      <c r="E173" s="189" t="s">
        <v>1</v>
      </c>
      <c r="F173" s="190" t="s">
        <v>248</v>
      </c>
      <c r="H173" s="191">
        <v>42.601999999999997</v>
      </c>
      <c r="I173" s="192"/>
      <c r="L173" s="188"/>
      <c r="M173" s="193"/>
      <c r="N173" s="194"/>
      <c r="O173" s="194"/>
      <c r="P173" s="194"/>
      <c r="Q173" s="194"/>
      <c r="R173" s="194"/>
      <c r="S173" s="194"/>
      <c r="T173" s="195"/>
      <c r="AT173" s="189" t="s">
        <v>243</v>
      </c>
      <c r="AU173" s="189" t="s">
        <v>87</v>
      </c>
      <c r="AV173" s="15" t="s">
        <v>241</v>
      </c>
      <c r="AW173" s="15" t="s">
        <v>29</v>
      </c>
      <c r="AX173" s="15" t="s">
        <v>82</v>
      </c>
      <c r="AY173" s="189" t="s">
        <v>234</v>
      </c>
    </row>
    <row r="174" spans="1:65" s="2" customFormat="1" ht="33" customHeight="1">
      <c r="A174" s="33"/>
      <c r="B174" s="157"/>
      <c r="C174" s="158" t="s">
        <v>235</v>
      </c>
      <c r="D174" s="158" t="s">
        <v>237</v>
      </c>
      <c r="E174" s="159" t="s">
        <v>541</v>
      </c>
      <c r="F174" s="160" t="s">
        <v>542</v>
      </c>
      <c r="G174" s="161" t="s">
        <v>256</v>
      </c>
      <c r="H174" s="162">
        <v>13.855</v>
      </c>
      <c r="I174" s="163"/>
      <c r="J174" s="164">
        <f>ROUND(I174*H174,2)</f>
        <v>0</v>
      </c>
      <c r="K174" s="165"/>
      <c r="L174" s="34"/>
      <c r="M174" s="166" t="s">
        <v>1</v>
      </c>
      <c r="N174" s="167" t="s">
        <v>41</v>
      </c>
      <c r="O174" s="62"/>
      <c r="P174" s="168">
        <f>O174*H174</f>
        <v>0</v>
      </c>
      <c r="Q174" s="168">
        <v>0.11069</v>
      </c>
      <c r="R174" s="168">
        <f>Q174*H174</f>
        <v>1.53360995</v>
      </c>
      <c r="S174" s="168">
        <v>0</v>
      </c>
      <c r="T174" s="169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241</v>
      </c>
      <c r="AT174" s="170" t="s">
        <v>237</v>
      </c>
      <c r="AU174" s="170" t="s">
        <v>87</v>
      </c>
      <c r="AY174" s="18" t="s">
        <v>234</v>
      </c>
      <c r="BE174" s="171">
        <f>IF(N174="základná",J174,0)</f>
        <v>0</v>
      </c>
      <c r="BF174" s="171">
        <f>IF(N174="znížená",J174,0)</f>
        <v>0</v>
      </c>
      <c r="BG174" s="171">
        <f>IF(N174="zákl. prenesená",J174,0)</f>
        <v>0</v>
      </c>
      <c r="BH174" s="171">
        <f>IF(N174="zníž. prenesená",J174,0)</f>
        <v>0</v>
      </c>
      <c r="BI174" s="171">
        <f>IF(N174="nulová",J174,0)</f>
        <v>0</v>
      </c>
      <c r="BJ174" s="18" t="s">
        <v>87</v>
      </c>
      <c r="BK174" s="171">
        <f>ROUND(I174*H174,2)</f>
        <v>0</v>
      </c>
      <c r="BL174" s="18" t="s">
        <v>241</v>
      </c>
      <c r="BM174" s="170" t="s">
        <v>3860</v>
      </c>
    </row>
    <row r="175" spans="1:65" s="13" customFormat="1">
      <c r="B175" s="172"/>
      <c r="D175" s="173" t="s">
        <v>243</v>
      </c>
      <c r="E175" s="174" t="s">
        <v>1</v>
      </c>
      <c r="F175" s="175" t="s">
        <v>3855</v>
      </c>
      <c r="H175" s="174" t="s">
        <v>1</v>
      </c>
      <c r="I175" s="176"/>
      <c r="L175" s="172"/>
      <c r="M175" s="177"/>
      <c r="N175" s="178"/>
      <c r="O175" s="178"/>
      <c r="P175" s="178"/>
      <c r="Q175" s="178"/>
      <c r="R175" s="178"/>
      <c r="S175" s="178"/>
      <c r="T175" s="179"/>
      <c r="AT175" s="174" t="s">
        <v>243</v>
      </c>
      <c r="AU175" s="174" t="s">
        <v>87</v>
      </c>
      <c r="AV175" s="13" t="s">
        <v>82</v>
      </c>
      <c r="AW175" s="13" t="s">
        <v>29</v>
      </c>
      <c r="AX175" s="13" t="s">
        <v>75</v>
      </c>
      <c r="AY175" s="174" t="s">
        <v>234</v>
      </c>
    </row>
    <row r="176" spans="1:65" s="14" customFormat="1">
      <c r="B176" s="180"/>
      <c r="D176" s="173" t="s">
        <v>243</v>
      </c>
      <c r="E176" s="181" t="s">
        <v>1</v>
      </c>
      <c r="F176" s="182" t="s">
        <v>3861</v>
      </c>
      <c r="H176" s="183">
        <v>13.855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243</v>
      </c>
      <c r="AU176" s="181" t="s">
        <v>87</v>
      </c>
      <c r="AV176" s="14" t="s">
        <v>87</v>
      </c>
      <c r="AW176" s="14" t="s">
        <v>29</v>
      </c>
      <c r="AX176" s="14" t="s">
        <v>82</v>
      </c>
      <c r="AY176" s="181" t="s">
        <v>234</v>
      </c>
    </row>
    <row r="177" spans="1:65" s="2" customFormat="1" ht="33" customHeight="1">
      <c r="A177" s="33"/>
      <c r="B177" s="157"/>
      <c r="C177" s="158" t="s">
        <v>292</v>
      </c>
      <c r="D177" s="158" t="s">
        <v>237</v>
      </c>
      <c r="E177" s="159" t="s">
        <v>569</v>
      </c>
      <c r="F177" s="160" t="s">
        <v>570</v>
      </c>
      <c r="G177" s="161" t="s">
        <v>240</v>
      </c>
      <c r="H177" s="162">
        <v>46.54</v>
      </c>
      <c r="I177" s="163"/>
      <c r="J177" s="164">
        <f>ROUND(I177*H177,2)</f>
        <v>0</v>
      </c>
      <c r="K177" s="165"/>
      <c r="L177" s="34"/>
      <c r="M177" s="166" t="s">
        <v>1</v>
      </c>
      <c r="N177" s="167" t="s">
        <v>41</v>
      </c>
      <c r="O177" s="62"/>
      <c r="P177" s="168">
        <f>O177*H177</f>
        <v>0</v>
      </c>
      <c r="Q177" s="168">
        <v>4.0000000000000002E-4</v>
      </c>
      <c r="R177" s="168">
        <f>Q177*H177</f>
        <v>1.8616000000000001E-2</v>
      </c>
      <c r="S177" s="168">
        <v>0</v>
      </c>
      <c r="T177" s="169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241</v>
      </c>
      <c r="AT177" s="170" t="s">
        <v>237</v>
      </c>
      <c r="AU177" s="170" t="s">
        <v>87</v>
      </c>
      <c r="AY177" s="18" t="s">
        <v>234</v>
      </c>
      <c r="BE177" s="171">
        <f>IF(N177="základná",J177,0)</f>
        <v>0</v>
      </c>
      <c r="BF177" s="171">
        <f>IF(N177="znížená",J177,0)</f>
        <v>0</v>
      </c>
      <c r="BG177" s="171">
        <f>IF(N177="zákl. prenesená",J177,0)</f>
        <v>0</v>
      </c>
      <c r="BH177" s="171">
        <f>IF(N177="zníž. prenesená",J177,0)</f>
        <v>0</v>
      </c>
      <c r="BI177" s="171">
        <f>IF(N177="nulová",J177,0)</f>
        <v>0</v>
      </c>
      <c r="BJ177" s="18" t="s">
        <v>87</v>
      </c>
      <c r="BK177" s="171">
        <f>ROUND(I177*H177,2)</f>
        <v>0</v>
      </c>
      <c r="BL177" s="18" t="s">
        <v>241</v>
      </c>
      <c r="BM177" s="170" t="s">
        <v>3862</v>
      </c>
    </row>
    <row r="178" spans="1:65" s="14" customFormat="1">
      <c r="B178" s="180"/>
      <c r="D178" s="173" t="s">
        <v>243</v>
      </c>
      <c r="E178" s="181" t="s">
        <v>1</v>
      </c>
      <c r="F178" s="182" t="s">
        <v>3863</v>
      </c>
      <c r="H178" s="183">
        <v>46.54</v>
      </c>
      <c r="I178" s="184"/>
      <c r="L178" s="180"/>
      <c r="M178" s="185"/>
      <c r="N178" s="186"/>
      <c r="O178" s="186"/>
      <c r="P178" s="186"/>
      <c r="Q178" s="186"/>
      <c r="R178" s="186"/>
      <c r="S178" s="186"/>
      <c r="T178" s="187"/>
      <c r="AT178" s="181" t="s">
        <v>243</v>
      </c>
      <c r="AU178" s="181" t="s">
        <v>87</v>
      </c>
      <c r="AV178" s="14" t="s">
        <v>87</v>
      </c>
      <c r="AW178" s="14" t="s">
        <v>29</v>
      </c>
      <c r="AX178" s="14" t="s">
        <v>82</v>
      </c>
      <c r="AY178" s="181" t="s">
        <v>234</v>
      </c>
    </row>
    <row r="179" spans="1:65" s="12" customFormat="1" ht="22.95" customHeight="1">
      <c r="B179" s="144"/>
      <c r="D179" s="145" t="s">
        <v>74</v>
      </c>
      <c r="E179" s="155" t="s">
        <v>273</v>
      </c>
      <c r="F179" s="155" t="s">
        <v>578</v>
      </c>
      <c r="I179" s="147"/>
      <c r="J179" s="156">
        <f>BK179</f>
        <v>0</v>
      </c>
      <c r="L179" s="144"/>
      <c r="M179" s="149"/>
      <c r="N179" s="150"/>
      <c r="O179" s="150"/>
      <c r="P179" s="151">
        <f>SUM(P180:P218)</f>
        <v>0</v>
      </c>
      <c r="Q179" s="150"/>
      <c r="R179" s="151">
        <f>SUM(R180:R218)</f>
        <v>12.07250365</v>
      </c>
      <c r="S179" s="150"/>
      <c r="T179" s="152">
        <f>SUM(T180:T218)</f>
        <v>0</v>
      </c>
      <c r="AR179" s="145" t="s">
        <v>82</v>
      </c>
      <c r="AT179" s="153" t="s">
        <v>74</v>
      </c>
      <c r="AU179" s="153" t="s">
        <v>82</v>
      </c>
      <c r="AY179" s="145" t="s">
        <v>234</v>
      </c>
      <c r="BK179" s="154">
        <f>SUM(BK180:BK218)</f>
        <v>0</v>
      </c>
    </row>
    <row r="180" spans="1:65" s="2" customFormat="1" ht="21.75" customHeight="1">
      <c r="A180" s="33"/>
      <c r="B180" s="157"/>
      <c r="C180" s="158" t="s">
        <v>298</v>
      </c>
      <c r="D180" s="158" t="s">
        <v>237</v>
      </c>
      <c r="E180" s="159" t="s">
        <v>631</v>
      </c>
      <c r="F180" s="160" t="s">
        <v>632</v>
      </c>
      <c r="G180" s="161" t="s">
        <v>240</v>
      </c>
      <c r="H180" s="162">
        <v>65.63</v>
      </c>
      <c r="I180" s="163"/>
      <c r="J180" s="164">
        <f>ROUND(I180*H180,2)</f>
        <v>0</v>
      </c>
      <c r="K180" s="165"/>
      <c r="L180" s="34"/>
      <c r="M180" s="166" t="s">
        <v>1</v>
      </c>
      <c r="N180" s="167" t="s">
        <v>41</v>
      </c>
      <c r="O180" s="62"/>
      <c r="P180" s="168">
        <f>O180*H180</f>
        <v>0</v>
      </c>
      <c r="Q180" s="168">
        <v>1.89E-3</v>
      </c>
      <c r="R180" s="168">
        <f>Q180*H180</f>
        <v>0.12404069999999999</v>
      </c>
      <c r="S180" s="168">
        <v>0</v>
      </c>
      <c r="T180" s="169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327</v>
      </c>
      <c r="AT180" s="170" t="s">
        <v>237</v>
      </c>
      <c r="AU180" s="170" t="s">
        <v>87</v>
      </c>
      <c r="AY180" s="18" t="s">
        <v>234</v>
      </c>
      <c r="BE180" s="171">
        <f>IF(N180="základná",J180,0)</f>
        <v>0</v>
      </c>
      <c r="BF180" s="171">
        <f>IF(N180="znížená",J180,0)</f>
        <v>0</v>
      </c>
      <c r="BG180" s="171">
        <f>IF(N180="zákl. prenesená",J180,0)</f>
        <v>0</v>
      </c>
      <c r="BH180" s="171">
        <f>IF(N180="zníž. prenesená",J180,0)</f>
        <v>0</v>
      </c>
      <c r="BI180" s="171">
        <f>IF(N180="nulová",J180,0)</f>
        <v>0</v>
      </c>
      <c r="BJ180" s="18" t="s">
        <v>87</v>
      </c>
      <c r="BK180" s="171">
        <f>ROUND(I180*H180,2)</f>
        <v>0</v>
      </c>
      <c r="BL180" s="18" t="s">
        <v>327</v>
      </c>
      <c r="BM180" s="170" t="s">
        <v>3864</v>
      </c>
    </row>
    <row r="181" spans="1:65" s="13" customFormat="1">
      <c r="B181" s="172"/>
      <c r="D181" s="173" t="s">
        <v>243</v>
      </c>
      <c r="E181" s="174" t="s">
        <v>1</v>
      </c>
      <c r="F181" s="175" t="s">
        <v>2854</v>
      </c>
      <c r="H181" s="174" t="s">
        <v>1</v>
      </c>
      <c r="I181" s="176"/>
      <c r="L181" s="172"/>
      <c r="M181" s="177"/>
      <c r="N181" s="178"/>
      <c r="O181" s="178"/>
      <c r="P181" s="178"/>
      <c r="Q181" s="178"/>
      <c r="R181" s="178"/>
      <c r="S181" s="178"/>
      <c r="T181" s="179"/>
      <c r="AT181" s="174" t="s">
        <v>243</v>
      </c>
      <c r="AU181" s="174" t="s">
        <v>87</v>
      </c>
      <c r="AV181" s="13" t="s">
        <v>82</v>
      </c>
      <c r="AW181" s="13" t="s">
        <v>29</v>
      </c>
      <c r="AX181" s="13" t="s">
        <v>75</v>
      </c>
      <c r="AY181" s="174" t="s">
        <v>234</v>
      </c>
    </row>
    <row r="182" spans="1:65" s="14" customFormat="1" ht="20.399999999999999">
      <c r="B182" s="180"/>
      <c r="D182" s="173" t="s">
        <v>243</v>
      </c>
      <c r="E182" s="181" t="s">
        <v>1</v>
      </c>
      <c r="F182" s="182" t="s">
        <v>3865</v>
      </c>
      <c r="H182" s="183">
        <v>39.99</v>
      </c>
      <c r="I182" s="184"/>
      <c r="L182" s="180"/>
      <c r="M182" s="185"/>
      <c r="N182" s="186"/>
      <c r="O182" s="186"/>
      <c r="P182" s="186"/>
      <c r="Q182" s="186"/>
      <c r="R182" s="186"/>
      <c r="S182" s="186"/>
      <c r="T182" s="187"/>
      <c r="AT182" s="181" t="s">
        <v>243</v>
      </c>
      <c r="AU182" s="181" t="s">
        <v>87</v>
      </c>
      <c r="AV182" s="14" t="s">
        <v>87</v>
      </c>
      <c r="AW182" s="14" t="s">
        <v>29</v>
      </c>
      <c r="AX182" s="14" t="s">
        <v>75</v>
      </c>
      <c r="AY182" s="181" t="s">
        <v>234</v>
      </c>
    </row>
    <row r="183" spans="1:65" s="13" customFormat="1">
      <c r="B183" s="172"/>
      <c r="D183" s="173" t="s">
        <v>243</v>
      </c>
      <c r="E183" s="174" t="s">
        <v>1</v>
      </c>
      <c r="F183" s="175" t="s">
        <v>636</v>
      </c>
      <c r="H183" s="174" t="s">
        <v>1</v>
      </c>
      <c r="I183" s="176"/>
      <c r="L183" s="172"/>
      <c r="M183" s="177"/>
      <c r="N183" s="178"/>
      <c r="O183" s="178"/>
      <c r="P183" s="178"/>
      <c r="Q183" s="178"/>
      <c r="R183" s="178"/>
      <c r="S183" s="178"/>
      <c r="T183" s="179"/>
      <c r="AT183" s="174" t="s">
        <v>243</v>
      </c>
      <c r="AU183" s="174" t="s">
        <v>87</v>
      </c>
      <c r="AV183" s="13" t="s">
        <v>82</v>
      </c>
      <c r="AW183" s="13" t="s">
        <v>29</v>
      </c>
      <c r="AX183" s="13" t="s">
        <v>75</v>
      </c>
      <c r="AY183" s="174" t="s">
        <v>234</v>
      </c>
    </row>
    <row r="184" spans="1:65" s="14" customFormat="1">
      <c r="B184" s="180"/>
      <c r="D184" s="173" t="s">
        <v>243</v>
      </c>
      <c r="E184" s="181" t="s">
        <v>1</v>
      </c>
      <c r="F184" s="182" t="s">
        <v>3866</v>
      </c>
      <c r="H184" s="183">
        <v>15.64</v>
      </c>
      <c r="I184" s="184"/>
      <c r="L184" s="180"/>
      <c r="M184" s="185"/>
      <c r="N184" s="186"/>
      <c r="O184" s="186"/>
      <c r="P184" s="186"/>
      <c r="Q184" s="186"/>
      <c r="R184" s="186"/>
      <c r="S184" s="186"/>
      <c r="T184" s="187"/>
      <c r="AT184" s="181" t="s">
        <v>243</v>
      </c>
      <c r="AU184" s="181" t="s">
        <v>87</v>
      </c>
      <c r="AV184" s="14" t="s">
        <v>87</v>
      </c>
      <c r="AW184" s="14" t="s">
        <v>29</v>
      </c>
      <c r="AX184" s="14" t="s">
        <v>75</v>
      </c>
      <c r="AY184" s="181" t="s">
        <v>234</v>
      </c>
    </row>
    <row r="185" spans="1:65" s="14" customFormat="1">
      <c r="B185" s="180"/>
      <c r="D185" s="173" t="s">
        <v>243</v>
      </c>
      <c r="E185" s="181" t="s">
        <v>1</v>
      </c>
      <c r="F185" s="182" t="s">
        <v>638</v>
      </c>
      <c r="H185" s="183">
        <v>10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243</v>
      </c>
      <c r="AU185" s="181" t="s">
        <v>87</v>
      </c>
      <c r="AV185" s="14" t="s">
        <v>87</v>
      </c>
      <c r="AW185" s="14" t="s">
        <v>29</v>
      </c>
      <c r="AX185" s="14" t="s">
        <v>75</v>
      </c>
      <c r="AY185" s="181" t="s">
        <v>234</v>
      </c>
    </row>
    <row r="186" spans="1:65" s="15" customFormat="1">
      <c r="B186" s="188"/>
      <c r="D186" s="173" t="s">
        <v>243</v>
      </c>
      <c r="E186" s="189" t="s">
        <v>1</v>
      </c>
      <c r="F186" s="190" t="s">
        <v>248</v>
      </c>
      <c r="H186" s="191">
        <v>65.63</v>
      </c>
      <c r="I186" s="192"/>
      <c r="L186" s="188"/>
      <c r="M186" s="193"/>
      <c r="N186" s="194"/>
      <c r="O186" s="194"/>
      <c r="P186" s="194"/>
      <c r="Q186" s="194"/>
      <c r="R186" s="194"/>
      <c r="S186" s="194"/>
      <c r="T186" s="195"/>
      <c r="AT186" s="189" t="s">
        <v>243</v>
      </c>
      <c r="AU186" s="189" t="s">
        <v>87</v>
      </c>
      <c r="AV186" s="15" t="s">
        <v>241</v>
      </c>
      <c r="AW186" s="15" t="s">
        <v>29</v>
      </c>
      <c r="AX186" s="15" t="s">
        <v>82</v>
      </c>
      <c r="AY186" s="189" t="s">
        <v>234</v>
      </c>
    </row>
    <row r="187" spans="1:65" s="2" customFormat="1" ht="21.75" customHeight="1">
      <c r="A187" s="33"/>
      <c r="B187" s="157"/>
      <c r="C187" s="158" t="s">
        <v>302</v>
      </c>
      <c r="D187" s="158" t="s">
        <v>237</v>
      </c>
      <c r="E187" s="159" t="s">
        <v>3867</v>
      </c>
      <c r="F187" s="160" t="s">
        <v>3868</v>
      </c>
      <c r="G187" s="161" t="s">
        <v>256</v>
      </c>
      <c r="H187" s="162">
        <v>0.97499999999999998</v>
      </c>
      <c r="I187" s="163"/>
      <c r="J187" s="164">
        <f>ROUND(I187*H187,2)</f>
        <v>0</v>
      </c>
      <c r="K187" s="165"/>
      <c r="L187" s="34"/>
      <c r="M187" s="166" t="s">
        <v>1</v>
      </c>
      <c r="N187" s="167" t="s">
        <v>41</v>
      </c>
      <c r="O187" s="62"/>
      <c r="P187" s="168">
        <f>O187*H187</f>
        <v>0</v>
      </c>
      <c r="Q187" s="168">
        <v>8.6099999999999996E-3</v>
      </c>
      <c r="R187" s="168">
        <f>Q187*H187</f>
        <v>8.3947499999999994E-3</v>
      </c>
      <c r="S187" s="168">
        <v>0</v>
      </c>
      <c r="T187" s="169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241</v>
      </c>
      <c r="AT187" s="170" t="s">
        <v>237</v>
      </c>
      <c r="AU187" s="170" t="s">
        <v>87</v>
      </c>
      <c r="AY187" s="18" t="s">
        <v>234</v>
      </c>
      <c r="BE187" s="171">
        <f>IF(N187="základná",J187,0)</f>
        <v>0</v>
      </c>
      <c r="BF187" s="171">
        <f>IF(N187="znížená",J187,0)</f>
        <v>0</v>
      </c>
      <c r="BG187" s="171">
        <f>IF(N187="zákl. prenesená",J187,0)</f>
        <v>0</v>
      </c>
      <c r="BH187" s="171">
        <f>IF(N187="zníž. prenesená",J187,0)</f>
        <v>0</v>
      </c>
      <c r="BI187" s="171">
        <f>IF(N187="nulová",J187,0)</f>
        <v>0</v>
      </c>
      <c r="BJ187" s="18" t="s">
        <v>87</v>
      </c>
      <c r="BK187" s="171">
        <f>ROUND(I187*H187,2)</f>
        <v>0</v>
      </c>
      <c r="BL187" s="18" t="s">
        <v>241</v>
      </c>
      <c r="BM187" s="170" t="s">
        <v>3869</v>
      </c>
    </row>
    <row r="188" spans="1:65" s="14" customFormat="1">
      <c r="B188" s="180"/>
      <c r="D188" s="173" t="s">
        <v>243</v>
      </c>
      <c r="E188" s="181" t="s">
        <v>1</v>
      </c>
      <c r="F188" s="182" t="s">
        <v>3870</v>
      </c>
      <c r="H188" s="183">
        <v>0.97499999999999998</v>
      </c>
      <c r="I188" s="184"/>
      <c r="L188" s="180"/>
      <c r="M188" s="185"/>
      <c r="N188" s="186"/>
      <c r="O188" s="186"/>
      <c r="P188" s="186"/>
      <c r="Q188" s="186"/>
      <c r="R188" s="186"/>
      <c r="S188" s="186"/>
      <c r="T188" s="187"/>
      <c r="AT188" s="181" t="s">
        <v>243</v>
      </c>
      <c r="AU188" s="181" t="s">
        <v>87</v>
      </c>
      <c r="AV188" s="14" t="s">
        <v>87</v>
      </c>
      <c r="AW188" s="14" t="s">
        <v>29</v>
      </c>
      <c r="AX188" s="14" t="s">
        <v>82</v>
      </c>
      <c r="AY188" s="181" t="s">
        <v>234</v>
      </c>
    </row>
    <row r="189" spans="1:65" s="2" customFormat="1" ht="21.75" customHeight="1">
      <c r="A189" s="33"/>
      <c r="B189" s="157"/>
      <c r="C189" s="158" t="s">
        <v>309</v>
      </c>
      <c r="D189" s="158" t="s">
        <v>237</v>
      </c>
      <c r="E189" s="159" t="s">
        <v>3871</v>
      </c>
      <c r="F189" s="160" t="s">
        <v>3872</v>
      </c>
      <c r="G189" s="161" t="s">
        <v>256</v>
      </c>
      <c r="H189" s="162">
        <v>0.97499999999999998</v>
      </c>
      <c r="I189" s="163"/>
      <c r="J189" s="164">
        <f>ROUND(I189*H189,2)</f>
        <v>0</v>
      </c>
      <c r="K189" s="165"/>
      <c r="L189" s="34"/>
      <c r="M189" s="166" t="s">
        <v>1</v>
      </c>
      <c r="N189" s="167" t="s">
        <v>41</v>
      </c>
      <c r="O189" s="62"/>
      <c r="P189" s="168">
        <f>O189*H189</f>
        <v>0</v>
      </c>
      <c r="Q189" s="168">
        <v>0</v>
      </c>
      <c r="R189" s="168">
        <f>Q189*H189</f>
        <v>0</v>
      </c>
      <c r="S189" s="168">
        <v>0</v>
      </c>
      <c r="T189" s="169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241</v>
      </c>
      <c r="AT189" s="170" t="s">
        <v>237</v>
      </c>
      <c r="AU189" s="170" t="s">
        <v>87</v>
      </c>
      <c r="AY189" s="18" t="s">
        <v>234</v>
      </c>
      <c r="BE189" s="171">
        <f>IF(N189="základná",J189,0)</f>
        <v>0</v>
      </c>
      <c r="BF189" s="171">
        <f>IF(N189="znížená",J189,0)</f>
        <v>0</v>
      </c>
      <c r="BG189" s="171">
        <f>IF(N189="zákl. prenesená",J189,0)</f>
        <v>0</v>
      </c>
      <c r="BH189" s="171">
        <f>IF(N189="zníž. prenesená",J189,0)</f>
        <v>0</v>
      </c>
      <c r="BI189" s="171">
        <f>IF(N189="nulová",J189,0)</f>
        <v>0</v>
      </c>
      <c r="BJ189" s="18" t="s">
        <v>87</v>
      </c>
      <c r="BK189" s="171">
        <f>ROUND(I189*H189,2)</f>
        <v>0</v>
      </c>
      <c r="BL189" s="18" t="s">
        <v>241</v>
      </c>
      <c r="BM189" s="170" t="s">
        <v>3873</v>
      </c>
    </row>
    <row r="190" spans="1:65" s="2" customFormat="1" ht="24.15" customHeight="1">
      <c r="A190" s="33"/>
      <c r="B190" s="157"/>
      <c r="C190" s="158" t="s">
        <v>315</v>
      </c>
      <c r="D190" s="158" t="s">
        <v>237</v>
      </c>
      <c r="E190" s="159" t="s">
        <v>583</v>
      </c>
      <c r="F190" s="160" t="s">
        <v>584</v>
      </c>
      <c r="G190" s="161" t="s">
        <v>256</v>
      </c>
      <c r="H190" s="162">
        <v>96.25</v>
      </c>
      <c r="I190" s="163"/>
      <c r="J190" s="164">
        <f>ROUND(I190*H190,2)</f>
        <v>0</v>
      </c>
      <c r="K190" s="165"/>
      <c r="L190" s="34"/>
      <c r="M190" s="166" t="s">
        <v>1</v>
      </c>
      <c r="N190" s="167" t="s">
        <v>41</v>
      </c>
      <c r="O190" s="62"/>
      <c r="P190" s="168">
        <f>O190*H190</f>
        <v>0</v>
      </c>
      <c r="Q190" s="168">
        <v>0</v>
      </c>
      <c r="R190" s="168">
        <f>Q190*H190</f>
        <v>0</v>
      </c>
      <c r="S190" s="168">
        <v>0</v>
      </c>
      <c r="T190" s="169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241</v>
      </c>
      <c r="AT190" s="170" t="s">
        <v>237</v>
      </c>
      <c r="AU190" s="170" t="s">
        <v>87</v>
      </c>
      <c r="AY190" s="18" t="s">
        <v>234</v>
      </c>
      <c r="BE190" s="171">
        <f>IF(N190="základná",J190,0)</f>
        <v>0</v>
      </c>
      <c r="BF190" s="171">
        <f>IF(N190="znížená",J190,0)</f>
        <v>0</v>
      </c>
      <c r="BG190" s="171">
        <f>IF(N190="zákl. prenesená",J190,0)</f>
        <v>0</v>
      </c>
      <c r="BH190" s="171">
        <f>IF(N190="zníž. prenesená",J190,0)</f>
        <v>0</v>
      </c>
      <c r="BI190" s="171">
        <f>IF(N190="nulová",J190,0)</f>
        <v>0</v>
      </c>
      <c r="BJ190" s="18" t="s">
        <v>87</v>
      </c>
      <c r="BK190" s="171">
        <f>ROUND(I190*H190,2)</f>
        <v>0</v>
      </c>
      <c r="BL190" s="18" t="s">
        <v>241</v>
      </c>
      <c r="BM190" s="170" t="s">
        <v>3874</v>
      </c>
    </row>
    <row r="191" spans="1:65" s="14" customFormat="1">
      <c r="B191" s="180"/>
      <c r="D191" s="173" t="s">
        <v>243</v>
      </c>
      <c r="E191" s="181" t="s">
        <v>1</v>
      </c>
      <c r="F191" s="182" t="s">
        <v>3815</v>
      </c>
      <c r="H191" s="183">
        <v>22.89</v>
      </c>
      <c r="I191" s="184"/>
      <c r="L191" s="180"/>
      <c r="M191" s="185"/>
      <c r="N191" s="186"/>
      <c r="O191" s="186"/>
      <c r="P191" s="186"/>
      <c r="Q191" s="186"/>
      <c r="R191" s="186"/>
      <c r="S191" s="186"/>
      <c r="T191" s="187"/>
      <c r="AT191" s="181" t="s">
        <v>243</v>
      </c>
      <c r="AU191" s="181" t="s">
        <v>87</v>
      </c>
      <c r="AV191" s="14" t="s">
        <v>87</v>
      </c>
      <c r="AW191" s="14" t="s">
        <v>29</v>
      </c>
      <c r="AX191" s="14" t="s">
        <v>75</v>
      </c>
      <c r="AY191" s="181" t="s">
        <v>234</v>
      </c>
    </row>
    <row r="192" spans="1:65" s="14" customFormat="1">
      <c r="B192" s="180"/>
      <c r="D192" s="173" t="s">
        <v>243</v>
      </c>
      <c r="E192" s="181" t="s">
        <v>1</v>
      </c>
      <c r="F192" s="182" t="s">
        <v>3809</v>
      </c>
      <c r="H192" s="183">
        <v>73.36</v>
      </c>
      <c r="I192" s="184"/>
      <c r="L192" s="180"/>
      <c r="M192" s="185"/>
      <c r="N192" s="186"/>
      <c r="O192" s="186"/>
      <c r="P192" s="186"/>
      <c r="Q192" s="186"/>
      <c r="R192" s="186"/>
      <c r="S192" s="186"/>
      <c r="T192" s="187"/>
      <c r="AT192" s="181" t="s">
        <v>243</v>
      </c>
      <c r="AU192" s="181" t="s">
        <v>87</v>
      </c>
      <c r="AV192" s="14" t="s">
        <v>87</v>
      </c>
      <c r="AW192" s="14" t="s">
        <v>29</v>
      </c>
      <c r="AX192" s="14" t="s">
        <v>75</v>
      </c>
      <c r="AY192" s="181" t="s">
        <v>234</v>
      </c>
    </row>
    <row r="193" spans="1:65" s="15" customFormat="1">
      <c r="B193" s="188"/>
      <c r="D193" s="173" t="s">
        <v>243</v>
      </c>
      <c r="E193" s="189" t="s">
        <v>1</v>
      </c>
      <c r="F193" s="190" t="s">
        <v>248</v>
      </c>
      <c r="H193" s="191">
        <v>96.25</v>
      </c>
      <c r="I193" s="192"/>
      <c r="L193" s="188"/>
      <c r="M193" s="193"/>
      <c r="N193" s="194"/>
      <c r="O193" s="194"/>
      <c r="P193" s="194"/>
      <c r="Q193" s="194"/>
      <c r="R193" s="194"/>
      <c r="S193" s="194"/>
      <c r="T193" s="195"/>
      <c r="AT193" s="189" t="s">
        <v>243</v>
      </c>
      <c r="AU193" s="189" t="s">
        <v>87</v>
      </c>
      <c r="AV193" s="15" t="s">
        <v>241</v>
      </c>
      <c r="AW193" s="15" t="s">
        <v>29</v>
      </c>
      <c r="AX193" s="15" t="s">
        <v>82</v>
      </c>
      <c r="AY193" s="189" t="s">
        <v>234</v>
      </c>
    </row>
    <row r="194" spans="1:65" s="2" customFormat="1" ht="16.5" customHeight="1">
      <c r="A194" s="33"/>
      <c r="B194" s="157"/>
      <c r="C194" s="199" t="s">
        <v>321</v>
      </c>
      <c r="D194" s="199" t="s">
        <v>478</v>
      </c>
      <c r="E194" s="200" t="s">
        <v>586</v>
      </c>
      <c r="F194" s="201" t="s">
        <v>587</v>
      </c>
      <c r="G194" s="202" t="s">
        <v>256</v>
      </c>
      <c r="H194" s="203">
        <v>110.688</v>
      </c>
      <c r="I194" s="204"/>
      <c r="J194" s="205">
        <f>ROUND(I194*H194,2)</f>
        <v>0</v>
      </c>
      <c r="K194" s="206"/>
      <c r="L194" s="207"/>
      <c r="M194" s="208" t="s">
        <v>1</v>
      </c>
      <c r="N194" s="209" t="s">
        <v>41</v>
      </c>
      <c r="O194" s="62"/>
      <c r="P194" s="168">
        <f>O194*H194</f>
        <v>0</v>
      </c>
      <c r="Q194" s="168">
        <v>1E-4</v>
      </c>
      <c r="R194" s="168">
        <f>Q194*H194</f>
        <v>1.10688E-2</v>
      </c>
      <c r="S194" s="168">
        <v>0</v>
      </c>
      <c r="T194" s="169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70" t="s">
        <v>282</v>
      </c>
      <c r="AT194" s="170" t="s">
        <v>478</v>
      </c>
      <c r="AU194" s="170" t="s">
        <v>87</v>
      </c>
      <c r="AY194" s="18" t="s">
        <v>234</v>
      </c>
      <c r="BE194" s="171">
        <f>IF(N194="základná",J194,0)</f>
        <v>0</v>
      </c>
      <c r="BF194" s="171">
        <f>IF(N194="znížená",J194,0)</f>
        <v>0</v>
      </c>
      <c r="BG194" s="171">
        <f>IF(N194="zákl. prenesená",J194,0)</f>
        <v>0</v>
      </c>
      <c r="BH194" s="171">
        <f>IF(N194="zníž. prenesená",J194,0)</f>
        <v>0</v>
      </c>
      <c r="BI194" s="171">
        <f>IF(N194="nulová",J194,0)</f>
        <v>0</v>
      </c>
      <c r="BJ194" s="18" t="s">
        <v>87</v>
      </c>
      <c r="BK194" s="171">
        <f>ROUND(I194*H194,2)</f>
        <v>0</v>
      </c>
      <c r="BL194" s="18" t="s">
        <v>241</v>
      </c>
      <c r="BM194" s="170" t="s">
        <v>3875</v>
      </c>
    </row>
    <row r="195" spans="1:65" s="2" customFormat="1" ht="16.5" customHeight="1">
      <c r="A195" s="33"/>
      <c r="B195" s="157"/>
      <c r="C195" s="158" t="s">
        <v>327</v>
      </c>
      <c r="D195" s="158" t="s">
        <v>237</v>
      </c>
      <c r="E195" s="159" t="s">
        <v>589</v>
      </c>
      <c r="F195" s="160" t="s">
        <v>3876</v>
      </c>
      <c r="G195" s="161" t="s">
        <v>240</v>
      </c>
      <c r="H195" s="162">
        <v>114.768</v>
      </c>
      <c r="I195" s="163"/>
      <c r="J195" s="164">
        <f>ROUND(I195*H195,2)</f>
        <v>0</v>
      </c>
      <c r="K195" s="165"/>
      <c r="L195" s="34"/>
      <c r="M195" s="166" t="s">
        <v>1</v>
      </c>
      <c r="N195" s="167" t="s">
        <v>41</v>
      </c>
      <c r="O195" s="62"/>
      <c r="P195" s="168">
        <f>O195*H195</f>
        <v>0</v>
      </c>
      <c r="Q195" s="168">
        <v>0</v>
      </c>
      <c r="R195" s="168">
        <f>Q195*H195</f>
        <v>0</v>
      </c>
      <c r="S195" s="168">
        <v>0</v>
      </c>
      <c r="T195" s="169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0" t="s">
        <v>241</v>
      </c>
      <c r="AT195" s="170" t="s">
        <v>237</v>
      </c>
      <c r="AU195" s="170" t="s">
        <v>87</v>
      </c>
      <c r="AY195" s="18" t="s">
        <v>234</v>
      </c>
      <c r="BE195" s="171">
        <f>IF(N195="základná",J195,0)</f>
        <v>0</v>
      </c>
      <c r="BF195" s="171">
        <f>IF(N195="znížená",J195,0)</f>
        <v>0</v>
      </c>
      <c r="BG195" s="171">
        <f>IF(N195="zákl. prenesená",J195,0)</f>
        <v>0</v>
      </c>
      <c r="BH195" s="171">
        <f>IF(N195="zníž. prenesená",J195,0)</f>
        <v>0</v>
      </c>
      <c r="BI195" s="171">
        <f>IF(N195="nulová",J195,0)</f>
        <v>0</v>
      </c>
      <c r="BJ195" s="18" t="s">
        <v>87</v>
      </c>
      <c r="BK195" s="171">
        <f>ROUND(I195*H195,2)</f>
        <v>0</v>
      </c>
      <c r="BL195" s="18" t="s">
        <v>241</v>
      </c>
      <c r="BM195" s="170" t="s">
        <v>3877</v>
      </c>
    </row>
    <row r="196" spans="1:65" s="14" customFormat="1">
      <c r="B196" s="180"/>
      <c r="D196" s="173" t="s">
        <v>243</v>
      </c>
      <c r="E196" s="181" t="s">
        <v>1</v>
      </c>
      <c r="F196" s="182" t="s">
        <v>3878</v>
      </c>
      <c r="H196" s="183">
        <v>19.489999999999998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243</v>
      </c>
      <c r="AU196" s="181" t="s">
        <v>87</v>
      </c>
      <c r="AV196" s="14" t="s">
        <v>87</v>
      </c>
      <c r="AW196" s="14" t="s">
        <v>29</v>
      </c>
      <c r="AX196" s="14" t="s">
        <v>75</v>
      </c>
      <c r="AY196" s="181" t="s">
        <v>234</v>
      </c>
    </row>
    <row r="197" spans="1:65" s="14" customFormat="1">
      <c r="B197" s="180"/>
      <c r="D197" s="173" t="s">
        <v>243</v>
      </c>
      <c r="E197" s="181" t="s">
        <v>1</v>
      </c>
      <c r="F197" s="182" t="s">
        <v>3879</v>
      </c>
      <c r="H197" s="183">
        <v>9.2550000000000008</v>
      </c>
      <c r="I197" s="184"/>
      <c r="L197" s="180"/>
      <c r="M197" s="185"/>
      <c r="N197" s="186"/>
      <c r="O197" s="186"/>
      <c r="P197" s="186"/>
      <c r="Q197" s="186"/>
      <c r="R197" s="186"/>
      <c r="S197" s="186"/>
      <c r="T197" s="187"/>
      <c r="AT197" s="181" t="s">
        <v>243</v>
      </c>
      <c r="AU197" s="181" t="s">
        <v>87</v>
      </c>
      <c r="AV197" s="14" t="s">
        <v>87</v>
      </c>
      <c r="AW197" s="14" t="s">
        <v>29</v>
      </c>
      <c r="AX197" s="14" t="s">
        <v>75</v>
      </c>
      <c r="AY197" s="181" t="s">
        <v>234</v>
      </c>
    </row>
    <row r="198" spans="1:65" s="14" customFormat="1">
      <c r="B198" s="180"/>
      <c r="D198" s="173" t="s">
        <v>243</v>
      </c>
      <c r="E198" s="181" t="s">
        <v>1</v>
      </c>
      <c r="F198" s="182" t="s">
        <v>3880</v>
      </c>
      <c r="H198" s="183">
        <v>6.92</v>
      </c>
      <c r="I198" s="184"/>
      <c r="L198" s="180"/>
      <c r="M198" s="185"/>
      <c r="N198" s="186"/>
      <c r="O198" s="186"/>
      <c r="P198" s="186"/>
      <c r="Q198" s="186"/>
      <c r="R198" s="186"/>
      <c r="S198" s="186"/>
      <c r="T198" s="187"/>
      <c r="AT198" s="181" t="s">
        <v>243</v>
      </c>
      <c r="AU198" s="181" t="s">
        <v>87</v>
      </c>
      <c r="AV198" s="14" t="s">
        <v>87</v>
      </c>
      <c r="AW198" s="14" t="s">
        <v>29</v>
      </c>
      <c r="AX198" s="14" t="s">
        <v>75</v>
      </c>
      <c r="AY198" s="181" t="s">
        <v>234</v>
      </c>
    </row>
    <row r="199" spans="1:65" s="14" customFormat="1">
      <c r="B199" s="180"/>
      <c r="D199" s="173" t="s">
        <v>243</v>
      </c>
      <c r="E199" s="181" t="s">
        <v>1</v>
      </c>
      <c r="F199" s="182" t="s">
        <v>3881</v>
      </c>
      <c r="H199" s="183">
        <v>6.24</v>
      </c>
      <c r="I199" s="184"/>
      <c r="L199" s="180"/>
      <c r="M199" s="185"/>
      <c r="N199" s="186"/>
      <c r="O199" s="186"/>
      <c r="P199" s="186"/>
      <c r="Q199" s="186"/>
      <c r="R199" s="186"/>
      <c r="S199" s="186"/>
      <c r="T199" s="187"/>
      <c r="AT199" s="181" t="s">
        <v>243</v>
      </c>
      <c r="AU199" s="181" t="s">
        <v>87</v>
      </c>
      <c r="AV199" s="14" t="s">
        <v>87</v>
      </c>
      <c r="AW199" s="14" t="s">
        <v>29</v>
      </c>
      <c r="AX199" s="14" t="s">
        <v>75</v>
      </c>
      <c r="AY199" s="181" t="s">
        <v>234</v>
      </c>
    </row>
    <row r="200" spans="1:65" s="14" customFormat="1">
      <c r="B200" s="180"/>
      <c r="D200" s="173" t="s">
        <v>243</v>
      </c>
      <c r="E200" s="181" t="s">
        <v>1</v>
      </c>
      <c r="F200" s="182" t="s">
        <v>3882</v>
      </c>
      <c r="H200" s="183">
        <v>15.84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243</v>
      </c>
      <c r="AU200" s="181" t="s">
        <v>87</v>
      </c>
      <c r="AV200" s="14" t="s">
        <v>87</v>
      </c>
      <c r="AW200" s="14" t="s">
        <v>29</v>
      </c>
      <c r="AX200" s="14" t="s">
        <v>75</v>
      </c>
      <c r="AY200" s="181" t="s">
        <v>234</v>
      </c>
    </row>
    <row r="201" spans="1:65" s="14" customFormat="1">
      <c r="B201" s="180"/>
      <c r="D201" s="173" t="s">
        <v>243</v>
      </c>
      <c r="E201" s="181" t="s">
        <v>1</v>
      </c>
      <c r="F201" s="182" t="s">
        <v>3883</v>
      </c>
      <c r="H201" s="183">
        <v>9.7449999999999992</v>
      </c>
      <c r="I201" s="184"/>
      <c r="L201" s="180"/>
      <c r="M201" s="185"/>
      <c r="N201" s="186"/>
      <c r="O201" s="186"/>
      <c r="P201" s="186"/>
      <c r="Q201" s="186"/>
      <c r="R201" s="186"/>
      <c r="S201" s="186"/>
      <c r="T201" s="187"/>
      <c r="AT201" s="181" t="s">
        <v>243</v>
      </c>
      <c r="AU201" s="181" t="s">
        <v>87</v>
      </c>
      <c r="AV201" s="14" t="s">
        <v>87</v>
      </c>
      <c r="AW201" s="14" t="s">
        <v>29</v>
      </c>
      <c r="AX201" s="14" t="s">
        <v>75</v>
      </c>
      <c r="AY201" s="181" t="s">
        <v>234</v>
      </c>
    </row>
    <row r="202" spans="1:65" s="14" customFormat="1">
      <c r="B202" s="180"/>
      <c r="D202" s="173" t="s">
        <v>243</v>
      </c>
      <c r="E202" s="181" t="s">
        <v>1</v>
      </c>
      <c r="F202" s="182" t="s">
        <v>3884</v>
      </c>
      <c r="H202" s="183">
        <v>4.8</v>
      </c>
      <c r="I202" s="184"/>
      <c r="L202" s="180"/>
      <c r="M202" s="185"/>
      <c r="N202" s="186"/>
      <c r="O202" s="186"/>
      <c r="P202" s="186"/>
      <c r="Q202" s="186"/>
      <c r="R202" s="186"/>
      <c r="S202" s="186"/>
      <c r="T202" s="187"/>
      <c r="AT202" s="181" t="s">
        <v>243</v>
      </c>
      <c r="AU202" s="181" t="s">
        <v>87</v>
      </c>
      <c r="AV202" s="14" t="s">
        <v>87</v>
      </c>
      <c r="AW202" s="14" t="s">
        <v>29</v>
      </c>
      <c r="AX202" s="14" t="s">
        <v>75</v>
      </c>
      <c r="AY202" s="181" t="s">
        <v>234</v>
      </c>
    </row>
    <row r="203" spans="1:65" s="14" customFormat="1">
      <c r="B203" s="180"/>
      <c r="D203" s="173" t="s">
        <v>243</v>
      </c>
      <c r="E203" s="181" t="s">
        <v>1</v>
      </c>
      <c r="F203" s="182" t="s">
        <v>3885</v>
      </c>
      <c r="H203" s="183">
        <v>5.86</v>
      </c>
      <c r="I203" s="184"/>
      <c r="L203" s="180"/>
      <c r="M203" s="185"/>
      <c r="N203" s="186"/>
      <c r="O203" s="186"/>
      <c r="P203" s="186"/>
      <c r="Q203" s="186"/>
      <c r="R203" s="186"/>
      <c r="S203" s="186"/>
      <c r="T203" s="187"/>
      <c r="AT203" s="181" t="s">
        <v>243</v>
      </c>
      <c r="AU203" s="181" t="s">
        <v>87</v>
      </c>
      <c r="AV203" s="14" t="s">
        <v>87</v>
      </c>
      <c r="AW203" s="14" t="s">
        <v>29</v>
      </c>
      <c r="AX203" s="14" t="s">
        <v>75</v>
      </c>
      <c r="AY203" s="181" t="s">
        <v>234</v>
      </c>
    </row>
    <row r="204" spans="1:65" s="14" customFormat="1">
      <c r="B204" s="180"/>
      <c r="D204" s="173" t="s">
        <v>243</v>
      </c>
      <c r="E204" s="181" t="s">
        <v>1</v>
      </c>
      <c r="F204" s="182" t="s">
        <v>3886</v>
      </c>
      <c r="H204" s="183">
        <v>4.8</v>
      </c>
      <c r="I204" s="184"/>
      <c r="L204" s="180"/>
      <c r="M204" s="185"/>
      <c r="N204" s="186"/>
      <c r="O204" s="186"/>
      <c r="P204" s="186"/>
      <c r="Q204" s="186"/>
      <c r="R204" s="186"/>
      <c r="S204" s="186"/>
      <c r="T204" s="187"/>
      <c r="AT204" s="181" t="s">
        <v>243</v>
      </c>
      <c r="AU204" s="181" t="s">
        <v>87</v>
      </c>
      <c r="AV204" s="14" t="s">
        <v>87</v>
      </c>
      <c r="AW204" s="14" t="s">
        <v>29</v>
      </c>
      <c r="AX204" s="14" t="s">
        <v>75</v>
      </c>
      <c r="AY204" s="181" t="s">
        <v>234</v>
      </c>
    </row>
    <row r="205" spans="1:65" s="14" customFormat="1">
      <c r="B205" s="180"/>
      <c r="D205" s="173" t="s">
        <v>243</v>
      </c>
      <c r="E205" s="181" t="s">
        <v>1</v>
      </c>
      <c r="F205" s="182" t="s">
        <v>3887</v>
      </c>
      <c r="H205" s="183">
        <v>4.5</v>
      </c>
      <c r="I205" s="184"/>
      <c r="L205" s="180"/>
      <c r="M205" s="185"/>
      <c r="N205" s="186"/>
      <c r="O205" s="186"/>
      <c r="P205" s="186"/>
      <c r="Q205" s="186"/>
      <c r="R205" s="186"/>
      <c r="S205" s="186"/>
      <c r="T205" s="187"/>
      <c r="AT205" s="181" t="s">
        <v>243</v>
      </c>
      <c r="AU205" s="181" t="s">
        <v>87</v>
      </c>
      <c r="AV205" s="14" t="s">
        <v>87</v>
      </c>
      <c r="AW205" s="14" t="s">
        <v>29</v>
      </c>
      <c r="AX205" s="14" t="s">
        <v>75</v>
      </c>
      <c r="AY205" s="181" t="s">
        <v>234</v>
      </c>
    </row>
    <row r="206" spans="1:65" s="14" customFormat="1">
      <c r="B206" s="180"/>
      <c r="D206" s="173" t="s">
        <v>243</v>
      </c>
      <c r="E206" s="181" t="s">
        <v>1</v>
      </c>
      <c r="F206" s="182" t="s">
        <v>3888</v>
      </c>
      <c r="H206" s="183">
        <v>4.5</v>
      </c>
      <c r="I206" s="184"/>
      <c r="L206" s="180"/>
      <c r="M206" s="185"/>
      <c r="N206" s="186"/>
      <c r="O206" s="186"/>
      <c r="P206" s="186"/>
      <c r="Q206" s="186"/>
      <c r="R206" s="186"/>
      <c r="S206" s="186"/>
      <c r="T206" s="187"/>
      <c r="AT206" s="181" t="s">
        <v>243</v>
      </c>
      <c r="AU206" s="181" t="s">
        <v>87</v>
      </c>
      <c r="AV206" s="14" t="s">
        <v>87</v>
      </c>
      <c r="AW206" s="14" t="s">
        <v>29</v>
      </c>
      <c r="AX206" s="14" t="s">
        <v>75</v>
      </c>
      <c r="AY206" s="181" t="s">
        <v>234</v>
      </c>
    </row>
    <row r="207" spans="1:65" s="14" customFormat="1">
      <c r="B207" s="180"/>
      <c r="D207" s="173" t="s">
        <v>243</v>
      </c>
      <c r="E207" s="181" t="s">
        <v>1</v>
      </c>
      <c r="F207" s="182" t="s">
        <v>3889</v>
      </c>
      <c r="H207" s="183">
        <v>10.74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243</v>
      </c>
      <c r="AU207" s="181" t="s">
        <v>87</v>
      </c>
      <c r="AV207" s="14" t="s">
        <v>87</v>
      </c>
      <c r="AW207" s="14" t="s">
        <v>29</v>
      </c>
      <c r="AX207" s="14" t="s">
        <v>75</v>
      </c>
      <c r="AY207" s="181" t="s">
        <v>234</v>
      </c>
    </row>
    <row r="208" spans="1:65" s="14" customFormat="1">
      <c r="B208" s="180"/>
      <c r="D208" s="173" t="s">
        <v>243</v>
      </c>
      <c r="E208" s="181" t="s">
        <v>1</v>
      </c>
      <c r="F208" s="182" t="s">
        <v>3890</v>
      </c>
      <c r="H208" s="183">
        <v>8.34</v>
      </c>
      <c r="I208" s="184"/>
      <c r="L208" s="180"/>
      <c r="M208" s="185"/>
      <c r="N208" s="186"/>
      <c r="O208" s="186"/>
      <c r="P208" s="186"/>
      <c r="Q208" s="186"/>
      <c r="R208" s="186"/>
      <c r="S208" s="186"/>
      <c r="T208" s="187"/>
      <c r="AT208" s="181" t="s">
        <v>243</v>
      </c>
      <c r="AU208" s="181" t="s">
        <v>87</v>
      </c>
      <c r="AV208" s="14" t="s">
        <v>87</v>
      </c>
      <c r="AW208" s="14" t="s">
        <v>29</v>
      </c>
      <c r="AX208" s="14" t="s">
        <v>75</v>
      </c>
      <c r="AY208" s="181" t="s">
        <v>234</v>
      </c>
    </row>
    <row r="209" spans="1:65" s="14" customFormat="1" ht="20.399999999999999">
      <c r="B209" s="180"/>
      <c r="D209" s="173" t="s">
        <v>243</v>
      </c>
      <c r="E209" s="181" t="s">
        <v>1</v>
      </c>
      <c r="F209" s="182" t="s">
        <v>3891</v>
      </c>
      <c r="H209" s="183">
        <v>3.738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243</v>
      </c>
      <c r="AU209" s="181" t="s">
        <v>87</v>
      </c>
      <c r="AV209" s="14" t="s">
        <v>87</v>
      </c>
      <c r="AW209" s="14" t="s">
        <v>29</v>
      </c>
      <c r="AX209" s="14" t="s">
        <v>75</v>
      </c>
      <c r="AY209" s="181" t="s">
        <v>234</v>
      </c>
    </row>
    <row r="210" spans="1:65" s="15" customFormat="1">
      <c r="B210" s="188"/>
      <c r="D210" s="173" t="s">
        <v>243</v>
      </c>
      <c r="E210" s="189" t="s">
        <v>1</v>
      </c>
      <c r="F210" s="190" t="s">
        <v>248</v>
      </c>
      <c r="H210" s="191">
        <v>114.768</v>
      </c>
      <c r="I210" s="192"/>
      <c r="L210" s="188"/>
      <c r="M210" s="193"/>
      <c r="N210" s="194"/>
      <c r="O210" s="194"/>
      <c r="P210" s="194"/>
      <c r="Q210" s="194"/>
      <c r="R210" s="194"/>
      <c r="S210" s="194"/>
      <c r="T210" s="195"/>
      <c r="AT210" s="189" t="s">
        <v>243</v>
      </c>
      <c r="AU210" s="189" t="s">
        <v>87</v>
      </c>
      <c r="AV210" s="15" t="s">
        <v>241</v>
      </c>
      <c r="AW210" s="15" t="s">
        <v>29</v>
      </c>
      <c r="AX210" s="15" t="s">
        <v>82</v>
      </c>
      <c r="AY210" s="189" t="s">
        <v>234</v>
      </c>
    </row>
    <row r="211" spans="1:65" s="2" customFormat="1" ht="24.15" customHeight="1">
      <c r="A211" s="33"/>
      <c r="B211" s="157"/>
      <c r="C211" s="199" t="s">
        <v>335</v>
      </c>
      <c r="D211" s="199" t="s">
        <v>478</v>
      </c>
      <c r="E211" s="200" t="s">
        <v>602</v>
      </c>
      <c r="F211" s="201" t="s">
        <v>603</v>
      </c>
      <c r="G211" s="202" t="s">
        <v>240</v>
      </c>
      <c r="H211" s="203">
        <v>115.916</v>
      </c>
      <c r="I211" s="204"/>
      <c r="J211" s="205">
        <f>ROUND(I211*H211,2)</f>
        <v>0</v>
      </c>
      <c r="K211" s="206"/>
      <c r="L211" s="207"/>
      <c r="M211" s="208" t="s">
        <v>1</v>
      </c>
      <c r="N211" s="209" t="s">
        <v>41</v>
      </c>
      <c r="O211" s="62"/>
      <c r="P211" s="168">
        <f>O211*H211</f>
        <v>0</v>
      </c>
      <c r="Q211" s="168">
        <v>1.4999999999999999E-4</v>
      </c>
      <c r="R211" s="168">
        <f>Q211*H211</f>
        <v>1.7387399999999997E-2</v>
      </c>
      <c r="S211" s="168">
        <v>0</v>
      </c>
      <c r="T211" s="169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70" t="s">
        <v>282</v>
      </c>
      <c r="AT211" s="170" t="s">
        <v>478</v>
      </c>
      <c r="AU211" s="170" t="s">
        <v>87</v>
      </c>
      <c r="AY211" s="18" t="s">
        <v>234</v>
      </c>
      <c r="BE211" s="171">
        <f>IF(N211="základná",J211,0)</f>
        <v>0</v>
      </c>
      <c r="BF211" s="171">
        <f>IF(N211="znížená",J211,0)</f>
        <v>0</v>
      </c>
      <c r="BG211" s="171">
        <f>IF(N211="zákl. prenesená",J211,0)</f>
        <v>0</v>
      </c>
      <c r="BH211" s="171">
        <f>IF(N211="zníž. prenesená",J211,0)</f>
        <v>0</v>
      </c>
      <c r="BI211" s="171">
        <f>IF(N211="nulová",J211,0)</f>
        <v>0</v>
      </c>
      <c r="BJ211" s="18" t="s">
        <v>87</v>
      </c>
      <c r="BK211" s="171">
        <f>ROUND(I211*H211,2)</f>
        <v>0</v>
      </c>
      <c r="BL211" s="18" t="s">
        <v>241</v>
      </c>
      <c r="BM211" s="170" t="s">
        <v>3892</v>
      </c>
    </row>
    <row r="212" spans="1:65" s="2" customFormat="1" ht="24.15" customHeight="1">
      <c r="A212" s="33"/>
      <c r="B212" s="157"/>
      <c r="C212" s="158" t="s">
        <v>342</v>
      </c>
      <c r="D212" s="158" t="s">
        <v>237</v>
      </c>
      <c r="E212" s="159" t="s">
        <v>605</v>
      </c>
      <c r="F212" s="160" t="s">
        <v>606</v>
      </c>
      <c r="G212" s="161" t="s">
        <v>256</v>
      </c>
      <c r="H212" s="162">
        <v>73.36</v>
      </c>
      <c r="I212" s="163"/>
      <c r="J212" s="164">
        <f>ROUND(I212*H212,2)</f>
        <v>0</v>
      </c>
      <c r="K212" s="165"/>
      <c r="L212" s="34"/>
      <c r="M212" s="166" t="s">
        <v>1</v>
      </c>
      <c r="N212" s="167" t="s">
        <v>41</v>
      </c>
      <c r="O212" s="62"/>
      <c r="P212" s="168">
        <f>O212*H212</f>
        <v>0</v>
      </c>
      <c r="Q212" s="168">
        <v>0</v>
      </c>
      <c r="R212" s="168">
        <f>Q212*H212</f>
        <v>0</v>
      </c>
      <c r="S212" s="168">
        <v>0</v>
      </c>
      <c r="T212" s="169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70" t="s">
        <v>241</v>
      </c>
      <c r="AT212" s="170" t="s">
        <v>237</v>
      </c>
      <c r="AU212" s="170" t="s">
        <v>87</v>
      </c>
      <c r="AY212" s="18" t="s">
        <v>234</v>
      </c>
      <c r="BE212" s="171">
        <f>IF(N212="základná",J212,0)</f>
        <v>0</v>
      </c>
      <c r="BF212" s="171">
        <f>IF(N212="znížená",J212,0)</f>
        <v>0</v>
      </c>
      <c r="BG212" s="171">
        <f>IF(N212="zákl. prenesená",J212,0)</f>
        <v>0</v>
      </c>
      <c r="BH212" s="171">
        <f>IF(N212="zníž. prenesená",J212,0)</f>
        <v>0</v>
      </c>
      <c r="BI212" s="171">
        <f>IF(N212="nulová",J212,0)</f>
        <v>0</v>
      </c>
      <c r="BJ212" s="18" t="s">
        <v>87</v>
      </c>
      <c r="BK212" s="171">
        <f>ROUND(I212*H212,2)</f>
        <v>0</v>
      </c>
      <c r="BL212" s="18" t="s">
        <v>241</v>
      </c>
      <c r="BM212" s="170" t="s">
        <v>3893</v>
      </c>
    </row>
    <row r="213" spans="1:65" s="14" customFormat="1">
      <c r="B213" s="180"/>
      <c r="D213" s="173" t="s">
        <v>243</v>
      </c>
      <c r="E213" s="181" t="s">
        <v>1</v>
      </c>
      <c r="F213" s="182" t="s">
        <v>3809</v>
      </c>
      <c r="H213" s="183">
        <v>73.36</v>
      </c>
      <c r="I213" s="184"/>
      <c r="L213" s="180"/>
      <c r="M213" s="185"/>
      <c r="N213" s="186"/>
      <c r="O213" s="186"/>
      <c r="P213" s="186"/>
      <c r="Q213" s="186"/>
      <c r="R213" s="186"/>
      <c r="S213" s="186"/>
      <c r="T213" s="187"/>
      <c r="AT213" s="181" t="s">
        <v>243</v>
      </c>
      <c r="AU213" s="181" t="s">
        <v>87</v>
      </c>
      <c r="AV213" s="14" t="s">
        <v>87</v>
      </c>
      <c r="AW213" s="14" t="s">
        <v>29</v>
      </c>
      <c r="AX213" s="14" t="s">
        <v>82</v>
      </c>
      <c r="AY213" s="181" t="s">
        <v>234</v>
      </c>
    </row>
    <row r="214" spans="1:65" s="2" customFormat="1" ht="24.15" customHeight="1">
      <c r="A214" s="33"/>
      <c r="B214" s="157"/>
      <c r="C214" s="199" t="s">
        <v>349</v>
      </c>
      <c r="D214" s="199" t="s">
        <v>478</v>
      </c>
      <c r="E214" s="200" t="s">
        <v>609</v>
      </c>
      <c r="F214" s="201" t="s">
        <v>610</v>
      </c>
      <c r="G214" s="202" t="s">
        <v>611</v>
      </c>
      <c r="H214" s="203">
        <v>15.112</v>
      </c>
      <c r="I214" s="204"/>
      <c r="J214" s="205">
        <f>ROUND(I214*H214,2)</f>
        <v>0</v>
      </c>
      <c r="K214" s="206"/>
      <c r="L214" s="207"/>
      <c r="M214" s="208" t="s">
        <v>1</v>
      </c>
      <c r="N214" s="209" t="s">
        <v>41</v>
      </c>
      <c r="O214" s="62"/>
      <c r="P214" s="168">
        <f>O214*H214</f>
        <v>0</v>
      </c>
      <c r="Q214" s="168">
        <v>1E-3</v>
      </c>
      <c r="R214" s="168">
        <f>Q214*H214</f>
        <v>1.5112E-2</v>
      </c>
      <c r="S214" s="168">
        <v>0</v>
      </c>
      <c r="T214" s="169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70" t="s">
        <v>282</v>
      </c>
      <c r="AT214" s="170" t="s">
        <v>478</v>
      </c>
      <c r="AU214" s="170" t="s">
        <v>87</v>
      </c>
      <c r="AY214" s="18" t="s">
        <v>234</v>
      </c>
      <c r="BE214" s="171">
        <f>IF(N214="základná",J214,0)</f>
        <v>0</v>
      </c>
      <c r="BF214" s="171">
        <f>IF(N214="znížená",J214,0)</f>
        <v>0</v>
      </c>
      <c r="BG214" s="171">
        <f>IF(N214="zákl. prenesená",J214,0)</f>
        <v>0</v>
      </c>
      <c r="BH214" s="171">
        <f>IF(N214="zníž. prenesená",J214,0)</f>
        <v>0</v>
      </c>
      <c r="BI214" s="171">
        <f>IF(N214="nulová",J214,0)</f>
        <v>0</v>
      </c>
      <c r="BJ214" s="18" t="s">
        <v>87</v>
      </c>
      <c r="BK214" s="171">
        <f>ROUND(I214*H214,2)</f>
        <v>0</v>
      </c>
      <c r="BL214" s="18" t="s">
        <v>241</v>
      </c>
      <c r="BM214" s="170" t="s">
        <v>3894</v>
      </c>
    </row>
    <row r="215" spans="1:65" s="2" customFormat="1" ht="16.5" customHeight="1">
      <c r="A215" s="33"/>
      <c r="B215" s="157"/>
      <c r="C215" s="158" t="s">
        <v>7</v>
      </c>
      <c r="D215" s="158" t="s">
        <v>237</v>
      </c>
      <c r="E215" s="159" t="s">
        <v>614</v>
      </c>
      <c r="F215" s="160" t="s">
        <v>615</v>
      </c>
      <c r="G215" s="161" t="s">
        <v>256</v>
      </c>
      <c r="H215" s="162">
        <v>96.25</v>
      </c>
      <c r="I215" s="163"/>
      <c r="J215" s="164">
        <f>ROUND(I215*H215,2)</f>
        <v>0</v>
      </c>
      <c r="K215" s="165"/>
      <c r="L215" s="34"/>
      <c r="M215" s="166" t="s">
        <v>1</v>
      </c>
      <c r="N215" s="167" t="s">
        <v>41</v>
      </c>
      <c r="O215" s="62"/>
      <c r="P215" s="168">
        <f>O215*H215</f>
        <v>0</v>
      </c>
      <c r="Q215" s="168">
        <v>0.1236</v>
      </c>
      <c r="R215" s="168">
        <f>Q215*H215</f>
        <v>11.8965</v>
      </c>
      <c r="S215" s="168">
        <v>0</v>
      </c>
      <c r="T215" s="169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70" t="s">
        <v>241</v>
      </c>
      <c r="AT215" s="170" t="s">
        <v>237</v>
      </c>
      <c r="AU215" s="170" t="s">
        <v>87</v>
      </c>
      <c r="AY215" s="18" t="s">
        <v>234</v>
      </c>
      <c r="BE215" s="171">
        <f>IF(N215="základná",J215,0)</f>
        <v>0</v>
      </c>
      <c r="BF215" s="171">
        <f>IF(N215="znížená",J215,0)</f>
        <v>0</v>
      </c>
      <c r="BG215" s="171">
        <f>IF(N215="zákl. prenesená",J215,0)</f>
        <v>0</v>
      </c>
      <c r="BH215" s="171">
        <f>IF(N215="zníž. prenesená",J215,0)</f>
        <v>0</v>
      </c>
      <c r="BI215" s="171">
        <f>IF(N215="nulová",J215,0)</f>
        <v>0</v>
      </c>
      <c r="BJ215" s="18" t="s">
        <v>87</v>
      </c>
      <c r="BK215" s="171">
        <f>ROUND(I215*H215,2)</f>
        <v>0</v>
      </c>
      <c r="BL215" s="18" t="s">
        <v>241</v>
      </c>
      <c r="BM215" s="170" t="s">
        <v>3895</v>
      </c>
    </row>
    <row r="216" spans="1:65" s="14" customFormat="1">
      <c r="B216" s="180"/>
      <c r="D216" s="173" t="s">
        <v>243</v>
      </c>
      <c r="E216" s="181" t="s">
        <v>1</v>
      </c>
      <c r="F216" s="182" t="s">
        <v>3815</v>
      </c>
      <c r="H216" s="183">
        <v>22.89</v>
      </c>
      <c r="I216" s="184"/>
      <c r="L216" s="180"/>
      <c r="M216" s="185"/>
      <c r="N216" s="186"/>
      <c r="O216" s="186"/>
      <c r="P216" s="186"/>
      <c r="Q216" s="186"/>
      <c r="R216" s="186"/>
      <c r="S216" s="186"/>
      <c r="T216" s="187"/>
      <c r="AT216" s="181" t="s">
        <v>243</v>
      </c>
      <c r="AU216" s="181" t="s">
        <v>87</v>
      </c>
      <c r="AV216" s="14" t="s">
        <v>87</v>
      </c>
      <c r="AW216" s="14" t="s">
        <v>29</v>
      </c>
      <c r="AX216" s="14" t="s">
        <v>75</v>
      </c>
      <c r="AY216" s="181" t="s">
        <v>234</v>
      </c>
    </row>
    <row r="217" spans="1:65" s="14" customFormat="1">
      <c r="B217" s="180"/>
      <c r="D217" s="173" t="s">
        <v>243</v>
      </c>
      <c r="E217" s="181" t="s">
        <v>1</v>
      </c>
      <c r="F217" s="182" t="s">
        <v>3809</v>
      </c>
      <c r="H217" s="183">
        <v>73.36</v>
      </c>
      <c r="I217" s="184"/>
      <c r="L217" s="180"/>
      <c r="M217" s="185"/>
      <c r="N217" s="186"/>
      <c r="O217" s="186"/>
      <c r="P217" s="186"/>
      <c r="Q217" s="186"/>
      <c r="R217" s="186"/>
      <c r="S217" s="186"/>
      <c r="T217" s="187"/>
      <c r="AT217" s="181" t="s">
        <v>243</v>
      </c>
      <c r="AU217" s="181" t="s">
        <v>87</v>
      </c>
      <c r="AV217" s="14" t="s">
        <v>87</v>
      </c>
      <c r="AW217" s="14" t="s">
        <v>29</v>
      </c>
      <c r="AX217" s="14" t="s">
        <v>75</v>
      </c>
      <c r="AY217" s="181" t="s">
        <v>234</v>
      </c>
    </row>
    <row r="218" spans="1:65" s="15" customFormat="1">
      <c r="B218" s="188"/>
      <c r="D218" s="173" t="s">
        <v>243</v>
      </c>
      <c r="E218" s="189" t="s">
        <v>1</v>
      </c>
      <c r="F218" s="190" t="s">
        <v>248</v>
      </c>
      <c r="H218" s="191">
        <v>96.25</v>
      </c>
      <c r="I218" s="192"/>
      <c r="L218" s="188"/>
      <c r="M218" s="193"/>
      <c r="N218" s="194"/>
      <c r="O218" s="194"/>
      <c r="P218" s="194"/>
      <c r="Q218" s="194"/>
      <c r="R218" s="194"/>
      <c r="S218" s="194"/>
      <c r="T218" s="195"/>
      <c r="AT218" s="189" t="s">
        <v>243</v>
      </c>
      <c r="AU218" s="189" t="s">
        <v>87</v>
      </c>
      <c r="AV218" s="15" t="s">
        <v>241</v>
      </c>
      <c r="AW218" s="15" t="s">
        <v>29</v>
      </c>
      <c r="AX218" s="15" t="s">
        <v>82</v>
      </c>
      <c r="AY218" s="189" t="s">
        <v>234</v>
      </c>
    </row>
    <row r="219" spans="1:65" s="12" customFormat="1" ht="22.95" customHeight="1">
      <c r="B219" s="144"/>
      <c r="D219" s="145" t="s">
        <v>74</v>
      </c>
      <c r="E219" s="155" t="s">
        <v>628</v>
      </c>
      <c r="F219" s="155" t="s">
        <v>629</v>
      </c>
      <c r="I219" s="147"/>
      <c r="J219" s="156">
        <f>BK219</f>
        <v>0</v>
      </c>
      <c r="L219" s="144"/>
      <c r="M219" s="149"/>
      <c r="N219" s="150"/>
      <c r="O219" s="150"/>
      <c r="P219" s="151">
        <f>SUM(P220:P263)</f>
        <v>0</v>
      </c>
      <c r="Q219" s="150"/>
      <c r="R219" s="151">
        <f>SUM(R220:R263)</f>
        <v>7.237976849999999</v>
      </c>
      <c r="S219" s="150"/>
      <c r="T219" s="152">
        <f>SUM(T220:T263)</f>
        <v>0</v>
      </c>
      <c r="AR219" s="145" t="s">
        <v>82</v>
      </c>
      <c r="AT219" s="153" t="s">
        <v>74</v>
      </c>
      <c r="AU219" s="153" t="s">
        <v>82</v>
      </c>
      <c r="AY219" s="145" t="s">
        <v>234</v>
      </c>
      <c r="BK219" s="154">
        <f>SUM(BK220:BK263)</f>
        <v>0</v>
      </c>
    </row>
    <row r="220" spans="1:65" s="2" customFormat="1" ht="24.15" customHeight="1">
      <c r="A220" s="33"/>
      <c r="B220" s="157"/>
      <c r="C220" s="158" t="s">
        <v>362</v>
      </c>
      <c r="D220" s="158" t="s">
        <v>237</v>
      </c>
      <c r="E220" s="159" t="s">
        <v>3896</v>
      </c>
      <c r="F220" s="160" t="s">
        <v>3897</v>
      </c>
      <c r="G220" s="161" t="s">
        <v>256</v>
      </c>
      <c r="H220" s="162">
        <v>62.198999999999998</v>
      </c>
      <c r="I220" s="163"/>
      <c r="J220" s="164">
        <f>ROUND(I220*H220,2)</f>
        <v>0</v>
      </c>
      <c r="K220" s="165"/>
      <c r="L220" s="34"/>
      <c r="M220" s="166" t="s">
        <v>1</v>
      </c>
      <c r="N220" s="167" t="s">
        <v>41</v>
      </c>
      <c r="O220" s="62"/>
      <c r="P220" s="168">
        <f>O220*H220</f>
        <v>0</v>
      </c>
      <c r="Q220" s="168">
        <v>4.0000000000000002E-4</v>
      </c>
      <c r="R220" s="168">
        <f>Q220*H220</f>
        <v>2.4879600000000002E-2</v>
      </c>
      <c r="S220" s="168">
        <v>0</v>
      </c>
      <c r="T220" s="169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70" t="s">
        <v>241</v>
      </c>
      <c r="AT220" s="170" t="s">
        <v>237</v>
      </c>
      <c r="AU220" s="170" t="s">
        <v>87</v>
      </c>
      <c r="AY220" s="18" t="s">
        <v>234</v>
      </c>
      <c r="BE220" s="171">
        <f>IF(N220="základná",J220,0)</f>
        <v>0</v>
      </c>
      <c r="BF220" s="171">
        <f>IF(N220="znížená",J220,0)</f>
        <v>0</v>
      </c>
      <c r="BG220" s="171">
        <f>IF(N220="zákl. prenesená",J220,0)</f>
        <v>0</v>
      </c>
      <c r="BH220" s="171">
        <f>IF(N220="zníž. prenesená",J220,0)</f>
        <v>0</v>
      </c>
      <c r="BI220" s="171">
        <f>IF(N220="nulová",J220,0)</f>
        <v>0</v>
      </c>
      <c r="BJ220" s="18" t="s">
        <v>87</v>
      </c>
      <c r="BK220" s="171">
        <f>ROUND(I220*H220,2)</f>
        <v>0</v>
      </c>
      <c r="BL220" s="18" t="s">
        <v>241</v>
      </c>
      <c r="BM220" s="170" t="s">
        <v>3898</v>
      </c>
    </row>
    <row r="221" spans="1:65" s="13" customFormat="1">
      <c r="B221" s="172"/>
      <c r="D221" s="173" t="s">
        <v>243</v>
      </c>
      <c r="E221" s="174" t="s">
        <v>1</v>
      </c>
      <c r="F221" s="175" t="s">
        <v>3899</v>
      </c>
      <c r="H221" s="174" t="s">
        <v>1</v>
      </c>
      <c r="I221" s="176"/>
      <c r="L221" s="172"/>
      <c r="M221" s="177"/>
      <c r="N221" s="178"/>
      <c r="O221" s="178"/>
      <c r="P221" s="178"/>
      <c r="Q221" s="178"/>
      <c r="R221" s="178"/>
      <c r="S221" s="178"/>
      <c r="T221" s="179"/>
      <c r="AT221" s="174" t="s">
        <v>243</v>
      </c>
      <c r="AU221" s="174" t="s">
        <v>87</v>
      </c>
      <c r="AV221" s="13" t="s">
        <v>82</v>
      </c>
      <c r="AW221" s="13" t="s">
        <v>29</v>
      </c>
      <c r="AX221" s="13" t="s">
        <v>75</v>
      </c>
      <c r="AY221" s="174" t="s">
        <v>234</v>
      </c>
    </row>
    <row r="222" spans="1:65" s="14" customFormat="1" ht="20.399999999999999">
      <c r="B222" s="180"/>
      <c r="D222" s="173" t="s">
        <v>243</v>
      </c>
      <c r="E222" s="181" t="s">
        <v>1</v>
      </c>
      <c r="F222" s="182" t="s">
        <v>3900</v>
      </c>
      <c r="H222" s="183">
        <v>62.198999999999998</v>
      </c>
      <c r="I222" s="184"/>
      <c r="L222" s="180"/>
      <c r="M222" s="185"/>
      <c r="N222" s="186"/>
      <c r="O222" s="186"/>
      <c r="P222" s="186"/>
      <c r="Q222" s="186"/>
      <c r="R222" s="186"/>
      <c r="S222" s="186"/>
      <c r="T222" s="187"/>
      <c r="AT222" s="181" t="s">
        <v>243</v>
      </c>
      <c r="AU222" s="181" t="s">
        <v>87</v>
      </c>
      <c r="AV222" s="14" t="s">
        <v>87</v>
      </c>
      <c r="AW222" s="14" t="s">
        <v>29</v>
      </c>
      <c r="AX222" s="14" t="s">
        <v>75</v>
      </c>
      <c r="AY222" s="181" t="s">
        <v>234</v>
      </c>
    </row>
    <row r="223" spans="1:65" s="15" customFormat="1">
      <c r="B223" s="188"/>
      <c r="D223" s="173" t="s">
        <v>243</v>
      </c>
      <c r="E223" s="189" t="s">
        <v>3805</v>
      </c>
      <c r="F223" s="190" t="s">
        <v>248</v>
      </c>
      <c r="H223" s="191">
        <v>62.198999999999998</v>
      </c>
      <c r="I223" s="192"/>
      <c r="L223" s="188"/>
      <c r="M223" s="193"/>
      <c r="N223" s="194"/>
      <c r="O223" s="194"/>
      <c r="P223" s="194"/>
      <c r="Q223" s="194"/>
      <c r="R223" s="194"/>
      <c r="S223" s="194"/>
      <c r="T223" s="195"/>
      <c r="AT223" s="189" t="s">
        <v>243</v>
      </c>
      <c r="AU223" s="189" t="s">
        <v>87</v>
      </c>
      <c r="AV223" s="15" t="s">
        <v>241</v>
      </c>
      <c r="AW223" s="15" t="s">
        <v>29</v>
      </c>
      <c r="AX223" s="15" t="s">
        <v>82</v>
      </c>
      <c r="AY223" s="189" t="s">
        <v>234</v>
      </c>
    </row>
    <row r="224" spans="1:65" s="2" customFormat="1" ht="24.15" customHeight="1">
      <c r="A224" s="33"/>
      <c r="B224" s="157"/>
      <c r="C224" s="158" t="s">
        <v>367</v>
      </c>
      <c r="D224" s="158" t="s">
        <v>237</v>
      </c>
      <c r="E224" s="159" t="s">
        <v>3901</v>
      </c>
      <c r="F224" s="160" t="s">
        <v>3902</v>
      </c>
      <c r="G224" s="161" t="s">
        <v>256</v>
      </c>
      <c r="H224" s="162">
        <v>62.198999999999998</v>
      </c>
      <c r="I224" s="163"/>
      <c r="J224" s="164">
        <f>ROUND(I224*H224,2)</f>
        <v>0</v>
      </c>
      <c r="K224" s="165"/>
      <c r="L224" s="34"/>
      <c r="M224" s="166" t="s">
        <v>1</v>
      </c>
      <c r="N224" s="167" t="s">
        <v>41</v>
      </c>
      <c r="O224" s="62"/>
      <c r="P224" s="168">
        <f>O224*H224</f>
        <v>0</v>
      </c>
      <c r="Q224" s="168">
        <v>1.0999999999999999E-2</v>
      </c>
      <c r="R224" s="168">
        <f>Q224*H224</f>
        <v>0.68418899999999994</v>
      </c>
      <c r="S224" s="168">
        <v>0</v>
      </c>
      <c r="T224" s="169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70" t="s">
        <v>241</v>
      </c>
      <c r="AT224" s="170" t="s">
        <v>237</v>
      </c>
      <c r="AU224" s="170" t="s">
        <v>87</v>
      </c>
      <c r="AY224" s="18" t="s">
        <v>234</v>
      </c>
      <c r="BE224" s="171">
        <f>IF(N224="základná",J224,0)</f>
        <v>0</v>
      </c>
      <c r="BF224" s="171">
        <f>IF(N224="znížená",J224,0)</f>
        <v>0</v>
      </c>
      <c r="BG224" s="171">
        <f>IF(N224="zákl. prenesená",J224,0)</f>
        <v>0</v>
      </c>
      <c r="BH224" s="171">
        <f>IF(N224="zníž. prenesená",J224,0)</f>
        <v>0</v>
      </c>
      <c r="BI224" s="171">
        <f>IF(N224="nulová",J224,0)</f>
        <v>0</v>
      </c>
      <c r="BJ224" s="18" t="s">
        <v>87</v>
      </c>
      <c r="BK224" s="171">
        <f>ROUND(I224*H224,2)</f>
        <v>0</v>
      </c>
      <c r="BL224" s="18" t="s">
        <v>241</v>
      </c>
      <c r="BM224" s="170" t="s">
        <v>3903</v>
      </c>
    </row>
    <row r="225" spans="1:65" s="14" customFormat="1">
      <c r="B225" s="180"/>
      <c r="D225" s="173" t="s">
        <v>243</v>
      </c>
      <c r="E225" s="181" t="s">
        <v>1</v>
      </c>
      <c r="F225" s="182" t="s">
        <v>3805</v>
      </c>
      <c r="H225" s="183">
        <v>62.198999999999998</v>
      </c>
      <c r="I225" s="184"/>
      <c r="L225" s="180"/>
      <c r="M225" s="185"/>
      <c r="N225" s="186"/>
      <c r="O225" s="186"/>
      <c r="P225" s="186"/>
      <c r="Q225" s="186"/>
      <c r="R225" s="186"/>
      <c r="S225" s="186"/>
      <c r="T225" s="187"/>
      <c r="AT225" s="181" t="s">
        <v>243</v>
      </c>
      <c r="AU225" s="181" t="s">
        <v>87</v>
      </c>
      <c r="AV225" s="14" t="s">
        <v>87</v>
      </c>
      <c r="AW225" s="14" t="s">
        <v>29</v>
      </c>
      <c r="AX225" s="14" t="s">
        <v>82</v>
      </c>
      <c r="AY225" s="181" t="s">
        <v>234</v>
      </c>
    </row>
    <row r="226" spans="1:65" s="2" customFormat="1" ht="24.15" customHeight="1">
      <c r="A226" s="33"/>
      <c r="B226" s="157"/>
      <c r="C226" s="158" t="s">
        <v>372</v>
      </c>
      <c r="D226" s="158" t="s">
        <v>237</v>
      </c>
      <c r="E226" s="159" t="s">
        <v>3904</v>
      </c>
      <c r="F226" s="160" t="s">
        <v>3905</v>
      </c>
      <c r="G226" s="161" t="s">
        <v>256</v>
      </c>
      <c r="H226" s="162">
        <v>293.11500000000001</v>
      </c>
      <c r="I226" s="163"/>
      <c r="J226" s="164">
        <f>ROUND(I226*H226,2)</f>
        <v>0</v>
      </c>
      <c r="K226" s="165"/>
      <c r="L226" s="34"/>
      <c r="M226" s="166" t="s">
        <v>1</v>
      </c>
      <c r="N226" s="167" t="s">
        <v>41</v>
      </c>
      <c r="O226" s="62"/>
      <c r="P226" s="168">
        <f>O226*H226</f>
        <v>0</v>
      </c>
      <c r="Q226" s="168">
        <v>2.0000000000000001E-4</v>
      </c>
      <c r="R226" s="168">
        <f>Q226*H226</f>
        <v>5.8623000000000001E-2</v>
      </c>
      <c r="S226" s="168">
        <v>0</v>
      </c>
      <c r="T226" s="169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70" t="s">
        <v>241</v>
      </c>
      <c r="AT226" s="170" t="s">
        <v>237</v>
      </c>
      <c r="AU226" s="170" t="s">
        <v>87</v>
      </c>
      <c r="AY226" s="18" t="s">
        <v>234</v>
      </c>
      <c r="BE226" s="171">
        <f>IF(N226="základná",J226,0)</f>
        <v>0</v>
      </c>
      <c r="BF226" s="171">
        <f>IF(N226="znížená",J226,0)</f>
        <v>0</v>
      </c>
      <c r="BG226" s="171">
        <f>IF(N226="zákl. prenesená",J226,0)</f>
        <v>0</v>
      </c>
      <c r="BH226" s="171">
        <f>IF(N226="zníž. prenesená",J226,0)</f>
        <v>0</v>
      </c>
      <c r="BI226" s="171">
        <f>IF(N226="nulová",J226,0)</f>
        <v>0</v>
      </c>
      <c r="BJ226" s="18" t="s">
        <v>87</v>
      </c>
      <c r="BK226" s="171">
        <f>ROUND(I226*H226,2)</f>
        <v>0</v>
      </c>
      <c r="BL226" s="18" t="s">
        <v>241</v>
      </c>
      <c r="BM226" s="170" t="s">
        <v>3906</v>
      </c>
    </row>
    <row r="227" spans="1:65" s="14" customFormat="1">
      <c r="B227" s="180"/>
      <c r="D227" s="173" t="s">
        <v>243</v>
      </c>
      <c r="E227" s="181" t="s">
        <v>1</v>
      </c>
      <c r="F227" s="182" t="s">
        <v>3799</v>
      </c>
      <c r="H227" s="183">
        <v>293.11500000000001</v>
      </c>
      <c r="I227" s="184"/>
      <c r="L227" s="180"/>
      <c r="M227" s="185"/>
      <c r="N227" s="186"/>
      <c r="O227" s="186"/>
      <c r="P227" s="186"/>
      <c r="Q227" s="186"/>
      <c r="R227" s="186"/>
      <c r="S227" s="186"/>
      <c r="T227" s="187"/>
      <c r="AT227" s="181" t="s">
        <v>243</v>
      </c>
      <c r="AU227" s="181" t="s">
        <v>87</v>
      </c>
      <c r="AV227" s="14" t="s">
        <v>87</v>
      </c>
      <c r="AW227" s="14" t="s">
        <v>29</v>
      </c>
      <c r="AX227" s="14" t="s">
        <v>82</v>
      </c>
      <c r="AY227" s="181" t="s">
        <v>234</v>
      </c>
    </row>
    <row r="228" spans="1:65" s="2" customFormat="1" ht="24.15" customHeight="1">
      <c r="A228" s="33"/>
      <c r="B228" s="157"/>
      <c r="C228" s="158" t="s">
        <v>379</v>
      </c>
      <c r="D228" s="158" t="s">
        <v>237</v>
      </c>
      <c r="E228" s="159" t="s">
        <v>640</v>
      </c>
      <c r="F228" s="160" t="s">
        <v>641</v>
      </c>
      <c r="G228" s="161" t="s">
        <v>256</v>
      </c>
      <c r="H228" s="162">
        <v>293.11500000000001</v>
      </c>
      <c r="I228" s="163"/>
      <c r="J228" s="164">
        <f>ROUND(I228*H228,2)</f>
        <v>0</v>
      </c>
      <c r="K228" s="165"/>
      <c r="L228" s="34"/>
      <c r="M228" s="166" t="s">
        <v>1</v>
      </c>
      <c r="N228" s="167" t="s">
        <v>41</v>
      </c>
      <c r="O228" s="62"/>
      <c r="P228" s="168">
        <f>O228*H228</f>
        <v>0</v>
      </c>
      <c r="Q228" s="168">
        <v>4.0000000000000002E-4</v>
      </c>
      <c r="R228" s="168">
        <f>Q228*H228</f>
        <v>0.117246</v>
      </c>
      <c r="S228" s="168">
        <v>0</v>
      </c>
      <c r="T228" s="169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70" t="s">
        <v>241</v>
      </c>
      <c r="AT228" s="170" t="s">
        <v>237</v>
      </c>
      <c r="AU228" s="170" t="s">
        <v>87</v>
      </c>
      <c r="AY228" s="18" t="s">
        <v>234</v>
      </c>
      <c r="BE228" s="171">
        <f>IF(N228="základná",J228,0)</f>
        <v>0</v>
      </c>
      <c r="BF228" s="171">
        <f>IF(N228="znížená",J228,0)</f>
        <v>0</v>
      </c>
      <c r="BG228" s="171">
        <f>IF(N228="zákl. prenesená",J228,0)</f>
        <v>0</v>
      </c>
      <c r="BH228" s="171">
        <f>IF(N228="zníž. prenesená",J228,0)</f>
        <v>0</v>
      </c>
      <c r="BI228" s="171">
        <f>IF(N228="nulová",J228,0)</f>
        <v>0</v>
      </c>
      <c r="BJ228" s="18" t="s">
        <v>87</v>
      </c>
      <c r="BK228" s="171">
        <f>ROUND(I228*H228,2)</f>
        <v>0</v>
      </c>
      <c r="BL228" s="18" t="s">
        <v>241</v>
      </c>
      <c r="BM228" s="170" t="s">
        <v>3907</v>
      </c>
    </row>
    <row r="229" spans="1:65" s="13" customFormat="1" ht="20.399999999999999">
      <c r="B229" s="172"/>
      <c r="D229" s="173" t="s">
        <v>243</v>
      </c>
      <c r="E229" s="174" t="s">
        <v>1</v>
      </c>
      <c r="F229" s="175" t="s">
        <v>3908</v>
      </c>
      <c r="H229" s="174" t="s">
        <v>1</v>
      </c>
      <c r="I229" s="176"/>
      <c r="L229" s="172"/>
      <c r="M229" s="177"/>
      <c r="N229" s="178"/>
      <c r="O229" s="178"/>
      <c r="P229" s="178"/>
      <c r="Q229" s="178"/>
      <c r="R229" s="178"/>
      <c r="S229" s="178"/>
      <c r="T229" s="179"/>
      <c r="AT229" s="174" t="s">
        <v>243</v>
      </c>
      <c r="AU229" s="174" t="s">
        <v>87</v>
      </c>
      <c r="AV229" s="13" t="s">
        <v>82</v>
      </c>
      <c r="AW229" s="13" t="s">
        <v>29</v>
      </c>
      <c r="AX229" s="13" t="s">
        <v>75</v>
      </c>
      <c r="AY229" s="174" t="s">
        <v>234</v>
      </c>
    </row>
    <row r="230" spans="1:65" s="14" customFormat="1" ht="30.6">
      <c r="B230" s="180"/>
      <c r="D230" s="173" t="s">
        <v>243</v>
      </c>
      <c r="E230" s="181" t="s">
        <v>1</v>
      </c>
      <c r="F230" s="182" t="s">
        <v>3909</v>
      </c>
      <c r="H230" s="183">
        <v>102.797</v>
      </c>
      <c r="I230" s="184"/>
      <c r="L230" s="180"/>
      <c r="M230" s="185"/>
      <c r="N230" s="186"/>
      <c r="O230" s="186"/>
      <c r="P230" s="186"/>
      <c r="Q230" s="186"/>
      <c r="R230" s="186"/>
      <c r="S230" s="186"/>
      <c r="T230" s="187"/>
      <c r="AT230" s="181" t="s">
        <v>243</v>
      </c>
      <c r="AU230" s="181" t="s">
        <v>87</v>
      </c>
      <c r="AV230" s="14" t="s">
        <v>87</v>
      </c>
      <c r="AW230" s="14" t="s">
        <v>29</v>
      </c>
      <c r="AX230" s="14" t="s">
        <v>75</v>
      </c>
      <c r="AY230" s="181" t="s">
        <v>234</v>
      </c>
    </row>
    <row r="231" spans="1:65" s="13" customFormat="1">
      <c r="B231" s="172"/>
      <c r="D231" s="173" t="s">
        <v>243</v>
      </c>
      <c r="E231" s="174" t="s">
        <v>1</v>
      </c>
      <c r="F231" s="175" t="s">
        <v>3910</v>
      </c>
      <c r="H231" s="174" t="s">
        <v>1</v>
      </c>
      <c r="I231" s="176"/>
      <c r="L231" s="172"/>
      <c r="M231" s="177"/>
      <c r="N231" s="178"/>
      <c r="O231" s="178"/>
      <c r="P231" s="178"/>
      <c r="Q231" s="178"/>
      <c r="R231" s="178"/>
      <c r="S231" s="178"/>
      <c r="T231" s="179"/>
      <c r="AT231" s="174" t="s">
        <v>243</v>
      </c>
      <c r="AU231" s="174" t="s">
        <v>87</v>
      </c>
      <c r="AV231" s="13" t="s">
        <v>82</v>
      </c>
      <c r="AW231" s="13" t="s">
        <v>29</v>
      </c>
      <c r="AX231" s="13" t="s">
        <v>75</v>
      </c>
      <c r="AY231" s="174" t="s">
        <v>234</v>
      </c>
    </row>
    <row r="232" spans="1:65" s="14" customFormat="1">
      <c r="B232" s="180"/>
      <c r="D232" s="173" t="s">
        <v>243</v>
      </c>
      <c r="E232" s="181" t="s">
        <v>1</v>
      </c>
      <c r="F232" s="182" t="s">
        <v>3911</v>
      </c>
      <c r="H232" s="183">
        <v>12.784000000000001</v>
      </c>
      <c r="I232" s="184"/>
      <c r="L232" s="180"/>
      <c r="M232" s="185"/>
      <c r="N232" s="186"/>
      <c r="O232" s="186"/>
      <c r="P232" s="186"/>
      <c r="Q232" s="186"/>
      <c r="R232" s="186"/>
      <c r="S232" s="186"/>
      <c r="T232" s="187"/>
      <c r="AT232" s="181" t="s">
        <v>243</v>
      </c>
      <c r="AU232" s="181" t="s">
        <v>87</v>
      </c>
      <c r="AV232" s="14" t="s">
        <v>87</v>
      </c>
      <c r="AW232" s="14" t="s">
        <v>29</v>
      </c>
      <c r="AX232" s="14" t="s">
        <v>75</v>
      </c>
      <c r="AY232" s="181" t="s">
        <v>234</v>
      </c>
    </row>
    <row r="233" spans="1:65" s="14" customFormat="1">
      <c r="B233" s="180"/>
      <c r="D233" s="173" t="s">
        <v>243</v>
      </c>
      <c r="E233" s="181" t="s">
        <v>1</v>
      </c>
      <c r="F233" s="182" t="s">
        <v>3912</v>
      </c>
      <c r="H233" s="183">
        <v>15.964</v>
      </c>
      <c r="I233" s="184"/>
      <c r="L233" s="180"/>
      <c r="M233" s="185"/>
      <c r="N233" s="186"/>
      <c r="O233" s="186"/>
      <c r="P233" s="186"/>
      <c r="Q233" s="186"/>
      <c r="R233" s="186"/>
      <c r="S233" s="186"/>
      <c r="T233" s="187"/>
      <c r="AT233" s="181" t="s">
        <v>243</v>
      </c>
      <c r="AU233" s="181" t="s">
        <v>87</v>
      </c>
      <c r="AV233" s="14" t="s">
        <v>87</v>
      </c>
      <c r="AW233" s="14" t="s">
        <v>29</v>
      </c>
      <c r="AX233" s="14" t="s">
        <v>75</v>
      </c>
      <c r="AY233" s="181" t="s">
        <v>234</v>
      </c>
    </row>
    <row r="234" spans="1:65" s="14" customFormat="1">
      <c r="B234" s="180"/>
      <c r="D234" s="173" t="s">
        <v>243</v>
      </c>
      <c r="E234" s="181" t="s">
        <v>1</v>
      </c>
      <c r="F234" s="182" t="s">
        <v>3913</v>
      </c>
      <c r="H234" s="183">
        <v>12.784000000000001</v>
      </c>
      <c r="I234" s="184"/>
      <c r="L234" s="180"/>
      <c r="M234" s="185"/>
      <c r="N234" s="186"/>
      <c r="O234" s="186"/>
      <c r="P234" s="186"/>
      <c r="Q234" s="186"/>
      <c r="R234" s="186"/>
      <c r="S234" s="186"/>
      <c r="T234" s="187"/>
      <c r="AT234" s="181" t="s">
        <v>243</v>
      </c>
      <c r="AU234" s="181" t="s">
        <v>87</v>
      </c>
      <c r="AV234" s="14" t="s">
        <v>87</v>
      </c>
      <c r="AW234" s="14" t="s">
        <v>29</v>
      </c>
      <c r="AX234" s="14" t="s">
        <v>75</v>
      </c>
      <c r="AY234" s="181" t="s">
        <v>234</v>
      </c>
    </row>
    <row r="235" spans="1:65" s="14" customFormat="1">
      <c r="B235" s="180"/>
      <c r="D235" s="173" t="s">
        <v>243</v>
      </c>
      <c r="E235" s="181" t="s">
        <v>1</v>
      </c>
      <c r="F235" s="182" t="s">
        <v>3914</v>
      </c>
      <c r="H235" s="183">
        <v>11.884</v>
      </c>
      <c r="I235" s="184"/>
      <c r="L235" s="180"/>
      <c r="M235" s="185"/>
      <c r="N235" s="186"/>
      <c r="O235" s="186"/>
      <c r="P235" s="186"/>
      <c r="Q235" s="186"/>
      <c r="R235" s="186"/>
      <c r="S235" s="186"/>
      <c r="T235" s="187"/>
      <c r="AT235" s="181" t="s">
        <v>243</v>
      </c>
      <c r="AU235" s="181" t="s">
        <v>87</v>
      </c>
      <c r="AV235" s="14" t="s">
        <v>87</v>
      </c>
      <c r="AW235" s="14" t="s">
        <v>29</v>
      </c>
      <c r="AX235" s="14" t="s">
        <v>75</v>
      </c>
      <c r="AY235" s="181" t="s">
        <v>234</v>
      </c>
    </row>
    <row r="236" spans="1:65" s="14" customFormat="1">
      <c r="B236" s="180"/>
      <c r="D236" s="173" t="s">
        <v>243</v>
      </c>
      <c r="E236" s="181" t="s">
        <v>1</v>
      </c>
      <c r="F236" s="182" t="s">
        <v>3915</v>
      </c>
      <c r="H236" s="183">
        <v>11.884</v>
      </c>
      <c r="I236" s="184"/>
      <c r="L236" s="180"/>
      <c r="M236" s="185"/>
      <c r="N236" s="186"/>
      <c r="O236" s="186"/>
      <c r="P236" s="186"/>
      <c r="Q236" s="186"/>
      <c r="R236" s="186"/>
      <c r="S236" s="186"/>
      <c r="T236" s="187"/>
      <c r="AT236" s="181" t="s">
        <v>243</v>
      </c>
      <c r="AU236" s="181" t="s">
        <v>87</v>
      </c>
      <c r="AV236" s="14" t="s">
        <v>87</v>
      </c>
      <c r="AW236" s="14" t="s">
        <v>29</v>
      </c>
      <c r="AX236" s="14" t="s">
        <v>75</v>
      </c>
      <c r="AY236" s="181" t="s">
        <v>234</v>
      </c>
    </row>
    <row r="237" spans="1:65" s="14" customFormat="1" ht="20.399999999999999">
      <c r="B237" s="180"/>
      <c r="D237" s="173" t="s">
        <v>243</v>
      </c>
      <c r="E237" s="181" t="s">
        <v>1</v>
      </c>
      <c r="F237" s="182" t="s">
        <v>3916</v>
      </c>
      <c r="H237" s="183">
        <v>31.989000000000001</v>
      </c>
      <c r="I237" s="184"/>
      <c r="L237" s="180"/>
      <c r="M237" s="185"/>
      <c r="N237" s="186"/>
      <c r="O237" s="186"/>
      <c r="P237" s="186"/>
      <c r="Q237" s="186"/>
      <c r="R237" s="186"/>
      <c r="S237" s="186"/>
      <c r="T237" s="187"/>
      <c r="AT237" s="181" t="s">
        <v>243</v>
      </c>
      <c r="AU237" s="181" t="s">
        <v>87</v>
      </c>
      <c r="AV237" s="14" t="s">
        <v>87</v>
      </c>
      <c r="AW237" s="14" t="s">
        <v>29</v>
      </c>
      <c r="AX237" s="14" t="s">
        <v>75</v>
      </c>
      <c r="AY237" s="181" t="s">
        <v>234</v>
      </c>
    </row>
    <row r="238" spans="1:65" s="14" customFormat="1" ht="20.399999999999999">
      <c r="B238" s="180"/>
      <c r="D238" s="173" t="s">
        <v>243</v>
      </c>
      <c r="E238" s="181" t="s">
        <v>1</v>
      </c>
      <c r="F238" s="182" t="s">
        <v>3917</v>
      </c>
      <c r="H238" s="183">
        <v>16.738</v>
      </c>
      <c r="I238" s="184"/>
      <c r="L238" s="180"/>
      <c r="M238" s="185"/>
      <c r="N238" s="186"/>
      <c r="O238" s="186"/>
      <c r="P238" s="186"/>
      <c r="Q238" s="186"/>
      <c r="R238" s="186"/>
      <c r="S238" s="186"/>
      <c r="T238" s="187"/>
      <c r="AT238" s="181" t="s">
        <v>243</v>
      </c>
      <c r="AU238" s="181" t="s">
        <v>87</v>
      </c>
      <c r="AV238" s="14" t="s">
        <v>87</v>
      </c>
      <c r="AW238" s="14" t="s">
        <v>29</v>
      </c>
      <c r="AX238" s="14" t="s">
        <v>75</v>
      </c>
      <c r="AY238" s="181" t="s">
        <v>234</v>
      </c>
    </row>
    <row r="239" spans="1:65" s="14" customFormat="1" ht="20.399999999999999">
      <c r="B239" s="180"/>
      <c r="D239" s="173" t="s">
        <v>243</v>
      </c>
      <c r="E239" s="181" t="s">
        <v>1</v>
      </c>
      <c r="F239" s="182" t="s">
        <v>3918</v>
      </c>
      <c r="H239" s="183">
        <v>19.544</v>
      </c>
      <c r="I239" s="184"/>
      <c r="L239" s="180"/>
      <c r="M239" s="185"/>
      <c r="N239" s="186"/>
      <c r="O239" s="186"/>
      <c r="P239" s="186"/>
      <c r="Q239" s="186"/>
      <c r="R239" s="186"/>
      <c r="S239" s="186"/>
      <c r="T239" s="187"/>
      <c r="AT239" s="181" t="s">
        <v>243</v>
      </c>
      <c r="AU239" s="181" t="s">
        <v>87</v>
      </c>
      <c r="AV239" s="14" t="s">
        <v>87</v>
      </c>
      <c r="AW239" s="14" t="s">
        <v>29</v>
      </c>
      <c r="AX239" s="14" t="s">
        <v>75</v>
      </c>
      <c r="AY239" s="181" t="s">
        <v>234</v>
      </c>
    </row>
    <row r="240" spans="1:65" s="14" customFormat="1" ht="20.399999999999999">
      <c r="B240" s="180"/>
      <c r="D240" s="173" t="s">
        <v>243</v>
      </c>
      <c r="E240" s="181" t="s">
        <v>1</v>
      </c>
      <c r="F240" s="182" t="s">
        <v>3919</v>
      </c>
      <c r="H240" s="183">
        <v>17.584</v>
      </c>
      <c r="I240" s="184"/>
      <c r="L240" s="180"/>
      <c r="M240" s="185"/>
      <c r="N240" s="186"/>
      <c r="O240" s="186"/>
      <c r="P240" s="186"/>
      <c r="Q240" s="186"/>
      <c r="R240" s="186"/>
      <c r="S240" s="186"/>
      <c r="T240" s="187"/>
      <c r="AT240" s="181" t="s">
        <v>243</v>
      </c>
      <c r="AU240" s="181" t="s">
        <v>87</v>
      </c>
      <c r="AV240" s="14" t="s">
        <v>87</v>
      </c>
      <c r="AW240" s="14" t="s">
        <v>29</v>
      </c>
      <c r="AX240" s="14" t="s">
        <v>75</v>
      </c>
      <c r="AY240" s="181" t="s">
        <v>234</v>
      </c>
    </row>
    <row r="241" spans="1:65" s="14" customFormat="1" ht="20.399999999999999">
      <c r="B241" s="180"/>
      <c r="D241" s="173" t="s">
        <v>243</v>
      </c>
      <c r="E241" s="181" t="s">
        <v>1</v>
      </c>
      <c r="F241" s="182" t="s">
        <v>3920</v>
      </c>
      <c r="H241" s="183">
        <v>39.162999999999997</v>
      </c>
      <c r="I241" s="184"/>
      <c r="L241" s="180"/>
      <c r="M241" s="185"/>
      <c r="N241" s="186"/>
      <c r="O241" s="186"/>
      <c r="P241" s="186"/>
      <c r="Q241" s="186"/>
      <c r="R241" s="186"/>
      <c r="S241" s="186"/>
      <c r="T241" s="187"/>
      <c r="AT241" s="181" t="s">
        <v>243</v>
      </c>
      <c r="AU241" s="181" t="s">
        <v>87</v>
      </c>
      <c r="AV241" s="14" t="s">
        <v>87</v>
      </c>
      <c r="AW241" s="14" t="s">
        <v>29</v>
      </c>
      <c r="AX241" s="14" t="s">
        <v>75</v>
      </c>
      <c r="AY241" s="181" t="s">
        <v>234</v>
      </c>
    </row>
    <row r="242" spans="1:65" s="15" customFormat="1">
      <c r="B242" s="188"/>
      <c r="D242" s="173" t="s">
        <v>243</v>
      </c>
      <c r="E242" s="189" t="s">
        <v>3799</v>
      </c>
      <c r="F242" s="190" t="s">
        <v>248</v>
      </c>
      <c r="H242" s="191">
        <v>293.11500000000001</v>
      </c>
      <c r="I242" s="192"/>
      <c r="L242" s="188"/>
      <c r="M242" s="193"/>
      <c r="N242" s="194"/>
      <c r="O242" s="194"/>
      <c r="P242" s="194"/>
      <c r="Q242" s="194"/>
      <c r="R242" s="194"/>
      <c r="S242" s="194"/>
      <c r="T242" s="195"/>
      <c r="AT242" s="189" t="s">
        <v>243</v>
      </c>
      <c r="AU242" s="189" t="s">
        <v>87</v>
      </c>
      <c r="AV242" s="15" t="s">
        <v>241</v>
      </c>
      <c r="AW242" s="15" t="s">
        <v>29</v>
      </c>
      <c r="AX242" s="15" t="s">
        <v>82</v>
      </c>
      <c r="AY242" s="189" t="s">
        <v>234</v>
      </c>
    </row>
    <row r="243" spans="1:65" s="2" customFormat="1" ht="24.15" customHeight="1">
      <c r="A243" s="33"/>
      <c r="B243" s="157"/>
      <c r="C243" s="158" t="s">
        <v>387</v>
      </c>
      <c r="D243" s="158" t="s">
        <v>237</v>
      </c>
      <c r="E243" s="159" t="s">
        <v>670</v>
      </c>
      <c r="F243" s="160" t="s">
        <v>671</v>
      </c>
      <c r="G243" s="161" t="s">
        <v>256</v>
      </c>
      <c r="H243" s="162">
        <v>190.965</v>
      </c>
      <c r="I243" s="163"/>
      <c r="J243" s="164">
        <f>ROUND(I243*H243,2)</f>
        <v>0</v>
      </c>
      <c r="K243" s="165"/>
      <c r="L243" s="34"/>
      <c r="M243" s="166" t="s">
        <v>1</v>
      </c>
      <c r="N243" s="167" t="s">
        <v>41</v>
      </c>
      <c r="O243" s="62"/>
      <c r="P243" s="168">
        <f>O243*H243</f>
        <v>0</v>
      </c>
      <c r="Q243" s="168">
        <v>2.6249999999999999E-2</v>
      </c>
      <c r="R243" s="168">
        <f>Q243*H243</f>
        <v>5.0128312499999996</v>
      </c>
      <c r="S243" s="168">
        <v>0</v>
      </c>
      <c r="T243" s="169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70" t="s">
        <v>241</v>
      </c>
      <c r="AT243" s="170" t="s">
        <v>237</v>
      </c>
      <c r="AU243" s="170" t="s">
        <v>87</v>
      </c>
      <c r="AY243" s="18" t="s">
        <v>234</v>
      </c>
      <c r="BE243" s="171">
        <f>IF(N243="základná",J243,0)</f>
        <v>0</v>
      </c>
      <c r="BF243" s="171">
        <f>IF(N243="znížená",J243,0)</f>
        <v>0</v>
      </c>
      <c r="BG243" s="171">
        <f>IF(N243="zákl. prenesená",J243,0)</f>
        <v>0</v>
      </c>
      <c r="BH243" s="171">
        <f>IF(N243="zníž. prenesená",J243,0)</f>
        <v>0</v>
      </c>
      <c r="BI243" s="171">
        <f>IF(N243="nulová",J243,0)</f>
        <v>0</v>
      </c>
      <c r="BJ243" s="18" t="s">
        <v>87</v>
      </c>
      <c r="BK243" s="171">
        <f>ROUND(I243*H243,2)</f>
        <v>0</v>
      </c>
      <c r="BL243" s="18" t="s">
        <v>241</v>
      </c>
      <c r="BM243" s="170" t="s">
        <v>3921</v>
      </c>
    </row>
    <row r="244" spans="1:65" s="13" customFormat="1" ht="20.399999999999999">
      <c r="B244" s="172"/>
      <c r="D244" s="173" t="s">
        <v>243</v>
      </c>
      <c r="E244" s="174" t="s">
        <v>1</v>
      </c>
      <c r="F244" s="175" t="s">
        <v>3922</v>
      </c>
      <c r="H244" s="174" t="s">
        <v>1</v>
      </c>
      <c r="I244" s="176"/>
      <c r="L244" s="172"/>
      <c r="M244" s="177"/>
      <c r="N244" s="178"/>
      <c r="O244" s="178"/>
      <c r="P244" s="178"/>
      <c r="Q244" s="178"/>
      <c r="R244" s="178"/>
      <c r="S244" s="178"/>
      <c r="T244" s="179"/>
      <c r="AT244" s="174" t="s">
        <v>243</v>
      </c>
      <c r="AU244" s="174" t="s">
        <v>87</v>
      </c>
      <c r="AV244" s="13" t="s">
        <v>82</v>
      </c>
      <c r="AW244" s="13" t="s">
        <v>29</v>
      </c>
      <c r="AX244" s="13" t="s">
        <v>75</v>
      </c>
      <c r="AY244" s="174" t="s">
        <v>234</v>
      </c>
    </row>
    <row r="245" spans="1:65" s="13" customFormat="1" ht="20.399999999999999">
      <c r="B245" s="172"/>
      <c r="D245" s="173" t="s">
        <v>243</v>
      </c>
      <c r="E245" s="174" t="s">
        <v>1</v>
      </c>
      <c r="F245" s="175" t="s">
        <v>3908</v>
      </c>
      <c r="H245" s="174" t="s">
        <v>1</v>
      </c>
      <c r="I245" s="176"/>
      <c r="L245" s="172"/>
      <c r="M245" s="177"/>
      <c r="N245" s="178"/>
      <c r="O245" s="178"/>
      <c r="P245" s="178"/>
      <c r="Q245" s="178"/>
      <c r="R245" s="178"/>
      <c r="S245" s="178"/>
      <c r="T245" s="179"/>
      <c r="AT245" s="174" t="s">
        <v>243</v>
      </c>
      <c r="AU245" s="174" t="s">
        <v>87</v>
      </c>
      <c r="AV245" s="13" t="s">
        <v>82</v>
      </c>
      <c r="AW245" s="13" t="s">
        <v>29</v>
      </c>
      <c r="AX245" s="13" t="s">
        <v>75</v>
      </c>
      <c r="AY245" s="174" t="s">
        <v>234</v>
      </c>
    </row>
    <row r="246" spans="1:65" s="14" customFormat="1" ht="30.6">
      <c r="B246" s="180"/>
      <c r="D246" s="173" t="s">
        <v>243</v>
      </c>
      <c r="E246" s="181" t="s">
        <v>1</v>
      </c>
      <c r="F246" s="182" t="s">
        <v>3909</v>
      </c>
      <c r="H246" s="183">
        <v>102.797</v>
      </c>
      <c r="I246" s="184"/>
      <c r="L246" s="180"/>
      <c r="M246" s="185"/>
      <c r="N246" s="186"/>
      <c r="O246" s="186"/>
      <c r="P246" s="186"/>
      <c r="Q246" s="186"/>
      <c r="R246" s="186"/>
      <c r="S246" s="186"/>
      <c r="T246" s="187"/>
      <c r="AT246" s="181" t="s">
        <v>243</v>
      </c>
      <c r="AU246" s="181" t="s">
        <v>87</v>
      </c>
      <c r="AV246" s="14" t="s">
        <v>87</v>
      </c>
      <c r="AW246" s="14" t="s">
        <v>29</v>
      </c>
      <c r="AX246" s="14" t="s">
        <v>75</v>
      </c>
      <c r="AY246" s="181" t="s">
        <v>234</v>
      </c>
    </row>
    <row r="247" spans="1:65" s="13" customFormat="1">
      <c r="B247" s="172"/>
      <c r="D247" s="173" t="s">
        <v>243</v>
      </c>
      <c r="E247" s="174" t="s">
        <v>1</v>
      </c>
      <c r="F247" s="175" t="s">
        <v>3923</v>
      </c>
      <c r="H247" s="174" t="s">
        <v>1</v>
      </c>
      <c r="I247" s="176"/>
      <c r="L247" s="172"/>
      <c r="M247" s="177"/>
      <c r="N247" s="178"/>
      <c r="O247" s="178"/>
      <c r="P247" s="178"/>
      <c r="Q247" s="178"/>
      <c r="R247" s="178"/>
      <c r="S247" s="178"/>
      <c r="T247" s="179"/>
      <c r="AT247" s="174" t="s">
        <v>243</v>
      </c>
      <c r="AU247" s="174" t="s">
        <v>87</v>
      </c>
      <c r="AV247" s="13" t="s">
        <v>82</v>
      </c>
      <c r="AW247" s="13" t="s">
        <v>29</v>
      </c>
      <c r="AX247" s="13" t="s">
        <v>75</v>
      </c>
      <c r="AY247" s="174" t="s">
        <v>234</v>
      </c>
    </row>
    <row r="248" spans="1:65" s="14" customFormat="1">
      <c r="B248" s="180"/>
      <c r="D248" s="173" t="s">
        <v>243</v>
      </c>
      <c r="E248" s="181" t="s">
        <v>1</v>
      </c>
      <c r="F248" s="182" t="s">
        <v>3924</v>
      </c>
      <c r="H248" s="183">
        <v>5.5839999999999996</v>
      </c>
      <c r="I248" s="184"/>
      <c r="L248" s="180"/>
      <c r="M248" s="185"/>
      <c r="N248" s="186"/>
      <c r="O248" s="186"/>
      <c r="P248" s="186"/>
      <c r="Q248" s="186"/>
      <c r="R248" s="186"/>
      <c r="S248" s="186"/>
      <c r="T248" s="187"/>
      <c r="AT248" s="181" t="s">
        <v>243</v>
      </c>
      <c r="AU248" s="181" t="s">
        <v>87</v>
      </c>
      <c r="AV248" s="14" t="s">
        <v>87</v>
      </c>
      <c r="AW248" s="14" t="s">
        <v>29</v>
      </c>
      <c r="AX248" s="14" t="s">
        <v>75</v>
      </c>
      <c r="AY248" s="181" t="s">
        <v>234</v>
      </c>
    </row>
    <row r="249" spans="1:65" s="14" customFormat="1">
      <c r="B249" s="180"/>
      <c r="D249" s="173" t="s">
        <v>243</v>
      </c>
      <c r="E249" s="181" t="s">
        <v>1</v>
      </c>
      <c r="F249" s="182" t="s">
        <v>3925</v>
      </c>
      <c r="H249" s="183">
        <v>4.29</v>
      </c>
      <c r="I249" s="184"/>
      <c r="L249" s="180"/>
      <c r="M249" s="185"/>
      <c r="N249" s="186"/>
      <c r="O249" s="186"/>
      <c r="P249" s="186"/>
      <c r="Q249" s="186"/>
      <c r="R249" s="186"/>
      <c r="S249" s="186"/>
      <c r="T249" s="187"/>
      <c r="AT249" s="181" t="s">
        <v>243</v>
      </c>
      <c r="AU249" s="181" t="s">
        <v>87</v>
      </c>
      <c r="AV249" s="14" t="s">
        <v>87</v>
      </c>
      <c r="AW249" s="14" t="s">
        <v>29</v>
      </c>
      <c r="AX249" s="14" t="s">
        <v>75</v>
      </c>
      <c r="AY249" s="181" t="s">
        <v>234</v>
      </c>
    </row>
    <row r="250" spans="1:65" s="14" customFormat="1">
      <c r="B250" s="180"/>
      <c r="D250" s="173" t="s">
        <v>243</v>
      </c>
      <c r="E250" s="181" t="s">
        <v>1</v>
      </c>
      <c r="F250" s="182" t="s">
        <v>3926</v>
      </c>
      <c r="H250" s="183">
        <v>7.2</v>
      </c>
      <c r="I250" s="184"/>
      <c r="L250" s="180"/>
      <c r="M250" s="185"/>
      <c r="N250" s="186"/>
      <c r="O250" s="186"/>
      <c r="P250" s="186"/>
      <c r="Q250" s="186"/>
      <c r="R250" s="186"/>
      <c r="S250" s="186"/>
      <c r="T250" s="187"/>
      <c r="AT250" s="181" t="s">
        <v>243</v>
      </c>
      <c r="AU250" s="181" t="s">
        <v>87</v>
      </c>
      <c r="AV250" s="14" t="s">
        <v>87</v>
      </c>
      <c r="AW250" s="14" t="s">
        <v>29</v>
      </c>
      <c r="AX250" s="14" t="s">
        <v>75</v>
      </c>
      <c r="AY250" s="181" t="s">
        <v>234</v>
      </c>
    </row>
    <row r="251" spans="1:65" s="14" customFormat="1">
      <c r="B251" s="180"/>
      <c r="D251" s="173" t="s">
        <v>243</v>
      </c>
      <c r="E251" s="181" t="s">
        <v>1</v>
      </c>
      <c r="F251" s="182" t="s">
        <v>3927</v>
      </c>
      <c r="H251" s="183">
        <v>2.5499999999999998</v>
      </c>
      <c r="I251" s="184"/>
      <c r="L251" s="180"/>
      <c r="M251" s="185"/>
      <c r="N251" s="186"/>
      <c r="O251" s="186"/>
      <c r="P251" s="186"/>
      <c r="Q251" s="186"/>
      <c r="R251" s="186"/>
      <c r="S251" s="186"/>
      <c r="T251" s="187"/>
      <c r="AT251" s="181" t="s">
        <v>243</v>
      </c>
      <c r="AU251" s="181" t="s">
        <v>87</v>
      </c>
      <c r="AV251" s="14" t="s">
        <v>87</v>
      </c>
      <c r="AW251" s="14" t="s">
        <v>29</v>
      </c>
      <c r="AX251" s="14" t="s">
        <v>75</v>
      </c>
      <c r="AY251" s="181" t="s">
        <v>234</v>
      </c>
    </row>
    <row r="252" spans="1:65" s="14" customFormat="1">
      <c r="B252" s="180"/>
      <c r="D252" s="173" t="s">
        <v>243</v>
      </c>
      <c r="E252" s="181" t="s">
        <v>1</v>
      </c>
      <c r="F252" s="182" t="s">
        <v>3928</v>
      </c>
      <c r="H252" s="183">
        <v>2.5499999999999998</v>
      </c>
      <c r="I252" s="184"/>
      <c r="L252" s="180"/>
      <c r="M252" s="185"/>
      <c r="N252" s="186"/>
      <c r="O252" s="186"/>
      <c r="P252" s="186"/>
      <c r="Q252" s="186"/>
      <c r="R252" s="186"/>
      <c r="S252" s="186"/>
      <c r="T252" s="187"/>
      <c r="AT252" s="181" t="s">
        <v>243</v>
      </c>
      <c r="AU252" s="181" t="s">
        <v>87</v>
      </c>
      <c r="AV252" s="14" t="s">
        <v>87</v>
      </c>
      <c r="AW252" s="14" t="s">
        <v>29</v>
      </c>
      <c r="AX252" s="14" t="s">
        <v>75</v>
      </c>
      <c r="AY252" s="181" t="s">
        <v>234</v>
      </c>
    </row>
    <row r="253" spans="1:65" s="14" customFormat="1" ht="20.399999999999999">
      <c r="B253" s="180"/>
      <c r="D253" s="173" t="s">
        <v>243</v>
      </c>
      <c r="E253" s="181" t="s">
        <v>1</v>
      </c>
      <c r="F253" s="182" t="s">
        <v>3929</v>
      </c>
      <c r="H253" s="183">
        <v>14.409000000000001</v>
      </c>
      <c r="I253" s="184"/>
      <c r="L253" s="180"/>
      <c r="M253" s="185"/>
      <c r="N253" s="186"/>
      <c r="O253" s="186"/>
      <c r="P253" s="186"/>
      <c r="Q253" s="186"/>
      <c r="R253" s="186"/>
      <c r="S253" s="186"/>
      <c r="T253" s="187"/>
      <c r="AT253" s="181" t="s">
        <v>243</v>
      </c>
      <c r="AU253" s="181" t="s">
        <v>87</v>
      </c>
      <c r="AV253" s="14" t="s">
        <v>87</v>
      </c>
      <c r="AW253" s="14" t="s">
        <v>29</v>
      </c>
      <c r="AX253" s="14" t="s">
        <v>75</v>
      </c>
      <c r="AY253" s="181" t="s">
        <v>234</v>
      </c>
    </row>
    <row r="254" spans="1:65" s="14" customFormat="1">
      <c r="B254" s="180"/>
      <c r="D254" s="173" t="s">
        <v>243</v>
      </c>
      <c r="E254" s="181" t="s">
        <v>1</v>
      </c>
      <c r="F254" s="182" t="s">
        <v>3930</v>
      </c>
      <c r="H254" s="183">
        <v>4.9020000000000001</v>
      </c>
      <c r="I254" s="184"/>
      <c r="L254" s="180"/>
      <c r="M254" s="185"/>
      <c r="N254" s="186"/>
      <c r="O254" s="186"/>
      <c r="P254" s="186"/>
      <c r="Q254" s="186"/>
      <c r="R254" s="186"/>
      <c r="S254" s="186"/>
      <c r="T254" s="187"/>
      <c r="AT254" s="181" t="s">
        <v>243</v>
      </c>
      <c r="AU254" s="181" t="s">
        <v>87</v>
      </c>
      <c r="AV254" s="14" t="s">
        <v>87</v>
      </c>
      <c r="AW254" s="14" t="s">
        <v>29</v>
      </c>
      <c r="AX254" s="14" t="s">
        <v>75</v>
      </c>
      <c r="AY254" s="181" t="s">
        <v>234</v>
      </c>
    </row>
    <row r="255" spans="1:65" s="14" customFormat="1" ht="20.399999999999999">
      <c r="B255" s="180"/>
      <c r="D255" s="173" t="s">
        <v>243</v>
      </c>
      <c r="E255" s="181" t="s">
        <v>1</v>
      </c>
      <c r="F255" s="182" t="s">
        <v>3931</v>
      </c>
      <c r="H255" s="183">
        <v>10.78</v>
      </c>
      <c r="I255" s="184"/>
      <c r="L255" s="180"/>
      <c r="M255" s="185"/>
      <c r="N255" s="186"/>
      <c r="O255" s="186"/>
      <c r="P255" s="186"/>
      <c r="Q255" s="186"/>
      <c r="R255" s="186"/>
      <c r="S255" s="186"/>
      <c r="T255" s="187"/>
      <c r="AT255" s="181" t="s">
        <v>243</v>
      </c>
      <c r="AU255" s="181" t="s">
        <v>87</v>
      </c>
      <c r="AV255" s="14" t="s">
        <v>87</v>
      </c>
      <c r="AW255" s="14" t="s">
        <v>29</v>
      </c>
      <c r="AX255" s="14" t="s">
        <v>75</v>
      </c>
      <c r="AY255" s="181" t="s">
        <v>234</v>
      </c>
    </row>
    <row r="256" spans="1:65" s="14" customFormat="1" ht="20.399999999999999">
      <c r="B256" s="180"/>
      <c r="D256" s="173" t="s">
        <v>243</v>
      </c>
      <c r="E256" s="181" t="s">
        <v>1</v>
      </c>
      <c r="F256" s="182" t="s">
        <v>3932</v>
      </c>
      <c r="H256" s="183">
        <v>9.84</v>
      </c>
      <c r="I256" s="184"/>
      <c r="L256" s="180"/>
      <c r="M256" s="185"/>
      <c r="N256" s="186"/>
      <c r="O256" s="186"/>
      <c r="P256" s="186"/>
      <c r="Q256" s="186"/>
      <c r="R256" s="186"/>
      <c r="S256" s="186"/>
      <c r="T256" s="187"/>
      <c r="AT256" s="181" t="s">
        <v>243</v>
      </c>
      <c r="AU256" s="181" t="s">
        <v>87</v>
      </c>
      <c r="AV256" s="14" t="s">
        <v>87</v>
      </c>
      <c r="AW256" s="14" t="s">
        <v>29</v>
      </c>
      <c r="AX256" s="14" t="s">
        <v>75</v>
      </c>
      <c r="AY256" s="181" t="s">
        <v>234</v>
      </c>
    </row>
    <row r="257" spans="1:65" s="14" customFormat="1" ht="20.399999999999999">
      <c r="B257" s="180"/>
      <c r="D257" s="173" t="s">
        <v>243</v>
      </c>
      <c r="E257" s="181" t="s">
        <v>1</v>
      </c>
      <c r="F257" s="182" t="s">
        <v>3933</v>
      </c>
      <c r="H257" s="183">
        <v>26.062999999999999</v>
      </c>
      <c r="I257" s="184"/>
      <c r="L257" s="180"/>
      <c r="M257" s="185"/>
      <c r="N257" s="186"/>
      <c r="O257" s="186"/>
      <c r="P257" s="186"/>
      <c r="Q257" s="186"/>
      <c r="R257" s="186"/>
      <c r="S257" s="186"/>
      <c r="T257" s="187"/>
      <c r="AT257" s="181" t="s">
        <v>243</v>
      </c>
      <c r="AU257" s="181" t="s">
        <v>87</v>
      </c>
      <c r="AV257" s="14" t="s">
        <v>87</v>
      </c>
      <c r="AW257" s="14" t="s">
        <v>29</v>
      </c>
      <c r="AX257" s="14" t="s">
        <v>75</v>
      </c>
      <c r="AY257" s="181" t="s">
        <v>234</v>
      </c>
    </row>
    <row r="258" spans="1:65" s="15" customFormat="1">
      <c r="B258" s="188"/>
      <c r="D258" s="173" t="s">
        <v>243</v>
      </c>
      <c r="E258" s="189" t="s">
        <v>3818</v>
      </c>
      <c r="F258" s="190" t="s">
        <v>248</v>
      </c>
      <c r="H258" s="191">
        <v>190.965</v>
      </c>
      <c r="I258" s="192"/>
      <c r="L258" s="188"/>
      <c r="M258" s="193"/>
      <c r="N258" s="194"/>
      <c r="O258" s="194"/>
      <c r="P258" s="194"/>
      <c r="Q258" s="194"/>
      <c r="R258" s="194"/>
      <c r="S258" s="194"/>
      <c r="T258" s="195"/>
      <c r="AT258" s="189" t="s">
        <v>243</v>
      </c>
      <c r="AU258" s="189" t="s">
        <v>87</v>
      </c>
      <c r="AV258" s="15" t="s">
        <v>241</v>
      </c>
      <c r="AW258" s="15" t="s">
        <v>29</v>
      </c>
      <c r="AX258" s="15" t="s">
        <v>82</v>
      </c>
      <c r="AY258" s="189" t="s">
        <v>234</v>
      </c>
    </row>
    <row r="259" spans="1:65" s="2" customFormat="1" ht="24.15" customHeight="1">
      <c r="A259" s="33"/>
      <c r="B259" s="157"/>
      <c r="C259" s="158" t="s">
        <v>608</v>
      </c>
      <c r="D259" s="158" t="s">
        <v>237</v>
      </c>
      <c r="E259" s="159" t="s">
        <v>644</v>
      </c>
      <c r="F259" s="160" t="s">
        <v>645</v>
      </c>
      <c r="G259" s="161" t="s">
        <v>256</v>
      </c>
      <c r="H259" s="162">
        <v>102.15</v>
      </c>
      <c r="I259" s="163"/>
      <c r="J259" s="164">
        <f>ROUND(I259*H259,2)</f>
        <v>0</v>
      </c>
      <c r="K259" s="165"/>
      <c r="L259" s="34"/>
      <c r="M259" s="166" t="s">
        <v>1</v>
      </c>
      <c r="N259" s="167" t="s">
        <v>41</v>
      </c>
      <c r="O259" s="62"/>
      <c r="P259" s="168">
        <f>O259*H259</f>
        <v>0</v>
      </c>
      <c r="Q259" s="168">
        <v>1.312E-2</v>
      </c>
      <c r="R259" s="168">
        <f>Q259*H259</f>
        <v>1.3402080000000001</v>
      </c>
      <c r="S259" s="168">
        <v>0</v>
      </c>
      <c r="T259" s="169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70" t="s">
        <v>241</v>
      </c>
      <c r="AT259" s="170" t="s">
        <v>237</v>
      </c>
      <c r="AU259" s="170" t="s">
        <v>87</v>
      </c>
      <c r="AY259" s="18" t="s">
        <v>234</v>
      </c>
      <c r="BE259" s="171">
        <f>IF(N259="základná",J259,0)</f>
        <v>0</v>
      </c>
      <c r="BF259" s="171">
        <f>IF(N259="znížená",J259,0)</f>
        <v>0</v>
      </c>
      <c r="BG259" s="171">
        <f>IF(N259="zákl. prenesená",J259,0)</f>
        <v>0</v>
      </c>
      <c r="BH259" s="171">
        <f>IF(N259="zníž. prenesená",J259,0)</f>
        <v>0</v>
      </c>
      <c r="BI259" s="171">
        <f>IF(N259="nulová",J259,0)</f>
        <v>0</v>
      </c>
      <c r="BJ259" s="18" t="s">
        <v>87</v>
      </c>
      <c r="BK259" s="171">
        <f>ROUND(I259*H259,2)</f>
        <v>0</v>
      </c>
      <c r="BL259" s="18" t="s">
        <v>241</v>
      </c>
      <c r="BM259" s="170" t="s">
        <v>3934</v>
      </c>
    </row>
    <row r="260" spans="1:65" s="13" customFormat="1">
      <c r="B260" s="172"/>
      <c r="D260" s="173" t="s">
        <v>243</v>
      </c>
      <c r="E260" s="174" t="s">
        <v>1</v>
      </c>
      <c r="F260" s="175" t="s">
        <v>3935</v>
      </c>
      <c r="H260" s="174" t="s">
        <v>1</v>
      </c>
      <c r="I260" s="176"/>
      <c r="L260" s="172"/>
      <c r="M260" s="177"/>
      <c r="N260" s="178"/>
      <c r="O260" s="178"/>
      <c r="P260" s="178"/>
      <c r="Q260" s="178"/>
      <c r="R260" s="178"/>
      <c r="S260" s="178"/>
      <c r="T260" s="179"/>
      <c r="AT260" s="174" t="s">
        <v>243</v>
      </c>
      <c r="AU260" s="174" t="s">
        <v>87</v>
      </c>
      <c r="AV260" s="13" t="s">
        <v>82</v>
      </c>
      <c r="AW260" s="13" t="s">
        <v>29</v>
      </c>
      <c r="AX260" s="13" t="s">
        <v>75</v>
      </c>
      <c r="AY260" s="174" t="s">
        <v>234</v>
      </c>
    </row>
    <row r="261" spans="1:65" s="14" customFormat="1">
      <c r="B261" s="180"/>
      <c r="D261" s="173" t="s">
        <v>243</v>
      </c>
      <c r="E261" s="181" t="s">
        <v>1</v>
      </c>
      <c r="F261" s="182" t="s">
        <v>3936</v>
      </c>
      <c r="H261" s="183">
        <v>293.11500000000001</v>
      </c>
      <c r="I261" s="184"/>
      <c r="L261" s="180"/>
      <c r="M261" s="185"/>
      <c r="N261" s="186"/>
      <c r="O261" s="186"/>
      <c r="P261" s="186"/>
      <c r="Q261" s="186"/>
      <c r="R261" s="186"/>
      <c r="S261" s="186"/>
      <c r="T261" s="187"/>
      <c r="AT261" s="181" t="s">
        <v>243</v>
      </c>
      <c r="AU261" s="181" t="s">
        <v>87</v>
      </c>
      <c r="AV261" s="14" t="s">
        <v>87</v>
      </c>
      <c r="AW261" s="14" t="s">
        <v>29</v>
      </c>
      <c r="AX261" s="14" t="s">
        <v>75</v>
      </c>
      <c r="AY261" s="181" t="s">
        <v>234</v>
      </c>
    </row>
    <row r="262" spans="1:65" s="14" customFormat="1">
      <c r="B262" s="180"/>
      <c r="D262" s="173" t="s">
        <v>243</v>
      </c>
      <c r="E262" s="181" t="s">
        <v>1</v>
      </c>
      <c r="F262" s="182" t="s">
        <v>3937</v>
      </c>
      <c r="H262" s="183">
        <v>-190.965</v>
      </c>
      <c r="I262" s="184"/>
      <c r="L262" s="180"/>
      <c r="M262" s="185"/>
      <c r="N262" s="186"/>
      <c r="O262" s="186"/>
      <c r="P262" s="186"/>
      <c r="Q262" s="186"/>
      <c r="R262" s="186"/>
      <c r="S262" s="186"/>
      <c r="T262" s="187"/>
      <c r="AT262" s="181" t="s">
        <v>243</v>
      </c>
      <c r="AU262" s="181" t="s">
        <v>87</v>
      </c>
      <c r="AV262" s="14" t="s">
        <v>87</v>
      </c>
      <c r="AW262" s="14" t="s">
        <v>29</v>
      </c>
      <c r="AX262" s="14" t="s">
        <v>75</v>
      </c>
      <c r="AY262" s="181" t="s">
        <v>234</v>
      </c>
    </row>
    <row r="263" spans="1:65" s="15" customFormat="1">
      <c r="B263" s="188"/>
      <c r="D263" s="173" t="s">
        <v>243</v>
      </c>
      <c r="E263" s="189" t="s">
        <v>403</v>
      </c>
      <c r="F263" s="190" t="s">
        <v>248</v>
      </c>
      <c r="H263" s="191">
        <v>102.15</v>
      </c>
      <c r="I263" s="192"/>
      <c r="L263" s="188"/>
      <c r="M263" s="193"/>
      <c r="N263" s="194"/>
      <c r="O263" s="194"/>
      <c r="P263" s="194"/>
      <c r="Q263" s="194"/>
      <c r="R263" s="194"/>
      <c r="S263" s="194"/>
      <c r="T263" s="195"/>
      <c r="AT263" s="189" t="s">
        <v>243</v>
      </c>
      <c r="AU263" s="189" t="s">
        <v>87</v>
      </c>
      <c r="AV263" s="15" t="s">
        <v>241</v>
      </c>
      <c r="AW263" s="15" t="s">
        <v>29</v>
      </c>
      <c r="AX263" s="15" t="s">
        <v>82</v>
      </c>
      <c r="AY263" s="189" t="s">
        <v>234</v>
      </c>
    </row>
    <row r="264" spans="1:65" s="12" customFormat="1" ht="22.95" customHeight="1">
      <c r="B264" s="144"/>
      <c r="D264" s="145" t="s">
        <v>74</v>
      </c>
      <c r="E264" s="155" t="s">
        <v>680</v>
      </c>
      <c r="F264" s="155" t="s">
        <v>681</v>
      </c>
      <c r="I264" s="147"/>
      <c r="J264" s="156">
        <f>BK264</f>
        <v>0</v>
      </c>
      <c r="L264" s="144"/>
      <c r="M264" s="149"/>
      <c r="N264" s="150"/>
      <c r="O264" s="150"/>
      <c r="P264" s="151">
        <f>SUM(P265:P309)</f>
        <v>0</v>
      </c>
      <c r="Q264" s="150"/>
      <c r="R264" s="151">
        <f>SUM(R265:R309)</f>
        <v>5.3943977099999998</v>
      </c>
      <c r="S264" s="150"/>
      <c r="T264" s="152">
        <f>SUM(T265:T309)</f>
        <v>0</v>
      </c>
      <c r="AR264" s="145" t="s">
        <v>82</v>
      </c>
      <c r="AT264" s="153" t="s">
        <v>74</v>
      </c>
      <c r="AU264" s="153" t="s">
        <v>82</v>
      </c>
      <c r="AY264" s="145" t="s">
        <v>234</v>
      </c>
      <c r="BK264" s="154">
        <f>SUM(BK265:BK309)</f>
        <v>0</v>
      </c>
    </row>
    <row r="265" spans="1:65" s="2" customFormat="1" ht="24.15" customHeight="1">
      <c r="A265" s="33"/>
      <c r="B265" s="157"/>
      <c r="C265" s="158" t="s">
        <v>613</v>
      </c>
      <c r="D265" s="158" t="s">
        <v>237</v>
      </c>
      <c r="E265" s="159" t="s">
        <v>683</v>
      </c>
      <c r="F265" s="160" t="s">
        <v>684</v>
      </c>
      <c r="G265" s="161" t="s">
        <v>256</v>
      </c>
      <c r="H265" s="162">
        <v>141.518</v>
      </c>
      <c r="I265" s="163"/>
      <c r="J265" s="164">
        <f>ROUND(I265*H265,2)</f>
        <v>0</v>
      </c>
      <c r="K265" s="165"/>
      <c r="L265" s="34"/>
      <c r="M265" s="166" t="s">
        <v>1</v>
      </c>
      <c r="N265" s="167" t="s">
        <v>41</v>
      </c>
      <c r="O265" s="62"/>
      <c r="P265" s="168">
        <f>O265*H265</f>
        <v>0</v>
      </c>
      <c r="Q265" s="168">
        <v>3.3E-3</v>
      </c>
      <c r="R265" s="168">
        <f>Q265*H265</f>
        <v>0.46700940000000002</v>
      </c>
      <c r="S265" s="168">
        <v>0</v>
      </c>
      <c r="T265" s="169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70" t="s">
        <v>241</v>
      </c>
      <c r="AT265" s="170" t="s">
        <v>237</v>
      </c>
      <c r="AU265" s="170" t="s">
        <v>87</v>
      </c>
      <c r="AY265" s="18" t="s">
        <v>234</v>
      </c>
      <c r="BE265" s="171">
        <f>IF(N265="základná",J265,0)</f>
        <v>0</v>
      </c>
      <c r="BF265" s="171">
        <f>IF(N265="znížená",J265,0)</f>
        <v>0</v>
      </c>
      <c r="BG265" s="171">
        <f>IF(N265="zákl. prenesená",J265,0)</f>
        <v>0</v>
      </c>
      <c r="BH265" s="171">
        <f>IF(N265="zníž. prenesená",J265,0)</f>
        <v>0</v>
      </c>
      <c r="BI265" s="171">
        <f>IF(N265="nulová",J265,0)</f>
        <v>0</v>
      </c>
      <c r="BJ265" s="18" t="s">
        <v>87</v>
      </c>
      <c r="BK265" s="171">
        <f>ROUND(I265*H265,2)</f>
        <v>0</v>
      </c>
      <c r="BL265" s="18" t="s">
        <v>241</v>
      </c>
      <c r="BM265" s="170" t="s">
        <v>3938</v>
      </c>
    </row>
    <row r="266" spans="1:65" s="14" customFormat="1">
      <c r="B266" s="180"/>
      <c r="D266" s="173" t="s">
        <v>243</v>
      </c>
      <c r="E266" s="181" t="s">
        <v>1</v>
      </c>
      <c r="F266" s="182" t="s">
        <v>3821</v>
      </c>
      <c r="H266" s="183">
        <v>20.57</v>
      </c>
      <c r="I266" s="184"/>
      <c r="L266" s="180"/>
      <c r="M266" s="185"/>
      <c r="N266" s="186"/>
      <c r="O266" s="186"/>
      <c r="P266" s="186"/>
      <c r="Q266" s="186"/>
      <c r="R266" s="186"/>
      <c r="S266" s="186"/>
      <c r="T266" s="187"/>
      <c r="AT266" s="181" t="s">
        <v>243</v>
      </c>
      <c r="AU266" s="181" t="s">
        <v>87</v>
      </c>
      <c r="AV266" s="14" t="s">
        <v>87</v>
      </c>
      <c r="AW266" s="14" t="s">
        <v>29</v>
      </c>
      <c r="AX266" s="14" t="s">
        <v>75</v>
      </c>
      <c r="AY266" s="181" t="s">
        <v>234</v>
      </c>
    </row>
    <row r="267" spans="1:65" s="14" customFormat="1">
      <c r="B267" s="180"/>
      <c r="D267" s="173" t="s">
        <v>243</v>
      </c>
      <c r="E267" s="181" t="s">
        <v>1</v>
      </c>
      <c r="F267" s="182" t="s">
        <v>409</v>
      </c>
      <c r="H267" s="183">
        <v>119.822</v>
      </c>
      <c r="I267" s="184"/>
      <c r="L267" s="180"/>
      <c r="M267" s="185"/>
      <c r="N267" s="186"/>
      <c r="O267" s="186"/>
      <c r="P267" s="186"/>
      <c r="Q267" s="186"/>
      <c r="R267" s="186"/>
      <c r="S267" s="186"/>
      <c r="T267" s="187"/>
      <c r="AT267" s="181" t="s">
        <v>243</v>
      </c>
      <c r="AU267" s="181" t="s">
        <v>87</v>
      </c>
      <c r="AV267" s="14" t="s">
        <v>87</v>
      </c>
      <c r="AW267" s="14" t="s">
        <v>29</v>
      </c>
      <c r="AX267" s="14" t="s">
        <v>75</v>
      </c>
      <c r="AY267" s="181" t="s">
        <v>234</v>
      </c>
    </row>
    <row r="268" spans="1:65" s="14" customFormat="1">
      <c r="B268" s="180"/>
      <c r="D268" s="173" t="s">
        <v>243</v>
      </c>
      <c r="E268" s="181" t="s">
        <v>1</v>
      </c>
      <c r="F268" s="182" t="s">
        <v>412</v>
      </c>
      <c r="H268" s="183">
        <v>6.1189999999999998</v>
      </c>
      <c r="I268" s="184"/>
      <c r="L268" s="180"/>
      <c r="M268" s="185"/>
      <c r="N268" s="186"/>
      <c r="O268" s="186"/>
      <c r="P268" s="186"/>
      <c r="Q268" s="186"/>
      <c r="R268" s="186"/>
      <c r="S268" s="186"/>
      <c r="T268" s="187"/>
      <c r="AT268" s="181" t="s">
        <v>243</v>
      </c>
      <c r="AU268" s="181" t="s">
        <v>87</v>
      </c>
      <c r="AV268" s="14" t="s">
        <v>87</v>
      </c>
      <c r="AW268" s="14" t="s">
        <v>29</v>
      </c>
      <c r="AX268" s="14" t="s">
        <v>75</v>
      </c>
      <c r="AY268" s="181" t="s">
        <v>234</v>
      </c>
    </row>
    <row r="269" spans="1:65" s="14" customFormat="1">
      <c r="B269" s="180"/>
      <c r="D269" s="173" t="s">
        <v>243</v>
      </c>
      <c r="E269" s="181" t="s">
        <v>1</v>
      </c>
      <c r="F269" s="182" t="s">
        <v>2888</v>
      </c>
      <c r="H269" s="183">
        <v>-4.9930000000000003</v>
      </c>
      <c r="I269" s="184"/>
      <c r="L269" s="180"/>
      <c r="M269" s="185"/>
      <c r="N269" s="186"/>
      <c r="O269" s="186"/>
      <c r="P269" s="186"/>
      <c r="Q269" s="186"/>
      <c r="R269" s="186"/>
      <c r="S269" s="186"/>
      <c r="T269" s="187"/>
      <c r="AT269" s="181" t="s">
        <v>243</v>
      </c>
      <c r="AU269" s="181" t="s">
        <v>87</v>
      </c>
      <c r="AV269" s="14" t="s">
        <v>87</v>
      </c>
      <c r="AW269" s="14" t="s">
        <v>29</v>
      </c>
      <c r="AX269" s="14" t="s">
        <v>75</v>
      </c>
      <c r="AY269" s="181" t="s">
        <v>234</v>
      </c>
    </row>
    <row r="270" spans="1:65" s="15" customFormat="1">
      <c r="B270" s="188"/>
      <c r="D270" s="173" t="s">
        <v>243</v>
      </c>
      <c r="E270" s="189" t="s">
        <v>1</v>
      </c>
      <c r="F270" s="190" t="s">
        <v>248</v>
      </c>
      <c r="H270" s="191">
        <v>141.518</v>
      </c>
      <c r="I270" s="192"/>
      <c r="L270" s="188"/>
      <c r="M270" s="193"/>
      <c r="N270" s="194"/>
      <c r="O270" s="194"/>
      <c r="P270" s="194"/>
      <c r="Q270" s="194"/>
      <c r="R270" s="194"/>
      <c r="S270" s="194"/>
      <c r="T270" s="195"/>
      <c r="AT270" s="189" t="s">
        <v>243</v>
      </c>
      <c r="AU270" s="189" t="s">
        <v>87</v>
      </c>
      <c r="AV270" s="15" t="s">
        <v>241</v>
      </c>
      <c r="AW270" s="15" t="s">
        <v>29</v>
      </c>
      <c r="AX270" s="15" t="s">
        <v>82</v>
      </c>
      <c r="AY270" s="189" t="s">
        <v>234</v>
      </c>
    </row>
    <row r="271" spans="1:65" s="2" customFormat="1" ht="24.15" customHeight="1">
      <c r="A271" s="33"/>
      <c r="B271" s="157"/>
      <c r="C271" s="158" t="s">
        <v>617</v>
      </c>
      <c r="D271" s="158" t="s">
        <v>237</v>
      </c>
      <c r="E271" s="159" t="s">
        <v>687</v>
      </c>
      <c r="F271" s="160" t="s">
        <v>688</v>
      </c>
      <c r="G271" s="161" t="s">
        <v>256</v>
      </c>
      <c r="H271" s="162">
        <v>141.518</v>
      </c>
      <c r="I271" s="163"/>
      <c r="J271" s="164">
        <f>ROUND(I271*H271,2)</f>
        <v>0</v>
      </c>
      <c r="K271" s="165"/>
      <c r="L271" s="34"/>
      <c r="M271" s="166" t="s">
        <v>1</v>
      </c>
      <c r="N271" s="167" t="s">
        <v>41</v>
      </c>
      <c r="O271" s="62"/>
      <c r="P271" s="168">
        <f>O271*H271</f>
        <v>0</v>
      </c>
      <c r="Q271" s="168">
        <v>4.0000000000000002E-4</v>
      </c>
      <c r="R271" s="168">
        <f>Q271*H271</f>
        <v>5.6607200000000003E-2</v>
      </c>
      <c r="S271" s="168">
        <v>0</v>
      </c>
      <c r="T271" s="169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70" t="s">
        <v>241</v>
      </c>
      <c r="AT271" s="170" t="s">
        <v>237</v>
      </c>
      <c r="AU271" s="170" t="s">
        <v>87</v>
      </c>
      <c r="AY271" s="18" t="s">
        <v>234</v>
      </c>
      <c r="BE271" s="171">
        <f>IF(N271="základná",J271,0)</f>
        <v>0</v>
      </c>
      <c r="BF271" s="171">
        <f>IF(N271="znížená",J271,0)</f>
        <v>0</v>
      </c>
      <c r="BG271" s="171">
        <f>IF(N271="zákl. prenesená",J271,0)</f>
        <v>0</v>
      </c>
      <c r="BH271" s="171">
        <f>IF(N271="zníž. prenesená",J271,0)</f>
        <v>0</v>
      </c>
      <c r="BI271" s="171">
        <f>IF(N271="nulová",J271,0)</f>
        <v>0</v>
      </c>
      <c r="BJ271" s="18" t="s">
        <v>87</v>
      </c>
      <c r="BK271" s="171">
        <f>ROUND(I271*H271,2)</f>
        <v>0</v>
      </c>
      <c r="BL271" s="18" t="s">
        <v>241</v>
      </c>
      <c r="BM271" s="170" t="s">
        <v>3939</v>
      </c>
    </row>
    <row r="272" spans="1:65" s="14" customFormat="1">
      <c r="B272" s="180"/>
      <c r="D272" s="173" t="s">
        <v>243</v>
      </c>
      <c r="E272" s="181" t="s">
        <v>1</v>
      </c>
      <c r="F272" s="182" t="s">
        <v>3821</v>
      </c>
      <c r="H272" s="183">
        <v>20.57</v>
      </c>
      <c r="I272" s="184"/>
      <c r="L272" s="180"/>
      <c r="M272" s="185"/>
      <c r="N272" s="186"/>
      <c r="O272" s="186"/>
      <c r="P272" s="186"/>
      <c r="Q272" s="186"/>
      <c r="R272" s="186"/>
      <c r="S272" s="186"/>
      <c r="T272" s="187"/>
      <c r="AT272" s="181" t="s">
        <v>243</v>
      </c>
      <c r="AU272" s="181" t="s">
        <v>87</v>
      </c>
      <c r="AV272" s="14" t="s">
        <v>87</v>
      </c>
      <c r="AW272" s="14" t="s">
        <v>29</v>
      </c>
      <c r="AX272" s="14" t="s">
        <v>75</v>
      </c>
      <c r="AY272" s="181" t="s">
        <v>234</v>
      </c>
    </row>
    <row r="273" spans="1:65" s="14" customFormat="1">
      <c r="B273" s="180"/>
      <c r="D273" s="173" t="s">
        <v>243</v>
      </c>
      <c r="E273" s="181" t="s">
        <v>1</v>
      </c>
      <c r="F273" s="182" t="s">
        <v>409</v>
      </c>
      <c r="H273" s="183">
        <v>119.822</v>
      </c>
      <c r="I273" s="184"/>
      <c r="L273" s="180"/>
      <c r="M273" s="185"/>
      <c r="N273" s="186"/>
      <c r="O273" s="186"/>
      <c r="P273" s="186"/>
      <c r="Q273" s="186"/>
      <c r="R273" s="186"/>
      <c r="S273" s="186"/>
      <c r="T273" s="187"/>
      <c r="AT273" s="181" t="s">
        <v>243</v>
      </c>
      <c r="AU273" s="181" t="s">
        <v>87</v>
      </c>
      <c r="AV273" s="14" t="s">
        <v>87</v>
      </c>
      <c r="AW273" s="14" t="s">
        <v>29</v>
      </c>
      <c r="AX273" s="14" t="s">
        <v>75</v>
      </c>
      <c r="AY273" s="181" t="s">
        <v>234</v>
      </c>
    </row>
    <row r="274" spans="1:65" s="14" customFormat="1">
      <c r="B274" s="180"/>
      <c r="D274" s="173" t="s">
        <v>243</v>
      </c>
      <c r="E274" s="181" t="s">
        <v>1</v>
      </c>
      <c r="F274" s="182" t="s">
        <v>412</v>
      </c>
      <c r="H274" s="183">
        <v>6.1189999999999998</v>
      </c>
      <c r="I274" s="184"/>
      <c r="L274" s="180"/>
      <c r="M274" s="185"/>
      <c r="N274" s="186"/>
      <c r="O274" s="186"/>
      <c r="P274" s="186"/>
      <c r="Q274" s="186"/>
      <c r="R274" s="186"/>
      <c r="S274" s="186"/>
      <c r="T274" s="187"/>
      <c r="AT274" s="181" t="s">
        <v>243</v>
      </c>
      <c r="AU274" s="181" t="s">
        <v>87</v>
      </c>
      <c r="AV274" s="14" t="s">
        <v>87</v>
      </c>
      <c r="AW274" s="14" t="s">
        <v>29</v>
      </c>
      <c r="AX274" s="14" t="s">
        <v>75</v>
      </c>
      <c r="AY274" s="181" t="s">
        <v>234</v>
      </c>
    </row>
    <row r="275" spans="1:65" s="14" customFormat="1">
      <c r="B275" s="180"/>
      <c r="D275" s="173" t="s">
        <v>243</v>
      </c>
      <c r="E275" s="181" t="s">
        <v>1</v>
      </c>
      <c r="F275" s="182" t="s">
        <v>2888</v>
      </c>
      <c r="H275" s="183">
        <v>-4.9930000000000003</v>
      </c>
      <c r="I275" s="184"/>
      <c r="L275" s="180"/>
      <c r="M275" s="185"/>
      <c r="N275" s="186"/>
      <c r="O275" s="186"/>
      <c r="P275" s="186"/>
      <c r="Q275" s="186"/>
      <c r="R275" s="186"/>
      <c r="S275" s="186"/>
      <c r="T275" s="187"/>
      <c r="AT275" s="181" t="s">
        <v>243</v>
      </c>
      <c r="AU275" s="181" t="s">
        <v>87</v>
      </c>
      <c r="AV275" s="14" t="s">
        <v>87</v>
      </c>
      <c r="AW275" s="14" t="s">
        <v>29</v>
      </c>
      <c r="AX275" s="14" t="s">
        <v>75</v>
      </c>
      <c r="AY275" s="181" t="s">
        <v>234</v>
      </c>
    </row>
    <row r="276" spans="1:65" s="15" customFormat="1">
      <c r="B276" s="188"/>
      <c r="D276" s="173" t="s">
        <v>243</v>
      </c>
      <c r="E276" s="189" t="s">
        <v>1</v>
      </c>
      <c r="F276" s="190" t="s">
        <v>248</v>
      </c>
      <c r="H276" s="191">
        <v>141.518</v>
      </c>
      <c r="I276" s="192"/>
      <c r="L276" s="188"/>
      <c r="M276" s="193"/>
      <c r="N276" s="194"/>
      <c r="O276" s="194"/>
      <c r="P276" s="194"/>
      <c r="Q276" s="194"/>
      <c r="R276" s="194"/>
      <c r="S276" s="194"/>
      <c r="T276" s="195"/>
      <c r="AT276" s="189" t="s">
        <v>243</v>
      </c>
      <c r="AU276" s="189" t="s">
        <v>87</v>
      </c>
      <c r="AV276" s="15" t="s">
        <v>241</v>
      </c>
      <c r="AW276" s="15" t="s">
        <v>29</v>
      </c>
      <c r="AX276" s="15" t="s">
        <v>82</v>
      </c>
      <c r="AY276" s="189" t="s">
        <v>234</v>
      </c>
    </row>
    <row r="277" spans="1:65" s="2" customFormat="1" ht="24.15" customHeight="1">
      <c r="A277" s="33"/>
      <c r="B277" s="157"/>
      <c r="C277" s="158" t="s">
        <v>624</v>
      </c>
      <c r="D277" s="158" t="s">
        <v>237</v>
      </c>
      <c r="E277" s="159" t="s">
        <v>691</v>
      </c>
      <c r="F277" s="160" t="s">
        <v>692</v>
      </c>
      <c r="G277" s="161" t="s">
        <v>256</v>
      </c>
      <c r="H277" s="162">
        <v>6.1189999999999998</v>
      </c>
      <c r="I277" s="163"/>
      <c r="J277" s="164">
        <f>ROUND(I277*H277,2)</f>
        <v>0</v>
      </c>
      <c r="K277" s="165"/>
      <c r="L277" s="34"/>
      <c r="M277" s="166" t="s">
        <v>1</v>
      </c>
      <c r="N277" s="167" t="s">
        <v>41</v>
      </c>
      <c r="O277" s="62"/>
      <c r="P277" s="168">
        <f>O277*H277</f>
        <v>0</v>
      </c>
      <c r="Q277" s="168">
        <v>5.1500000000000001E-3</v>
      </c>
      <c r="R277" s="168">
        <f>Q277*H277</f>
        <v>3.1512850000000002E-2</v>
      </c>
      <c r="S277" s="168">
        <v>0</v>
      </c>
      <c r="T277" s="169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70" t="s">
        <v>241</v>
      </c>
      <c r="AT277" s="170" t="s">
        <v>237</v>
      </c>
      <c r="AU277" s="170" t="s">
        <v>87</v>
      </c>
      <c r="AY277" s="18" t="s">
        <v>234</v>
      </c>
      <c r="BE277" s="171">
        <f>IF(N277="základná",J277,0)</f>
        <v>0</v>
      </c>
      <c r="BF277" s="171">
        <f>IF(N277="znížená",J277,0)</f>
        <v>0</v>
      </c>
      <c r="BG277" s="171">
        <f>IF(N277="zákl. prenesená",J277,0)</f>
        <v>0</v>
      </c>
      <c r="BH277" s="171">
        <f>IF(N277="zníž. prenesená",J277,0)</f>
        <v>0</v>
      </c>
      <c r="BI277" s="171">
        <f>IF(N277="nulová",J277,0)</f>
        <v>0</v>
      </c>
      <c r="BJ277" s="18" t="s">
        <v>87</v>
      </c>
      <c r="BK277" s="171">
        <f>ROUND(I277*H277,2)</f>
        <v>0</v>
      </c>
      <c r="BL277" s="18" t="s">
        <v>241</v>
      </c>
      <c r="BM277" s="170" t="s">
        <v>3940</v>
      </c>
    </row>
    <row r="278" spans="1:65" s="13" customFormat="1">
      <c r="B278" s="172"/>
      <c r="D278" s="173" t="s">
        <v>243</v>
      </c>
      <c r="E278" s="174" t="s">
        <v>1</v>
      </c>
      <c r="F278" s="175" t="s">
        <v>694</v>
      </c>
      <c r="H278" s="174" t="s">
        <v>1</v>
      </c>
      <c r="I278" s="176"/>
      <c r="L278" s="172"/>
      <c r="M278" s="177"/>
      <c r="N278" s="178"/>
      <c r="O278" s="178"/>
      <c r="P278" s="178"/>
      <c r="Q278" s="178"/>
      <c r="R278" s="178"/>
      <c r="S278" s="178"/>
      <c r="T278" s="179"/>
      <c r="AT278" s="174" t="s">
        <v>243</v>
      </c>
      <c r="AU278" s="174" t="s">
        <v>87</v>
      </c>
      <c r="AV278" s="13" t="s">
        <v>82</v>
      </c>
      <c r="AW278" s="13" t="s">
        <v>29</v>
      </c>
      <c r="AX278" s="13" t="s">
        <v>75</v>
      </c>
      <c r="AY278" s="174" t="s">
        <v>234</v>
      </c>
    </row>
    <row r="279" spans="1:65" s="14" customFormat="1">
      <c r="B279" s="180"/>
      <c r="D279" s="173" t="s">
        <v>243</v>
      </c>
      <c r="E279" s="181" t="s">
        <v>1</v>
      </c>
      <c r="F279" s="182" t="s">
        <v>3941</v>
      </c>
      <c r="H279" s="183">
        <v>1.6830000000000001</v>
      </c>
      <c r="I279" s="184"/>
      <c r="L279" s="180"/>
      <c r="M279" s="185"/>
      <c r="N279" s="186"/>
      <c r="O279" s="186"/>
      <c r="P279" s="186"/>
      <c r="Q279" s="186"/>
      <c r="R279" s="186"/>
      <c r="S279" s="186"/>
      <c r="T279" s="187"/>
      <c r="AT279" s="181" t="s">
        <v>243</v>
      </c>
      <c r="AU279" s="181" t="s">
        <v>87</v>
      </c>
      <c r="AV279" s="14" t="s">
        <v>87</v>
      </c>
      <c r="AW279" s="14" t="s">
        <v>29</v>
      </c>
      <c r="AX279" s="14" t="s">
        <v>75</v>
      </c>
      <c r="AY279" s="181" t="s">
        <v>234</v>
      </c>
    </row>
    <row r="280" spans="1:65" s="14" customFormat="1">
      <c r="B280" s="180"/>
      <c r="D280" s="173" t="s">
        <v>243</v>
      </c>
      <c r="E280" s="181" t="s">
        <v>1</v>
      </c>
      <c r="F280" s="182" t="s">
        <v>3942</v>
      </c>
      <c r="H280" s="183">
        <v>2.0760000000000001</v>
      </c>
      <c r="I280" s="184"/>
      <c r="L280" s="180"/>
      <c r="M280" s="185"/>
      <c r="N280" s="186"/>
      <c r="O280" s="186"/>
      <c r="P280" s="186"/>
      <c r="Q280" s="186"/>
      <c r="R280" s="186"/>
      <c r="S280" s="186"/>
      <c r="T280" s="187"/>
      <c r="AT280" s="181" t="s">
        <v>243</v>
      </c>
      <c r="AU280" s="181" t="s">
        <v>87</v>
      </c>
      <c r="AV280" s="14" t="s">
        <v>87</v>
      </c>
      <c r="AW280" s="14" t="s">
        <v>29</v>
      </c>
      <c r="AX280" s="14" t="s">
        <v>75</v>
      </c>
      <c r="AY280" s="181" t="s">
        <v>234</v>
      </c>
    </row>
    <row r="281" spans="1:65" s="14" customFormat="1">
      <c r="B281" s="180"/>
      <c r="D281" s="173" t="s">
        <v>243</v>
      </c>
      <c r="E281" s="181" t="s">
        <v>1</v>
      </c>
      <c r="F281" s="182" t="s">
        <v>3943</v>
      </c>
      <c r="H281" s="183">
        <v>1.04</v>
      </c>
      <c r="I281" s="184"/>
      <c r="L281" s="180"/>
      <c r="M281" s="185"/>
      <c r="N281" s="186"/>
      <c r="O281" s="186"/>
      <c r="P281" s="186"/>
      <c r="Q281" s="186"/>
      <c r="R281" s="186"/>
      <c r="S281" s="186"/>
      <c r="T281" s="187"/>
      <c r="AT281" s="181" t="s">
        <v>243</v>
      </c>
      <c r="AU281" s="181" t="s">
        <v>87</v>
      </c>
      <c r="AV281" s="14" t="s">
        <v>87</v>
      </c>
      <c r="AW281" s="14" t="s">
        <v>29</v>
      </c>
      <c r="AX281" s="14" t="s">
        <v>75</v>
      </c>
      <c r="AY281" s="181" t="s">
        <v>234</v>
      </c>
    </row>
    <row r="282" spans="1:65" s="14" customFormat="1">
      <c r="B282" s="180"/>
      <c r="D282" s="173" t="s">
        <v>243</v>
      </c>
      <c r="E282" s="181" t="s">
        <v>1</v>
      </c>
      <c r="F282" s="182" t="s">
        <v>3944</v>
      </c>
      <c r="H282" s="183">
        <v>0.96</v>
      </c>
      <c r="I282" s="184"/>
      <c r="L282" s="180"/>
      <c r="M282" s="185"/>
      <c r="N282" s="186"/>
      <c r="O282" s="186"/>
      <c r="P282" s="186"/>
      <c r="Q282" s="186"/>
      <c r="R282" s="186"/>
      <c r="S282" s="186"/>
      <c r="T282" s="187"/>
      <c r="AT282" s="181" t="s">
        <v>243</v>
      </c>
      <c r="AU282" s="181" t="s">
        <v>87</v>
      </c>
      <c r="AV282" s="14" t="s">
        <v>87</v>
      </c>
      <c r="AW282" s="14" t="s">
        <v>29</v>
      </c>
      <c r="AX282" s="14" t="s">
        <v>75</v>
      </c>
      <c r="AY282" s="181" t="s">
        <v>234</v>
      </c>
    </row>
    <row r="283" spans="1:65" s="14" customFormat="1">
      <c r="B283" s="180"/>
      <c r="D283" s="173" t="s">
        <v>243</v>
      </c>
      <c r="E283" s="181" t="s">
        <v>1</v>
      </c>
      <c r="F283" s="182" t="s">
        <v>3945</v>
      </c>
      <c r="H283" s="183">
        <v>0.36</v>
      </c>
      <c r="I283" s="184"/>
      <c r="L283" s="180"/>
      <c r="M283" s="185"/>
      <c r="N283" s="186"/>
      <c r="O283" s="186"/>
      <c r="P283" s="186"/>
      <c r="Q283" s="186"/>
      <c r="R283" s="186"/>
      <c r="S283" s="186"/>
      <c r="T283" s="187"/>
      <c r="AT283" s="181" t="s">
        <v>243</v>
      </c>
      <c r="AU283" s="181" t="s">
        <v>87</v>
      </c>
      <c r="AV283" s="14" t="s">
        <v>87</v>
      </c>
      <c r="AW283" s="14" t="s">
        <v>29</v>
      </c>
      <c r="AX283" s="14" t="s">
        <v>75</v>
      </c>
      <c r="AY283" s="181" t="s">
        <v>234</v>
      </c>
    </row>
    <row r="284" spans="1:65" s="15" customFormat="1">
      <c r="B284" s="188"/>
      <c r="D284" s="173" t="s">
        <v>243</v>
      </c>
      <c r="E284" s="189" t="s">
        <v>412</v>
      </c>
      <c r="F284" s="190" t="s">
        <v>248</v>
      </c>
      <c r="H284" s="191">
        <v>6.1189999999999998</v>
      </c>
      <c r="I284" s="192"/>
      <c r="L284" s="188"/>
      <c r="M284" s="193"/>
      <c r="N284" s="194"/>
      <c r="O284" s="194"/>
      <c r="P284" s="194"/>
      <c r="Q284" s="194"/>
      <c r="R284" s="194"/>
      <c r="S284" s="194"/>
      <c r="T284" s="195"/>
      <c r="AT284" s="189" t="s">
        <v>243</v>
      </c>
      <c r="AU284" s="189" t="s">
        <v>87</v>
      </c>
      <c r="AV284" s="15" t="s">
        <v>241</v>
      </c>
      <c r="AW284" s="15" t="s">
        <v>29</v>
      </c>
      <c r="AX284" s="15" t="s">
        <v>82</v>
      </c>
      <c r="AY284" s="189" t="s">
        <v>234</v>
      </c>
    </row>
    <row r="285" spans="1:65" s="2" customFormat="1" ht="33" customHeight="1">
      <c r="A285" s="33"/>
      <c r="B285" s="157"/>
      <c r="C285" s="158" t="s">
        <v>630</v>
      </c>
      <c r="D285" s="158" t="s">
        <v>237</v>
      </c>
      <c r="E285" s="159" t="s">
        <v>2617</v>
      </c>
      <c r="F285" s="160" t="s">
        <v>2618</v>
      </c>
      <c r="G285" s="161" t="s">
        <v>256</v>
      </c>
      <c r="H285" s="162">
        <v>35.097999999999999</v>
      </c>
      <c r="I285" s="163"/>
      <c r="J285" s="164">
        <f>ROUND(I285*H285,2)</f>
        <v>0</v>
      </c>
      <c r="K285" s="165"/>
      <c r="L285" s="34"/>
      <c r="M285" s="166" t="s">
        <v>1</v>
      </c>
      <c r="N285" s="167" t="s">
        <v>41</v>
      </c>
      <c r="O285" s="62"/>
      <c r="P285" s="168">
        <f>O285*H285</f>
        <v>0</v>
      </c>
      <c r="Q285" s="168">
        <v>1.4500000000000001E-2</v>
      </c>
      <c r="R285" s="168">
        <f>Q285*H285</f>
        <v>0.50892099999999996</v>
      </c>
      <c r="S285" s="168">
        <v>0</v>
      </c>
      <c r="T285" s="169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70" t="s">
        <v>241</v>
      </c>
      <c r="AT285" s="170" t="s">
        <v>237</v>
      </c>
      <c r="AU285" s="170" t="s">
        <v>87</v>
      </c>
      <c r="AY285" s="18" t="s">
        <v>234</v>
      </c>
      <c r="BE285" s="171">
        <f>IF(N285="základná",J285,0)</f>
        <v>0</v>
      </c>
      <c r="BF285" s="171">
        <f>IF(N285="znížená",J285,0)</f>
        <v>0</v>
      </c>
      <c r="BG285" s="171">
        <f>IF(N285="zákl. prenesená",J285,0)</f>
        <v>0</v>
      </c>
      <c r="BH285" s="171">
        <f>IF(N285="zníž. prenesená",J285,0)</f>
        <v>0</v>
      </c>
      <c r="BI285" s="171">
        <f>IF(N285="nulová",J285,0)</f>
        <v>0</v>
      </c>
      <c r="BJ285" s="18" t="s">
        <v>87</v>
      </c>
      <c r="BK285" s="171">
        <f>ROUND(I285*H285,2)</f>
        <v>0</v>
      </c>
      <c r="BL285" s="18" t="s">
        <v>241</v>
      </c>
      <c r="BM285" s="170" t="s">
        <v>3946</v>
      </c>
    </row>
    <row r="286" spans="1:65" s="13" customFormat="1" ht="20.399999999999999">
      <c r="B286" s="172"/>
      <c r="D286" s="173" t="s">
        <v>243</v>
      </c>
      <c r="E286" s="174" t="s">
        <v>1</v>
      </c>
      <c r="F286" s="175" t="s">
        <v>2620</v>
      </c>
      <c r="H286" s="174" t="s">
        <v>1</v>
      </c>
      <c r="I286" s="176"/>
      <c r="L286" s="172"/>
      <c r="M286" s="177"/>
      <c r="N286" s="178"/>
      <c r="O286" s="178"/>
      <c r="P286" s="178"/>
      <c r="Q286" s="178"/>
      <c r="R286" s="178"/>
      <c r="S286" s="178"/>
      <c r="T286" s="179"/>
      <c r="AT286" s="174" t="s">
        <v>243</v>
      </c>
      <c r="AU286" s="174" t="s">
        <v>87</v>
      </c>
      <c r="AV286" s="13" t="s">
        <v>82</v>
      </c>
      <c r="AW286" s="13" t="s">
        <v>29</v>
      </c>
      <c r="AX286" s="13" t="s">
        <v>75</v>
      </c>
      <c r="AY286" s="174" t="s">
        <v>234</v>
      </c>
    </row>
    <row r="287" spans="1:65" s="14" customFormat="1">
      <c r="B287" s="180"/>
      <c r="D287" s="173" t="s">
        <v>243</v>
      </c>
      <c r="E287" s="181" t="s">
        <v>1</v>
      </c>
      <c r="F287" s="182" t="s">
        <v>3821</v>
      </c>
      <c r="H287" s="183">
        <v>20.57</v>
      </c>
      <c r="I287" s="184"/>
      <c r="L287" s="180"/>
      <c r="M287" s="185"/>
      <c r="N287" s="186"/>
      <c r="O287" s="186"/>
      <c r="P287" s="186"/>
      <c r="Q287" s="186"/>
      <c r="R287" s="186"/>
      <c r="S287" s="186"/>
      <c r="T287" s="187"/>
      <c r="AT287" s="181" t="s">
        <v>243</v>
      </c>
      <c r="AU287" s="181" t="s">
        <v>87</v>
      </c>
      <c r="AV287" s="14" t="s">
        <v>87</v>
      </c>
      <c r="AW287" s="14" t="s">
        <v>29</v>
      </c>
      <c r="AX287" s="14" t="s">
        <v>75</v>
      </c>
      <c r="AY287" s="181" t="s">
        <v>234</v>
      </c>
    </row>
    <row r="288" spans="1:65" s="14" customFormat="1">
      <c r="B288" s="180"/>
      <c r="D288" s="173" t="s">
        <v>243</v>
      </c>
      <c r="E288" s="181" t="s">
        <v>1</v>
      </c>
      <c r="F288" s="182" t="s">
        <v>409</v>
      </c>
      <c r="H288" s="183">
        <v>119.822</v>
      </c>
      <c r="I288" s="184"/>
      <c r="L288" s="180"/>
      <c r="M288" s="185"/>
      <c r="N288" s="186"/>
      <c r="O288" s="186"/>
      <c r="P288" s="186"/>
      <c r="Q288" s="186"/>
      <c r="R288" s="186"/>
      <c r="S288" s="186"/>
      <c r="T288" s="187"/>
      <c r="AT288" s="181" t="s">
        <v>243</v>
      </c>
      <c r="AU288" s="181" t="s">
        <v>87</v>
      </c>
      <c r="AV288" s="14" t="s">
        <v>87</v>
      </c>
      <c r="AW288" s="14" t="s">
        <v>29</v>
      </c>
      <c r="AX288" s="14" t="s">
        <v>75</v>
      </c>
      <c r="AY288" s="181" t="s">
        <v>234</v>
      </c>
    </row>
    <row r="289" spans="1:65" s="15" customFormat="1">
      <c r="B289" s="188"/>
      <c r="D289" s="173" t="s">
        <v>243</v>
      </c>
      <c r="E289" s="189" t="s">
        <v>1</v>
      </c>
      <c r="F289" s="190" t="s">
        <v>248</v>
      </c>
      <c r="H289" s="191">
        <v>140.392</v>
      </c>
      <c r="I289" s="192"/>
      <c r="L289" s="188"/>
      <c r="M289" s="193"/>
      <c r="N289" s="194"/>
      <c r="O289" s="194"/>
      <c r="P289" s="194"/>
      <c r="Q289" s="194"/>
      <c r="R289" s="194"/>
      <c r="S289" s="194"/>
      <c r="T289" s="195"/>
      <c r="AT289" s="189" t="s">
        <v>243</v>
      </c>
      <c r="AU289" s="189" t="s">
        <v>87</v>
      </c>
      <c r="AV289" s="15" t="s">
        <v>241</v>
      </c>
      <c r="AW289" s="15" t="s">
        <v>29</v>
      </c>
      <c r="AX289" s="15" t="s">
        <v>75</v>
      </c>
      <c r="AY289" s="189" t="s">
        <v>234</v>
      </c>
    </row>
    <row r="290" spans="1:65" s="14" customFormat="1">
      <c r="B290" s="180"/>
      <c r="D290" s="173" t="s">
        <v>243</v>
      </c>
      <c r="E290" s="181" t="s">
        <v>1</v>
      </c>
      <c r="F290" s="182" t="s">
        <v>3947</v>
      </c>
      <c r="H290" s="183">
        <v>35.097999999999999</v>
      </c>
      <c r="I290" s="184"/>
      <c r="L290" s="180"/>
      <c r="M290" s="185"/>
      <c r="N290" s="186"/>
      <c r="O290" s="186"/>
      <c r="P290" s="186"/>
      <c r="Q290" s="186"/>
      <c r="R290" s="186"/>
      <c r="S290" s="186"/>
      <c r="T290" s="187"/>
      <c r="AT290" s="181" t="s">
        <v>243</v>
      </c>
      <c r="AU290" s="181" t="s">
        <v>87</v>
      </c>
      <c r="AV290" s="14" t="s">
        <v>87</v>
      </c>
      <c r="AW290" s="14" t="s">
        <v>29</v>
      </c>
      <c r="AX290" s="14" t="s">
        <v>75</v>
      </c>
      <c r="AY290" s="181" t="s">
        <v>234</v>
      </c>
    </row>
    <row r="291" spans="1:65" s="15" customFormat="1">
      <c r="B291" s="188"/>
      <c r="D291" s="173" t="s">
        <v>243</v>
      </c>
      <c r="E291" s="189" t="s">
        <v>1</v>
      </c>
      <c r="F291" s="190" t="s">
        <v>248</v>
      </c>
      <c r="H291" s="191">
        <v>35.097999999999999</v>
      </c>
      <c r="I291" s="192"/>
      <c r="L291" s="188"/>
      <c r="M291" s="193"/>
      <c r="N291" s="194"/>
      <c r="O291" s="194"/>
      <c r="P291" s="194"/>
      <c r="Q291" s="194"/>
      <c r="R291" s="194"/>
      <c r="S291" s="194"/>
      <c r="T291" s="195"/>
      <c r="AT291" s="189" t="s">
        <v>243</v>
      </c>
      <c r="AU291" s="189" t="s">
        <v>87</v>
      </c>
      <c r="AV291" s="15" t="s">
        <v>241</v>
      </c>
      <c r="AW291" s="15" t="s">
        <v>29</v>
      </c>
      <c r="AX291" s="15" t="s">
        <v>82</v>
      </c>
      <c r="AY291" s="189" t="s">
        <v>234</v>
      </c>
    </row>
    <row r="292" spans="1:65" s="2" customFormat="1" ht="44.25" customHeight="1">
      <c r="A292" s="33"/>
      <c r="B292" s="157"/>
      <c r="C292" s="158" t="s">
        <v>639</v>
      </c>
      <c r="D292" s="158" t="s">
        <v>237</v>
      </c>
      <c r="E292" s="159" t="s">
        <v>2660</v>
      </c>
      <c r="F292" s="160" t="s">
        <v>2661</v>
      </c>
      <c r="G292" s="161" t="s">
        <v>256</v>
      </c>
      <c r="H292" s="162">
        <v>20.57</v>
      </c>
      <c r="I292" s="163"/>
      <c r="J292" s="164">
        <f>ROUND(I292*H292,2)</f>
        <v>0</v>
      </c>
      <c r="K292" s="165"/>
      <c r="L292" s="34"/>
      <c r="M292" s="166" t="s">
        <v>1</v>
      </c>
      <c r="N292" s="167" t="s">
        <v>41</v>
      </c>
      <c r="O292" s="62"/>
      <c r="P292" s="168">
        <f>O292*H292</f>
        <v>0</v>
      </c>
      <c r="Q292" s="168">
        <v>1.4619999999999999E-2</v>
      </c>
      <c r="R292" s="168">
        <f>Q292*H292</f>
        <v>0.30073339999999998</v>
      </c>
      <c r="S292" s="168">
        <v>0</v>
      </c>
      <c r="T292" s="169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70" t="s">
        <v>241</v>
      </c>
      <c r="AT292" s="170" t="s">
        <v>237</v>
      </c>
      <c r="AU292" s="170" t="s">
        <v>87</v>
      </c>
      <c r="AY292" s="18" t="s">
        <v>234</v>
      </c>
      <c r="BE292" s="171">
        <f>IF(N292="základná",J292,0)</f>
        <v>0</v>
      </c>
      <c r="BF292" s="171">
        <f>IF(N292="znížená",J292,0)</f>
        <v>0</v>
      </c>
      <c r="BG292" s="171">
        <f>IF(N292="zákl. prenesená",J292,0)</f>
        <v>0</v>
      </c>
      <c r="BH292" s="171">
        <f>IF(N292="zníž. prenesená",J292,0)</f>
        <v>0</v>
      </c>
      <c r="BI292" s="171">
        <f>IF(N292="nulová",J292,0)</f>
        <v>0</v>
      </c>
      <c r="BJ292" s="18" t="s">
        <v>87</v>
      </c>
      <c r="BK292" s="171">
        <f>ROUND(I292*H292,2)</f>
        <v>0</v>
      </c>
      <c r="BL292" s="18" t="s">
        <v>241</v>
      </c>
      <c r="BM292" s="170" t="s">
        <v>3948</v>
      </c>
    </row>
    <row r="293" spans="1:65" s="13" customFormat="1" ht="20.399999999999999">
      <c r="B293" s="172"/>
      <c r="D293" s="173" t="s">
        <v>243</v>
      </c>
      <c r="E293" s="174" t="s">
        <v>1</v>
      </c>
      <c r="F293" s="175" t="s">
        <v>3949</v>
      </c>
      <c r="H293" s="174" t="s">
        <v>1</v>
      </c>
      <c r="I293" s="176"/>
      <c r="L293" s="172"/>
      <c r="M293" s="177"/>
      <c r="N293" s="178"/>
      <c r="O293" s="178"/>
      <c r="P293" s="178"/>
      <c r="Q293" s="178"/>
      <c r="R293" s="178"/>
      <c r="S293" s="178"/>
      <c r="T293" s="179"/>
      <c r="AT293" s="174" t="s">
        <v>243</v>
      </c>
      <c r="AU293" s="174" t="s">
        <v>87</v>
      </c>
      <c r="AV293" s="13" t="s">
        <v>82</v>
      </c>
      <c r="AW293" s="13" t="s">
        <v>29</v>
      </c>
      <c r="AX293" s="13" t="s">
        <v>75</v>
      </c>
      <c r="AY293" s="174" t="s">
        <v>234</v>
      </c>
    </row>
    <row r="294" spans="1:65" s="14" customFormat="1">
      <c r="B294" s="180"/>
      <c r="D294" s="173" t="s">
        <v>243</v>
      </c>
      <c r="E294" s="181" t="s">
        <v>1</v>
      </c>
      <c r="F294" s="182" t="s">
        <v>3950</v>
      </c>
      <c r="H294" s="183">
        <v>26.196000000000002</v>
      </c>
      <c r="I294" s="184"/>
      <c r="L294" s="180"/>
      <c r="M294" s="185"/>
      <c r="N294" s="186"/>
      <c r="O294" s="186"/>
      <c r="P294" s="186"/>
      <c r="Q294" s="186"/>
      <c r="R294" s="186"/>
      <c r="S294" s="186"/>
      <c r="T294" s="187"/>
      <c r="AT294" s="181" t="s">
        <v>243</v>
      </c>
      <c r="AU294" s="181" t="s">
        <v>87</v>
      </c>
      <c r="AV294" s="14" t="s">
        <v>87</v>
      </c>
      <c r="AW294" s="14" t="s">
        <v>29</v>
      </c>
      <c r="AX294" s="14" t="s">
        <v>75</v>
      </c>
      <c r="AY294" s="181" t="s">
        <v>234</v>
      </c>
    </row>
    <row r="295" spans="1:65" s="13" customFormat="1">
      <c r="B295" s="172"/>
      <c r="D295" s="173" t="s">
        <v>243</v>
      </c>
      <c r="E295" s="174" t="s">
        <v>1</v>
      </c>
      <c r="F295" s="175" t="s">
        <v>3951</v>
      </c>
      <c r="H295" s="174" t="s">
        <v>1</v>
      </c>
      <c r="I295" s="176"/>
      <c r="L295" s="172"/>
      <c r="M295" s="177"/>
      <c r="N295" s="178"/>
      <c r="O295" s="178"/>
      <c r="P295" s="178"/>
      <c r="Q295" s="178"/>
      <c r="R295" s="178"/>
      <c r="S295" s="178"/>
      <c r="T295" s="179"/>
      <c r="AT295" s="174" t="s">
        <v>243</v>
      </c>
      <c r="AU295" s="174" t="s">
        <v>87</v>
      </c>
      <c r="AV295" s="13" t="s">
        <v>82</v>
      </c>
      <c r="AW295" s="13" t="s">
        <v>29</v>
      </c>
      <c r="AX295" s="13" t="s">
        <v>75</v>
      </c>
      <c r="AY295" s="174" t="s">
        <v>234</v>
      </c>
    </row>
    <row r="296" spans="1:65" s="14" customFormat="1">
      <c r="B296" s="180"/>
      <c r="D296" s="173" t="s">
        <v>243</v>
      </c>
      <c r="E296" s="181" t="s">
        <v>1</v>
      </c>
      <c r="F296" s="182" t="s">
        <v>3952</v>
      </c>
      <c r="H296" s="183">
        <v>-5.5140000000000002</v>
      </c>
      <c r="I296" s="184"/>
      <c r="L296" s="180"/>
      <c r="M296" s="185"/>
      <c r="N296" s="186"/>
      <c r="O296" s="186"/>
      <c r="P296" s="186"/>
      <c r="Q296" s="186"/>
      <c r="R296" s="186"/>
      <c r="S296" s="186"/>
      <c r="T296" s="187"/>
      <c r="AT296" s="181" t="s">
        <v>243</v>
      </c>
      <c r="AU296" s="181" t="s">
        <v>87</v>
      </c>
      <c r="AV296" s="14" t="s">
        <v>87</v>
      </c>
      <c r="AW296" s="14" t="s">
        <v>29</v>
      </c>
      <c r="AX296" s="14" t="s">
        <v>75</v>
      </c>
      <c r="AY296" s="181" t="s">
        <v>234</v>
      </c>
    </row>
    <row r="297" spans="1:65" s="14" customFormat="1">
      <c r="B297" s="180"/>
      <c r="D297" s="173" t="s">
        <v>243</v>
      </c>
      <c r="E297" s="181" t="s">
        <v>1</v>
      </c>
      <c r="F297" s="182" t="s">
        <v>3953</v>
      </c>
      <c r="H297" s="183">
        <v>-1.0920000000000001</v>
      </c>
      <c r="I297" s="184"/>
      <c r="L297" s="180"/>
      <c r="M297" s="185"/>
      <c r="N297" s="186"/>
      <c r="O297" s="186"/>
      <c r="P297" s="186"/>
      <c r="Q297" s="186"/>
      <c r="R297" s="186"/>
      <c r="S297" s="186"/>
      <c r="T297" s="187"/>
      <c r="AT297" s="181" t="s">
        <v>243</v>
      </c>
      <c r="AU297" s="181" t="s">
        <v>87</v>
      </c>
      <c r="AV297" s="14" t="s">
        <v>87</v>
      </c>
      <c r="AW297" s="14" t="s">
        <v>29</v>
      </c>
      <c r="AX297" s="14" t="s">
        <v>75</v>
      </c>
      <c r="AY297" s="181" t="s">
        <v>234</v>
      </c>
    </row>
    <row r="298" spans="1:65" s="15" customFormat="1">
      <c r="B298" s="188"/>
      <c r="D298" s="173" t="s">
        <v>243</v>
      </c>
      <c r="E298" s="189" t="s">
        <v>1</v>
      </c>
      <c r="F298" s="190" t="s">
        <v>248</v>
      </c>
      <c r="H298" s="191">
        <v>19.59</v>
      </c>
      <c r="I298" s="192"/>
      <c r="L298" s="188"/>
      <c r="M298" s="193"/>
      <c r="N298" s="194"/>
      <c r="O298" s="194"/>
      <c r="P298" s="194"/>
      <c r="Q298" s="194"/>
      <c r="R298" s="194"/>
      <c r="S298" s="194"/>
      <c r="T298" s="195"/>
      <c r="AT298" s="189" t="s">
        <v>243</v>
      </c>
      <c r="AU298" s="189" t="s">
        <v>87</v>
      </c>
      <c r="AV298" s="15" t="s">
        <v>241</v>
      </c>
      <c r="AW298" s="15" t="s">
        <v>29</v>
      </c>
      <c r="AX298" s="15" t="s">
        <v>75</v>
      </c>
      <c r="AY298" s="189" t="s">
        <v>234</v>
      </c>
    </row>
    <row r="299" spans="1:65" s="14" customFormat="1">
      <c r="B299" s="180"/>
      <c r="D299" s="173" t="s">
        <v>243</v>
      </c>
      <c r="E299" s="181" t="s">
        <v>1</v>
      </c>
      <c r="F299" s="182" t="s">
        <v>3954</v>
      </c>
      <c r="H299" s="183">
        <v>20.57</v>
      </c>
      <c r="I299" s="184"/>
      <c r="L299" s="180"/>
      <c r="M299" s="185"/>
      <c r="N299" s="186"/>
      <c r="O299" s="186"/>
      <c r="P299" s="186"/>
      <c r="Q299" s="186"/>
      <c r="R299" s="186"/>
      <c r="S299" s="186"/>
      <c r="T299" s="187"/>
      <c r="AT299" s="181" t="s">
        <v>243</v>
      </c>
      <c r="AU299" s="181" t="s">
        <v>87</v>
      </c>
      <c r="AV299" s="14" t="s">
        <v>87</v>
      </c>
      <c r="AW299" s="14" t="s">
        <v>29</v>
      </c>
      <c r="AX299" s="14" t="s">
        <v>75</v>
      </c>
      <c r="AY299" s="181" t="s">
        <v>234</v>
      </c>
    </row>
    <row r="300" spans="1:65" s="15" customFormat="1">
      <c r="B300" s="188"/>
      <c r="D300" s="173" t="s">
        <v>243</v>
      </c>
      <c r="E300" s="189" t="s">
        <v>3821</v>
      </c>
      <c r="F300" s="190" t="s">
        <v>248</v>
      </c>
      <c r="H300" s="191">
        <v>20.57</v>
      </c>
      <c r="I300" s="192"/>
      <c r="L300" s="188"/>
      <c r="M300" s="193"/>
      <c r="N300" s="194"/>
      <c r="O300" s="194"/>
      <c r="P300" s="194"/>
      <c r="Q300" s="194"/>
      <c r="R300" s="194"/>
      <c r="S300" s="194"/>
      <c r="T300" s="195"/>
      <c r="AT300" s="189" t="s">
        <v>243</v>
      </c>
      <c r="AU300" s="189" t="s">
        <v>87</v>
      </c>
      <c r="AV300" s="15" t="s">
        <v>241</v>
      </c>
      <c r="AW300" s="15" t="s">
        <v>29</v>
      </c>
      <c r="AX300" s="15" t="s">
        <v>82</v>
      </c>
      <c r="AY300" s="189" t="s">
        <v>234</v>
      </c>
    </row>
    <row r="301" spans="1:65" s="2" customFormat="1" ht="37.950000000000003" customHeight="1">
      <c r="A301" s="33"/>
      <c r="B301" s="157"/>
      <c r="C301" s="158" t="s">
        <v>643</v>
      </c>
      <c r="D301" s="158" t="s">
        <v>237</v>
      </c>
      <c r="E301" s="159" t="s">
        <v>702</v>
      </c>
      <c r="F301" s="160" t="s">
        <v>703</v>
      </c>
      <c r="G301" s="161" t="s">
        <v>256</v>
      </c>
      <c r="H301" s="162">
        <v>119.822</v>
      </c>
      <c r="I301" s="163"/>
      <c r="J301" s="164">
        <f>ROUND(I301*H301,2)</f>
        <v>0</v>
      </c>
      <c r="K301" s="165"/>
      <c r="L301" s="34"/>
      <c r="M301" s="166" t="s">
        <v>1</v>
      </c>
      <c r="N301" s="167" t="s">
        <v>41</v>
      </c>
      <c r="O301" s="62"/>
      <c r="P301" s="168">
        <f>O301*H301</f>
        <v>0</v>
      </c>
      <c r="Q301" s="168">
        <v>3.363E-2</v>
      </c>
      <c r="R301" s="168">
        <f>Q301*H301</f>
        <v>4.0296138600000004</v>
      </c>
      <c r="S301" s="168">
        <v>0</v>
      </c>
      <c r="T301" s="169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70" t="s">
        <v>241</v>
      </c>
      <c r="AT301" s="170" t="s">
        <v>237</v>
      </c>
      <c r="AU301" s="170" t="s">
        <v>87</v>
      </c>
      <c r="AY301" s="18" t="s">
        <v>234</v>
      </c>
      <c r="BE301" s="171">
        <f>IF(N301="základná",J301,0)</f>
        <v>0</v>
      </c>
      <c r="BF301" s="171">
        <f>IF(N301="znížená",J301,0)</f>
        <v>0</v>
      </c>
      <c r="BG301" s="171">
        <f>IF(N301="zákl. prenesená",J301,0)</f>
        <v>0</v>
      </c>
      <c r="BH301" s="171">
        <f>IF(N301="zníž. prenesená",J301,0)</f>
        <v>0</v>
      </c>
      <c r="BI301" s="171">
        <f>IF(N301="nulová",J301,0)</f>
        <v>0</v>
      </c>
      <c r="BJ301" s="18" t="s">
        <v>87</v>
      </c>
      <c r="BK301" s="171">
        <f>ROUND(I301*H301,2)</f>
        <v>0</v>
      </c>
      <c r="BL301" s="18" t="s">
        <v>241</v>
      </c>
      <c r="BM301" s="170" t="s">
        <v>3955</v>
      </c>
    </row>
    <row r="302" spans="1:65" s="13" customFormat="1" ht="20.399999999999999">
      <c r="B302" s="172"/>
      <c r="D302" s="173" t="s">
        <v>243</v>
      </c>
      <c r="E302" s="174" t="s">
        <v>1</v>
      </c>
      <c r="F302" s="175" t="s">
        <v>3956</v>
      </c>
      <c r="H302" s="174" t="s">
        <v>1</v>
      </c>
      <c r="I302" s="176"/>
      <c r="L302" s="172"/>
      <c r="M302" s="177"/>
      <c r="N302" s="178"/>
      <c r="O302" s="178"/>
      <c r="P302" s="178"/>
      <c r="Q302" s="178"/>
      <c r="R302" s="178"/>
      <c r="S302" s="178"/>
      <c r="T302" s="179"/>
      <c r="AT302" s="174" t="s">
        <v>243</v>
      </c>
      <c r="AU302" s="174" t="s">
        <v>87</v>
      </c>
      <c r="AV302" s="13" t="s">
        <v>82</v>
      </c>
      <c r="AW302" s="13" t="s">
        <v>29</v>
      </c>
      <c r="AX302" s="13" t="s">
        <v>75</v>
      </c>
      <c r="AY302" s="174" t="s">
        <v>234</v>
      </c>
    </row>
    <row r="303" spans="1:65" s="14" customFormat="1">
      <c r="B303" s="180"/>
      <c r="D303" s="173" t="s">
        <v>243</v>
      </c>
      <c r="E303" s="181" t="s">
        <v>1</v>
      </c>
      <c r="F303" s="182" t="s">
        <v>3957</v>
      </c>
      <c r="H303" s="183">
        <v>138.839</v>
      </c>
      <c r="I303" s="184"/>
      <c r="L303" s="180"/>
      <c r="M303" s="185"/>
      <c r="N303" s="186"/>
      <c r="O303" s="186"/>
      <c r="P303" s="186"/>
      <c r="Q303" s="186"/>
      <c r="R303" s="186"/>
      <c r="S303" s="186"/>
      <c r="T303" s="187"/>
      <c r="AT303" s="181" t="s">
        <v>243</v>
      </c>
      <c r="AU303" s="181" t="s">
        <v>87</v>
      </c>
      <c r="AV303" s="14" t="s">
        <v>87</v>
      </c>
      <c r="AW303" s="14" t="s">
        <v>29</v>
      </c>
      <c r="AX303" s="14" t="s">
        <v>75</v>
      </c>
      <c r="AY303" s="181" t="s">
        <v>234</v>
      </c>
    </row>
    <row r="304" spans="1:65" s="13" customFormat="1">
      <c r="B304" s="172"/>
      <c r="D304" s="173" t="s">
        <v>243</v>
      </c>
      <c r="E304" s="174" t="s">
        <v>1</v>
      </c>
      <c r="F304" s="175" t="s">
        <v>3951</v>
      </c>
      <c r="H304" s="174" t="s">
        <v>1</v>
      </c>
      <c r="I304" s="176"/>
      <c r="L304" s="172"/>
      <c r="M304" s="177"/>
      <c r="N304" s="178"/>
      <c r="O304" s="178"/>
      <c r="P304" s="178"/>
      <c r="Q304" s="178"/>
      <c r="R304" s="178"/>
      <c r="S304" s="178"/>
      <c r="T304" s="179"/>
      <c r="AT304" s="174" t="s">
        <v>243</v>
      </c>
      <c r="AU304" s="174" t="s">
        <v>87</v>
      </c>
      <c r="AV304" s="13" t="s">
        <v>82</v>
      </c>
      <c r="AW304" s="13" t="s">
        <v>29</v>
      </c>
      <c r="AX304" s="13" t="s">
        <v>75</v>
      </c>
      <c r="AY304" s="174" t="s">
        <v>234</v>
      </c>
    </row>
    <row r="305" spans="1:65" s="14" customFormat="1">
      <c r="B305" s="180"/>
      <c r="D305" s="173" t="s">
        <v>243</v>
      </c>
      <c r="E305" s="181" t="s">
        <v>1</v>
      </c>
      <c r="F305" s="182" t="s">
        <v>3958</v>
      </c>
      <c r="H305" s="183">
        <v>-16.719000000000001</v>
      </c>
      <c r="I305" s="184"/>
      <c r="L305" s="180"/>
      <c r="M305" s="185"/>
      <c r="N305" s="186"/>
      <c r="O305" s="186"/>
      <c r="P305" s="186"/>
      <c r="Q305" s="186"/>
      <c r="R305" s="186"/>
      <c r="S305" s="186"/>
      <c r="T305" s="187"/>
      <c r="AT305" s="181" t="s">
        <v>243</v>
      </c>
      <c r="AU305" s="181" t="s">
        <v>87</v>
      </c>
      <c r="AV305" s="14" t="s">
        <v>87</v>
      </c>
      <c r="AW305" s="14" t="s">
        <v>29</v>
      </c>
      <c r="AX305" s="14" t="s">
        <v>75</v>
      </c>
      <c r="AY305" s="181" t="s">
        <v>234</v>
      </c>
    </row>
    <row r="306" spans="1:65" s="14" customFormat="1">
      <c r="B306" s="180"/>
      <c r="D306" s="173" t="s">
        <v>243</v>
      </c>
      <c r="E306" s="181" t="s">
        <v>1</v>
      </c>
      <c r="F306" s="182" t="s">
        <v>3959</v>
      </c>
      <c r="H306" s="183">
        <v>-5.7880000000000003</v>
      </c>
      <c r="I306" s="184"/>
      <c r="L306" s="180"/>
      <c r="M306" s="185"/>
      <c r="N306" s="186"/>
      <c r="O306" s="186"/>
      <c r="P306" s="186"/>
      <c r="Q306" s="186"/>
      <c r="R306" s="186"/>
      <c r="S306" s="186"/>
      <c r="T306" s="187"/>
      <c r="AT306" s="181" t="s">
        <v>243</v>
      </c>
      <c r="AU306" s="181" t="s">
        <v>87</v>
      </c>
      <c r="AV306" s="14" t="s">
        <v>87</v>
      </c>
      <c r="AW306" s="14" t="s">
        <v>29</v>
      </c>
      <c r="AX306" s="14" t="s">
        <v>75</v>
      </c>
      <c r="AY306" s="181" t="s">
        <v>234</v>
      </c>
    </row>
    <row r="307" spans="1:65" s="15" customFormat="1">
      <c r="B307" s="188"/>
      <c r="D307" s="173" t="s">
        <v>243</v>
      </c>
      <c r="E307" s="189" t="s">
        <v>1</v>
      </c>
      <c r="F307" s="190" t="s">
        <v>248</v>
      </c>
      <c r="H307" s="191">
        <v>116.33199999999999</v>
      </c>
      <c r="I307" s="192"/>
      <c r="L307" s="188"/>
      <c r="M307" s="193"/>
      <c r="N307" s="194"/>
      <c r="O307" s="194"/>
      <c r="P307" s="194"/>
      <c r="Q307" s="194"/>
      <c r="R307" s="194"/>
      <c r="S307" s="194"/>
      <c r="T307" s="195"/>
      <c r="AT307" s="189" t="s">
        <v>243</v>
      </c>
      <c r="AU307" s="189" t="s">
        <v>87</v>
      </c>
      <c r="AV307" s="15" t="s">
        <v>241</v>
      </c>
      <c r="AW307" s="15" t="s">
        <v>29</v>
      </c>
      <c r="AX307" s="15" t="s">
        <v>75</v>
      </c>
      <c r="AY307" s="189" t="s">
        <v>234</v>
      </c>
    </row>
    <row r="308" spans="1:65" s="14" customFormat="1">
      <c r="B308" s="180"/>
      <c r="D308" s="173" t="s">
        <v>243</v>
      </c>
      <c r="E308" s="181" t="s">
        <v>1</v>
      </c>
      <c r="F308" s="182" t="s">
        <v>3960</v>
      </c>
      <c r="H308" s="183">
        <v>119.822</v>
      </c>
      <c r="I308" s="184"/>
      <c r="L308" s="180"/>
      <c r="M308" s="185"/>
      <c r="N308" s="186"/>
      <c r="O308" s="186"/>
      <c r="P308" s="186"/>
      <c r="Q308" s="186"/>
      <c r="R308" s="186"/>
      <c r="S308" s="186"/>
      <c r="T308" s="187"/>
      <c r="AT308" s="181" t="s">
        <v>243</v>
      </c>
      <c r="AU308" s="181" t="s">
        <v>87</v>
      </c>
      <c r="AV308" s="14" t="s">
        <v>87</v>
      </c>
      <c r="AW308" s="14" t="s">
        <v>29</v>
      </c>
      <c r="AX308" s="14" t="s">
        <v>75</v>
      </c>
      <c r="AY308" s="181" t="s">
        <v>234</v>
      </c>
    </row>
    <row r="309" spans="1:65" s="15" customFormat="1">
      <c r="B309" s="188"/>
      <c r="D309" s="173" t="s">
        <v>243</v>
      </c>
      <c r="E309" s="189" t="s">
        <v>409</v>
      </c>
      <c r="F309" s="190" t="s">
        <v>248</v>
      </c>
      <c r="H309" s="191">
        <v>119.822</v>
      </c>
      <c r="I309" s="192"/>
      <c r="L309" s="188"/>
      <c r="M309" s="193"/>
      <c r="N309" s="194"/>
      <c r="O309" s="194"/>
      <c r="P309" s="194"/>
      <c r="Q309" s="194"/>
      <c r="R309" s="194"/>
      <c r="S309" s="194"/>
      <c r="T309" s="195"/>
      <c r="AT309" s="189" t="s">
        <v>243</v>
      </c>
      <c r="AU309" s="189" t="s">
        <v>87</v>
      </c>
      <c r="AV309" s="15" t="s">
        <v>241</v>
      </c>
      <c r="AW309" s="15" t="s">
        <v>29</v>
      </c>
      <c r="AX309" s="15" t="s">
        <v>82</v>
      </c>
      <c r="AY309" s="189" t="s">
        <v>234</v>
      </c>
    </row>
    <row r="310" spans="1:65" s="12" customFormat="1" ht="22.95" customHeight="1">
      <c r="B310" s="144"/>
      <c r="D310" s="145" t="s">
        <v>74</v>
      </c>
      <c r="E310" s="155" t="s">
        <v>235</v>
      </c>
      <c r="F310" s="155" t="s">
        <v>236</v>
      </c>
      <c r="I310" s="147"/>
      <c r="J310" s="156">
        <f>BK310</f>
        <v>0</v>
      </c>
      <c r="L310" s="144"/>
      <c r="M310" s="149"/>
      <c r="N310" s="150"/>
      <c r="O310" s="150"/>
      <c r="P310" s="151">
        <f>SUM(P311:P338)</f>
        <v>0</v>
      </c>
      <c r="Q310" s="150"/>
      <c r="R310" s="151">
        <f>SUM(R311:R338)</f>
        <v>9.2131503200000004</v>
      </c>
      <c r="S310" s="150"/>
      <c r="T310" s="152">
        <f>SUM(T311:T338)</f>
        <v>0</v>
      </c>
      <c r="AR310" s="145" t="s">
        <v>82</v>
      </c>
      <c r="AT310" s="153" t="s">
        <v>74</v>
      </c>
      <c r="AU310" s="153" t="s">
        <v>82</v>
      </c>
      <c r="AY310" s="145" t="s">
        <v>234</v>
      </c>
      <c r="BK310" s="154">
        <f>SUM(BK311:BK338)</f>
        <v>0</v>
      </c>
    </row>
    <row r="311" spans="1:65" s="2" customFormat="1" ht="33" customHeight="1">
      <c r="A311" s="33"/>
      <c r="B311" s="157"/>
      <c r="C311" s="158" t="s">
        <v>656</v>
      </c>
      <c r="D311" s="158" t="s">
        <v>237</v>
      </c>
      <c r="E311" s="159" t="s">
        <v>310</v>
      </c>
      <c r="F311" s="160" t="s">
        <v>311</v>
      </c>
      <c r="G311" s="161" t="s">
        <v>256</v>
      </c>
      <c r="H311" s="162">
        <v>175.54300000000001</v>
      </c>
      <c r="I311" s="163"/>
      <c r="J311" s="164">
        <f>ROUND(I311*H311,2)</f>
        <v>0</v>
      </c>
      <c r="K311" s="165"/>
      <c r="L311" s="34"/>
      <c r="M311" s="166" t="s">
        <v>1</v>
      </c>
      <c r="N311" s="167" t="s">
        <v>41</v>
      </c>
      <c r="O311" s="62"/>
      <c r="P311" s="168">
        <f>O311*H311</f>
        <v>0</v>
      </c>
      <c r="Q311" s="168">
        <v>2.572E-2</v>
      </c>
      <c r="R311" s="168">
        <f>Q311*H311</f>
        <v>4.5149659600000005</v>
      </c>
      <c r="S311" s="168">
        <v>0</v>
      </c>
      <c r="T311" s="169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70" t="s">
        <v>241</v>
      </c>
      <c r="AT311" s="170" t="s">
        <v>237</v>
      </c>
      <c r="AU311" s="170" t="s">
        <v>87</v>
      </c>
      <c r="AY311" s="18" t="s">
        <v>234</v>
      </c>
      <c r="BE311" s="171">
        <f>IF(N311="základná",J311,0)</f>
        <v>0</v>
      </c>
      <c r="BF311" s="171">
        <f>IF(N311="znížená",J311,0)</f>
        <v>0</v>
      </c>
      <c r="BG311" s="171">
        <f>IF(N311="zákl. prenesená",J311,0)</f>
        <v>0</v>
      </c>
      <c r="BH311" s="171">
        <f>IF(N311="zníž. prenesená",J311,0)</f>
        <v>0</v>
      </c>
      <c r="BI311" s="171">
        <f>IF(N311="nulová",J311,0)</f>
        <v>0</v>
      </c>
      <c r="BJ311" s="18" t="s">
        <v>87</v>
      </c>
      <c r="BK311" s="171">
        <f>ROUND(I311*H311,2)</f>
        <v>0</v>
      </c>
      <c r="BL311" s="18" t="s">
        <v>241</v>
      </c>
      <c r="BM311" s="170" t="s">
        <v>3961</v>
      </c>
    </row>
    <row r="312" spans="1:65" s="14" customFormat="1">
      <c r="B312" s="180"/>
      <c r="D312" s="173" t="s">
        <v>243</v>
      </c>
      <c r="E312" s="181" t="s">
        <v>1</v>
      </c>
      <c r="F312" s="182" t="s">
        <v>3962</v>
      </c>
      <c r="H312" s="183">
        <v>175.54300000000001</v>
      </c>
      <c r="I312" s="184"/>
      <c r="L312" s="180"/>
      <c r="M312" s="185"/>
      <c r="N312" s="186"/>
      <c r="O312" s="186"/>
      <c r="P312" s="186"/>
      <c r="Q312" s="186"/>
      <c r="R312" s="186"/>
      <c r="S312" s="186"/>
      <c r="T312" s="187"/>
      <c r="AT312" s="181" t="s">
        <v>243</v>
      </c>
      <c r="AU312" s="181" t="s">
        <v>87</v>
      </c>
      <c r="AV312" s="14" t="s">
        <v>87</v>
      </c>
      <c r="AW312" s="14" t="s">
        <v>29</v>
      </c>
      <c r="AX312" s="14" t="s">
        <v>75</v>
      </c>
      <c r="AY312" s="181" t="s">
        <v>234</v>
      </c>
    </row>
    <row r="313" spans="1:65" s="15" customFormat="1">
      <c r="B313" s="188"/>
      <c r="D313" s="173" t="s">
        <v>243</v>
      </c>
      <c r="E313" s="189" t="s">
        <v>195</v>
      </c>
      <c r="F313" s="190" t="s">
        <v>248</v>
      </c>
      <c r="H313" s="191">
        <v>175.54300000000001</v>
      </c>
      <c r="I313" s="192"/>
      <c r="L313" s="188"/>
      <c r="M313" s="193"/>
      <c r="N313" s="194"/>
      <c r="O313" s="194"/>
      <c r="P313" s="194"/>
      <c r="Q313" s="194"/>
      <c r="R313" s="194"/>
      <c r="S313" s="194"/>
      <c r="T313" s="195"/>
      <c r="AT313" s="189" t="s">
        <v>243</v>
      </c>
      <c r="AU313" s="189" t="s">
        <v>87</v>
      </c>
      <c r="AV313" s="15" t="s">
        <v>241</v>
      </c>
      <c r="AW313" s="15" t="s">
        <v>29</v>
      </c>
      <c r="AX313" s="15" t="s">
        <v>82</v>
      </c>
      <c r="AY313" s="189" t="s">
        <v>234</v>
      </c>
    </row>
    <row r="314" spans="1:65" s="2" customFormat="1" ht="44.25" customHeight="1">
      <c r="A314" s="33"/>
      <c r="B314" s="157"/>
      <c r="C314" s="158" t="s">
        <v>669</v>
      </c>
      <c r="D314" s="158" t="s">
        <v>237</v>
      </c>
      <c r="E314" s="159" t="s">
        <v>316</v>
      </c>
      <c r="F314" s="160" t="s">
        <v>317</v>
      </c>
      <c r="G314" s="161" t="s">
        <v>256</v>
      </c>
      <c r="H314" s="162">
        <v>351.08600000000001</v>
      </c>
      <c r="I314" s="163"/>
      <c r="J314" s="164">
        <f>ROUND(I314*H314,2)</f>
        <v>0</v>
      </c>
      <c r="K314" s="165"/>
      <c r="L314" s="34"/>
      <c r="M314" s="166" t="s">
        <v>1</v>
      </c>
      <c r="N314" s="167" t="s">
        <v>41</v>
      </c>
      <c r="O314" s="62"/>
      <c r="P314" s="168">
        <f>O314*H314</f>
        <v>0</v>
      </c>
      <c r="Q314" s="168">
        <v>0</v>
      </c>
      <c r="R314" s="168">
        <f>Q314*H314</f>
        <v>0</v>
      </c>
      <c r="S314" s="168">
        <v>0</v>
      </c>
      <c r="T314" s="169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70" t="s">
        <v>241</v>
      </c>
      <c r="AT314" s="170" t="s">
        <v>237</v>
      </c>
      <c r="AU314" s="170" t="s">
        <v>87</v>
      </c>
      <c r="AY314" s="18" t="s">
        <v>234</v>
      </c>
      <c r="BE314" s="171">
        <f>IF(N314="základná",J314,0)</f>
        <v>0</v>
      </c>
      <c r="BF314" s="171">
        <f>IF(N314="znížená",J314,0)</f>
        <v>0</v>
      </c>
      <c r="BG314" s="171">
        <f>IF(N314="zákl. prenesená",J314,0)</f>
        <v>0</v>
      </c>
      <c r="BH314" s="171">
        <f>IF(N314="zníž. prenesená",J314,0)</f>
        <v>0</v>
      </c>
      <c r="BI314" s="171">
        <f>IF(N314="nulová",J314,0)</f>
        <v>0</v>
      </c>
      <c r="BJ314" s="18" t="s">
        <v>87</v>
      </c>
      <c r="BK314" s="171">
        <f>ROUND(I314*H314,2)</f>
        <v>0</v>
      </c>
      <c r="BL314" s="18" t="s">
        <v>241</v>
      </c>
      <c r="BM314" s="170" t="s">
        <v>3963</v>
      </c>
    </row>
    <row r="315" spans="1:65" s="13" customFormat="1" ht="20.399999999999999">
      <c r="B315" s="172"/>
      <c r="D315" s="173" t="s">
        <v>243</v>
      </c>
      <c r="E315" s="174" t="s">
        <v>1</v>
      </c>
      <c r="F315" s="175" t="s">
        <v>319</v>
      </c>
      <c r="H315" s="174" t="s">
        <v>1</v>
      </c>
      <c r="I315" s="176"/>
      <c r="L315" s="172"/>
      <c r="M315" s="177"/>
      <c r="N315" s="178"/>
      <c r="O315" s="178"/>
      <c r="P315" s="178"/>
      <c r="Q315" s="178"/>
      <c r="R315" s="178"/>
      <c r="S315" s="178"/>
      <c r="T315" s="179"/>
      <c r="AT315" s="174" t="s">
        <v>243</v>
      </c>
      <c r="AU315" s="174" t="s">
        <v>87</v>
      </c>
      <c r="AV315" s="13" t="s">
        <v>82</v>
      </c>
      <c r="AW315" s="13" t="s">
        <v>29</v>
      </c>
      <c r="AX315" s="13" t="s">
        <v>75</v>
      </c>
      <c r="AY315" s="174" t="s">
        <v>234</v>
      </c>
    </row>
    <row r="316" spans="1:65" s="14" customFormat="1">
      <c r="B316" s="180"/>
      <c r="D316" s="173" t="s">
        <v>243</v>
      </c>
      <c r="E316" s="181" t="s">
        <v>1</v>
      </c>
      <c r="F316" s="182" t="s">
        <v>2699</v>
      </c>
      <c r="H316" s="183">
        <v>351.08600000000001</v>
      </c>
      <c r="I316" s="184"/>
      <c r="L316" s="180"/>
      <c r="M316" s="185"/>
      <c r="N316" s="186"/>
      <c r="O316" s="186"/>
      <c r="P316" s="186"/>
      <c r="Q316" s="186"/>
      <c r="R316" s="186"/>
      <c r="S316" s="186"/>
      <c r="T316" s="187"/>
      <c r="AT316" s="181" t="s">
        <v>243</v>
      </c>
      <c r="AU316" s="181" t="s">
        <v>87</v>
      </c>
      <c r="AV316" s="14" t="s">
        <v>87</v>
      </c>
      <c r="AW316" s="14" t="s">
        <v>29</v>
      </c>
      <c r="AX316" s="14" t="s">
        <v>82</v>
      </c>
      <c r="AY316" s="181" t="s">
        <v>234</v>
      </c>
    </row>
    <row r="317" spans="1:65" s="2" customFormat="1" ht="33" customHeight="1">
      <c r="A317" s="33"/>
      <c r="B317" s="157"/>
      <c r="C317" s="158" t="s">
        <v>682</v>
      </c>
      <c r="D317" s="158" t="s">
        <v>237</v>
      </c>
      <c r="E317" s="159" t="s">
        <v>322</v>
      </c>
      <c r="F317" s="160" t="s">
        <v>323</v>
      </c>
      <c r="G317" s="161" t="s">
        <v>256</v>
      </c>
      <c r="H317" s="162">
        <v>175.54300000000001</v>
      </c>
      <c r="I317" s="163"/>
      <c r="J317" s="164">
        <f>ROUND(I317*H317,2)</f>
        <v>0</v>
      </c>
      <c r="K317" s="165"/>
      <c r="L317" s="34"/>
      <c r="M317" s="166" t="s">
        <v>1</v>
      </c>
      <c r="N317" s="167" t="s">
        <v>41</v>
      </c>
      <c r="O317" s="62"/>
      <c r="P317" s="168">
        <f>O317*H317</f>
        <v>0</v>
      </c>
      <c r="Q317" s="168">
        <v>2.572E-2</v>
      </c>
      <c r="R317" s="168">
        <f>Q317*H317</f>
        <v>4.5149659600000005</v>
      </c>
      <c r="S317" s="168">
        <v>0</v>
      </c>
      <c r="T317" s="169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70" t="s">
        <v>241</v>
      </c>
      <c r="AT317" s="170" t="s">
        <v>237</v>
      </c>
      <c r="AU317" s="170" t="s">
        <v>87</v>
      </c>
      <c r="AY317" s="18" t="s">
        <v>234</v>
      </c>
      <c r="BE317" s="171">
        <f>IF(N317="základná",J317,0)</f>
        <v>0</v>
      </c>
      <c r="BF317" s="171">
        <f>IF(N317="znížená",J317,0)</f>
        <v>0</v>
      </c>
      <c r="BG317" s="171">
        <f>IF(N317="zákl. prenesená",J317,0)</f>
        <v>0</v>
      </c>
      <c r="BH317" s="171">
        <f>IF(N317="zníž. prenesená",J317,0)</f>
        <v>0</v>
      </c>
      <c r="BI317" s="171">
        <f>IF(N317="nulová",J317,0)</f>
        <v>0</v>
      </c>
      <c r="BJ317" s="18" t="s">
        <v>87</v>
      </c>
      <c r="BK317" s="171">
        <f>ROUND(I317*H317,2)</f>
        <v>0</v>
      </c>
      <c r="BL317" s="18" t="s">
        <v>241</v>
      </c>
      <c r="BM317" s="170" t="s">
        <v>3964</v>
      </c>
    </row>
    <row r="318" spans="1:65" s="14" customFormat="1">
      <c r="B318" s="180"/>
      <c r="D318" s="173" t="s">
        <v>243</v>
      </c>
      <c r="E318" s="181" t="s">
        <v>1</v>
      </c>
      <c r="F318" s="182" t="s">
        <v>195</v>
      </c>
      <c r="H318" s="183">
        <v>175.54300000000001</v>
      </c>
      <c r="I318" s="184"/>
      <c r="L318" s="180"/>
      <c r="M318" s="185"/>
      <c r="N318" s="186"/>
      <c r="O318" s="186"/>
      <c r="P318" s="186"/>
      <c r="Q318" s="186"/>
      <c r="R318" s="186"/>
      <c r="S318" s="186"/>
      <c r="T318" s="187"/>
      <c r="AT318" s="181" t="s">
        <v>243</v>
      </c>
      <c r="AU318" s="181" t="s">
        <v>87</v>
      </c>
      <c r="AV318" s="14" t="s">
        <v>87</v>
      </c>
      <c r="AW318" s="14" t="s">
        <v>29</v>
      </c>
      <c r="AX318" s="14" t="s">
        <v>82</v>
      </c>
      <c r="AY318" s="181" t="s">
        <v>234</v>
      </c>
    </row>
    <row r="319" spans="1:65" s="2" customFormat="1" ht="24.15" customHeight="1">
      <c r="A319" s="33"/>
      <c r="B319" s="157"/>
      <c r="C319" s="158" t="s">
        <v>686</v>
      </c>
      <c r="D319" s="158" t="s">
        <v>237</v>
      </c>
      <c r="E319" s="159" t="s">
        <v>772</v>
      </c>
      <c r="F319" s="160" t="s">
        <v>773</v>
      </c>
      <c r="G319" s="161" t="s">
        <v>256</v>
      </c>
      <c r="H319" s="162">
        <v>94.81</v>
      </c>
      <c r="I319" s="163"/>
      <c r="J319" s="164">
        <f>ROUND(I319*H319,2)</f>
        <v>0</v>
      </c>
      <c r="K319" s="165"/>
      <c r="L319" s="34"/>
      <c r="M319" s="166" t="s">
        <v>1</v>
      </c>
      <c r="N319" s="167" t="s">
        <v>41</v>
      </c>
      <c r="O319" s="62"/>
      <c r="P319" s="168">
        <f>O319*H319</f>
        <v>0</v>
      </c>
      <c r="Q319" s="168">
        <v>1.5299999999999999E-3</v>
      </c>
      <c r="R319" s="168">
        <f>Q319*H319</f>
        <v>0.1450593</v>
      </c>
      <c r="S319" s="168">
        <v>0</v>
      </c>
      <c r="T319" s="169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70" t="s">
        <v>241</v>
      </c>
      <c r="AT319" s="170" t="s">
        <v>237</v>
      </c>
      <c r="AU319" s="170" t="s">
        <v>87</v>
      </c>
      <c r="AY319" s="18" t="s">
        <v>234</v>
      </c>
      <c r="BE319" s="171">
        <f>IF(N319="základná",J319,0)</f>
        <v>0</v>
      </c>
      <c r="BF319" s="171">
        <f>IF(N319="znížená",J319,0)</f>
        <v>0</v>
      </c>
      <c r="BG319" s="171">
        <f>IF(N319="zákl. prenesená",J319,0)</f>
        <v>0</v>
      </c>
      <c r="BH319" s="171">
        <f>IF(N319="zníž. prenesená",J319,0)</f>
        <v>0</v>
      </c>
      <c r="BI319" s="171">
        <f>IF(N319="nulová",J319,0)</f>
        <v>0</v>
      </c>
      <c r="BJ319" s="18" t="s">
        <v>87</v>
      </c>
      <c r="BK319" s="171">
        <f>ROUND(I319*H319,2)</f>
        <v>0</v>
      </c>
      <c r="BL319" s="18" t="s">
        <v>241</v>
      </c>
      <c r="BM319" s="170" t="s">
        <v>3965</v>
      </c>
    </row>
    <row r="320" spans="1:65" s="14" customFormat="1">
      <c r="B320" s="180"/>
      <c r="D320" s="173" t="s">
        <v>243</v>
      </c>
      <c r="E320" s="181" t="s">
        <v>1</v>
      </c>
      <c r="F320" s="182" t="s">
        <v>3966</v>
      </c>
      <c r="H320" s="183">
        <v>94.81</v>
      </c>
      <c r="I320" s="184"/>
      <c r="L320" s="180"/>
      <c r="M320" s="185"/>
      <c r="N320" s="186"/>
      <c r="O320" s="186"/>
      <c r="P320" s="186"/>
      <c r="Q320" s="186"/>
      <c r="R320" s="186"/>
      <c r="S320" s="186"/>
      <c r="T320" s="187"/>
      <c r="AT320" s="181" t="s">
        <v>243</v>
      </c>
      <c r="AU320" s="181" t="s">
        <v>87</v>
      </c>
      <c r="AV320" s="14" t="s">
        <v>87</v>
      </c>
      <c r="AW320" s="14" t="s">
        <v>29</v>
      </c>
      <c r="AX320" s="14" t="s">
        <v>82</v>
      </c>
      <c r="AY320" s="181" t="s">
        <v>234</v>
      </c>
    </row>
    <row r="321" spans="1:65" s="2" customFormat="1" ht="16.5" customHeight="1">
      <c r="A321" s="33"/>
      <c r="B321" s="157"/>
      <c r="C321" s="158" t="s">
        <v>690</v>
      </c>
      <c r="D321" s="158" t="s">
        <v>237</v>
      </c>
      <c r="E321" s="159" t="s">
        <v>2701</v>
      </c>
      <c r="F321" s="160" t="s">
        <v>2702</v>
      </c>
      <c r="G321" s="161" t="s">
        <v>240</v>
      </c>
      <c r="H321" s="162">
        <v>37.450000000000003</v>
      </c>
      <c r="I321" s="163"/>
      <c r="J321" s="164">
        <f>ROUND(I321*H321,2)</f>
        <v>0</v>
      </c>
      <c r="K321" s="165"/>
      <c r="L321" s="34"/>
      <c r="M321" s="166" t="s">
        <v>1</v>
      </c>
      <c r="N321" s="167" t="s">
        <v>41</v>
      </c>
      <c r="O321" s="62"/>
      <c r="P321" s="168">
        <f>O321*H321</f>
        <v>0</v>
      </c>
      <c r="Q321" s="168">
        <v>4.0000000000000002E-4</v>
      </c>
      <c r="R321" s="168">
        <f>Q321*H321</f>
        <v>1.4980000000000002E-2</v>
      </c>
      <c r="S321" s="168">
        <v>0</v>
      </c>
      <c r="T321" s="169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70" t="s">
        <v>241</v>
      </c>
      <c r="AT321" s="170" t="s">
        <v>237</v>
      </c>
      <c r="AU321" s="170" t="s">
        <v>87</v>
      </c>
      <c r="AY321" s="18" t="s">
        <v>234</v>
      </c>
      <c r="BE321" s="171">
        <f>IF(N321="základná",J321,0)</f>
        <v>0</v>
      </c>
      <c r="BF321" s="171">
        <f>IF(N321="znížená",J321,0)</f>
        <v>0</v>
      </c>
      <c r="BG321" s="171">
        <f>IF(N321="zákl. prenesená",J321,0)</f>
        <v>0</v>
      </c>
      <c r="BH321" s="171">
        <f>IF(N321="zníž. prenesená",J321,0)</f>
        <v>0</v>
      </c>
      <c r="BI321" s="171">
        <f>IF(N321="nulová",J321,0)</f>
        <v>0</v>
      </c>
      <c r="BJ321" s="18" t="s">
        <v>87</v>
      </c>
      <c r="BK321" s="171">
        <f>ROUND(I321*H321,2)</f>
        <v>0</v>
      </c>
      <c r="BL321" s="18" t="s">
        <v>241</v>
      </c>
      <c r="BM321" s="170" t="s">
        <v>3967</v>
      </c>
    </row>
    <row r="322" spans="1:65" s="14" customFormat="1">
      <c r="B322" s="180"/>
      <c r="D322" s="173" t="s">
        <v>243</v>
      </c>
      <c r="E322" s="181" t="s">
        <v>1</v>
      </c>
      <c r="F322" s="182" t="s">
        <v>3968</v>
      </c>
      <c r="H322" s="183">
        <v>34.950000000000003</v>
      </c>
      <c r="I322" s="184"/>
      <c r="L322" s="180"/>
      <c r="M322" s="185"/>
      <c r="N322" s="186"/>
      <c r="O322" s="186"/>
      <c r="P322" s="186"/>
      <c r="Q322" s="186"/>
      <c r="R322" s="186"/>
      <c r="S322" s="186"/>
      <c r="T322" s="187"/>
      <c r="AT322" s="181" t="s">
        <v>243</v>
      </c>
      <c r="AU322" s="181" t="s">
        <v>87</v>
      </c>
      <c r="AV322" s="14" t="s">
        <v>87</v>
      </c>
      <c r="AW322" s="14" t="s">
        <v>29</v>
      </c>
      <c r="AX322" s="14" t="s">
        <v>75</v>
      </c>
      <c r="AY322" s="181" t="s">
        <v>234</v>
      </c>
    </row>
    <row r="323" spans="1:65" s="14" customFormat="1">
      <c r="B323" s="180"/>
      <c r="D323" s="173" t="s">
        <v>243</v>
      </c>
      <c r="E323" s="181" t="s">
        <v>1</v>
      </c>
      <c r="F323" s="182" t="s">
        <v>2705</v>
      </c>
      <c r="H323" s="183">
        <v>2.5</v>
      </c>
      <c r="I323" s="184"/>
      <c r="L323" s="180"/>
      <c r="M323" s="185"/>
      <c r="N323" s="186"/>
      <c r="O323" s="186"/>
      <c r="P323" s="186"/>
      <c r="Q323" s="186"/>
      <c r="R323" s="186"/>
      <c r="S323" s="186"/>
      <c r="T323" s="187"/>
      <c r="AT323" s="181" t="s">
        <v>243</v>
      </c>
      <c r="AU323" s="181" t="s">
        <v>87</v>
      </c>
      <c r="AV323" s="14" t="s">
        <v>87</v>
      </c>
      <c r="AW323" s="14" t="s">
        <v>29</v>
      </c>
      <c r="AX323" s="14" t="s">
        <v>75</v>
      </c>
      <c r="AY323" s="181" t="s">
        <v>234</v>
      </c>
    </row>
    <row r="324" spans="1:65" s="15" customFormat="1">
      <c r="B324" s="188"/>
      <c r="D324" s="173" t="s">
        <v>243</v>
      </c>
      <c r="E324" s="189" t="s">
        <v>1</v>
      </c>
      <c r="F324" s="190" t="s">
        <v>248</v>
      </c>
      <c r="H324" s="191">
        <v>37.450000000000003</v>
      </c>
      <c r="I324" s="192"/>
      <c r="L324" s="188"/>
      <c r="M324" s="193"/>
      <c r="N324" s="194"/>
      <c r="O324" s="194"/>
      <c r="P324" s="194"/>
      <c r="Q324" s="194"/>
      <c r="R324" s="194"/>
      <c r="S324" s="194"/>
      <c r="T324" s="195"/>
      <c r="AT324" s="189" t="s">
        <v>243</v>
      </c>
      <c r="AU324" s="189" t="s">
        <v>87</v>
      </c>
      <c r="AV324" s="15" t="s">
        <v>241</v>
      </c>
      <c r="AW324" s="15" t="s">
        <v>29</v>
      </c>
      <c r="AX324" s="15" t="s">
        <v>82</v>
      </c>
      <c r="AY324" s="189" t="s">
        <v>234</v>
      </c>
    </row>
    <row r="325" spans="1:65" s="2" customFormat="1" ht="16.5" customHeight="1">
      <c r="A325" s="33"/>
      <c r="B325" s="157"/>
      <c r="C325" s="158" t="s">
        <v>701</v>
      </c>
      <c r="D325" s="158" t="s">
        <v>237</v>
      </c>
      <c r="E325" s="159" t="s">
        <v>724</v>
      </c>
      <c r="F325" s="160" t="s">
        <v>725</v>
      </c>
      <c r="G325" s="161" t="s">
        <v>240</v>
      </c>
      <c r="H325" s="162">
        <v>37.590000000000003</v>
      </c>
      <c r="I325" s="163"/>
      <c r="J325" s="164">
        <f>ROUND(I325*H325,2)</f>
        <v>0</v>
      </c>
      <c r="K325" s="165"/>
      <c r="L325" s="34"/>
      <c r="M325" s="166" t="s">
        <v>1</v>
      </c>
      <c r="N325" s="167" t="s">
        <v>41</v>
      </c>
      <c r="O325" s="62"/>
      <c r="P325" s="168">
        <f>O325*H325</f>
        <v>0</v>
      </c>
      <c r="Q325" s="168">
        <v>2.3000000000000001E-4</v>
      </c>
      <c r="R325" s="168">
        <f>Q325*H325</f>
        <v>8.645700000000001E-3</v>
      </c>
      <c r="S325" s="168">
        <v>0</v>
      </c>
      <c r="T325" s="169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70" t="s">
        <v>241</v>
      </c>
      <c r="AT325" s="170" t="s">
        <v>237</v>
      </c>
      <c r="AU325" s="170" t="s">
        <v>87</v>
      </c>
      <c r="AY325" s="18" t="s">
        <v>234</v>
      </c>
      <c r="BE325" s="171">
        <f>IF(N325="základná",J325,0)</f>
        <v>0</v>
      </c>
      <c r="BF325" s="171">
        <f>IF(N325="znížená",J325,0)</f>
        <v>0</v>
      </c>
      <c r="BG325" s="171">
        <f>IF(N325="zákl. prenesená",J325,0)</f>
        <v>0</v>
      </c>
      <c r="BH325" s="171">
        <f>IF(N325="zníž. prenesená",J325,0)</f>
        <v>0</v>
      </c>
      <c r="BI325" s="171">
        <f>IF(N325="nulová",J325,0)</f>
        <v>0</v>
      </c>
      <c r="BJ325" s="18" t="s">
        <v>87</v>
      </c>
      <c r="BK325" s="171">
        <f>ROUND(I325*H325,2)</f>
        <v>0</v>
      </c>
      <c r="BL325" s="18" t="s">
        <v>241</v>
      </c>
      <c r="BM325" s="170" t="s">
        <v>3969</v>
      </c>
    </row>
    <row r="326" spans="1:65" s="14" customFormat="1">
      <c r="B326" s="180"/>
      <c r="D326" s="173" t="s">
        <v>243</v>
      </c>
      <c r="E326" s="181" t="s">
        <v>1</v>
      </c>
      <c r="F326" s="182" t="s">
        <v>3970</v>
      </c>
      <c r="H326" s="183">
        <v>12.39</v>
      </c>
      <c r="I326" s="184"/>
      <c r="L326" s="180"/>
      <c r="M326" s="185"/>
      <c r="N326" s="186"/>
      <c r="O326" s="186"/>
      <c r="P326" s="186"/>
      <c r="Q326" s="186"/>
      <c r="R326" s="186"/>
      <c r="S326" s="186"/>
      <c r="T326" s="187"/>
      <c r="AT326" s="181" t="s">
        <v>243</v>
      </c>
      <c r="AU326" s="181" t="s">
        <v>87</v>
      </c>
      <c r="AV326" s="14" t="s">
        <v>87</v>
      </c>
      <c r="AW326" s="14" t="s">
        <v>29</v>
      </c>
      <c r="AX326" s="14" t="s">
        <v>75</v>
      </c>
      <c r="AY326" s="181" t="s">
        <v>234</v>
      </c>
    </row>
    <row r="327" spans="1:65" s="14" customFormat="1">
      <c r="B327" s="180"/>
      <c r="D327" s="173" t="s">
        <v>243</v>
      </c>
      <c r="E327" s="181" t="s">
        <v>1</v>
      </c>
      <c r="F327" s="182" t="s">
        <v>3971</v>
      </c>
      <c r="H327" s="183">
        <v>25.2</v>
      </c>
      <c r="I327" s="184"/>
      <c r="L327" s="180"/>
      <c r="M327" s="185"/>
      <c r="N327" s="186"/>
      <c r="O327" s="186"/>
      <c r="P327" s="186"/>
      <c r="Q327" s="186"/>
      <c r="R327" s="186"/>
      <c r="S327" s="186"/>
      <c r="T327" s="187"/>
      <c r="AT327" s="181" t="s">
        <v>243</v>
      </c>
      <c r="AU327" s="181" t="s">
        <v>87</v>
      </c>
      <c r="AV327" s="14" t="s">
        <v>87</v>
      </c>
      <c r="AW327" s="14" t="s">
        <v>29</v>
      </c>
      <c r="AX327" s="14" t="s">
        <v>75</v>
      </c>
      <c r="AY327" s="181" t="s">
        <v>234</v>
      </c>
    </row>
    <row r="328" spans="1:65" s="15" customFormat="1">
      <c r="B328" s="188"/>
      <c r="D328" s="173" t="s">
        <v>243</v>
      </c>
      <c r="E328" s="189" t="s">
        <v>1</v>
      </c>
      <c r="F328" s="190" t="s">
        <v>248</v>
      </c>
      <c r="H328" s="191">
        <v>37.590000000000003</v>
      </c>
      <c r="I328" s="192"/>
      <c r="L328" s="188"/>
      <c r="M328" s="193"/>
      <c r="N328" s="194"/>
      <c r="O328" s="194"/>
      <c r="P328" s="194"/>
      <c r="Q328" s="194"/>
      <c r="R328" s="194"/>
      <c r="S328" s="194"/>
      <c r="T328" s="195"/>
      <c r="AT328" s="189" t="s">
        <v>243</v>
      </c>
      <c r="AU328" s="189" t="s">
        <v>87</v>
      </c>
      <c r="AV328" s="15" t="s">
        <v>241</v>
      </c>
      <c r="AW328" s="15" t="s">
        <v>29</v>
      </c>
      <c r="AX328" s="15" t="s">
        <v>82</v>
      </c>
      <c r="AY328" s="189" t="s">
        <v>234</v>
      </c>
    </row>
    <row r="329" spans="1:65" s="2" customFormat="1" ht="16.5" customHeight="1">
      <c r="A329" s="33"/>
      <c r="B329" s="157"/>
      <c r="C329" s="158" t="s">
        <v>723</v>
      </c>
      <c r="D329" s="158" t="s">
        <v>237</v>
      </c>
      <c r="E329" s="159" t="s">
        <v>734</v>
      </c>
      <c r="F329" s="160" t="s">
        <v>735</v>
      </c>
      <c r="G329" s="161" t="s">
        <v>240</v>
      </c>
      <c r="H329" s="162">
        <v>12.39</v>
      </c>
      <c r="I329" s="163"/>
      <c r="J329" s="164">
        <f>ROUND(I329*H329,2)</f>
        <v>0</v>
      </c>
      <c r="K329" s="165"/>
      <c r="L329" s="34"/>
      <c r="M329" s="166" t="s">
        <v>1</v>
      </c>
      <c r="N329" s="167" t="s">
        <v>41</v>
      </c>
      <c r="O329" s="62"/>
      <c r="P329" s="168">
        <f>O329*H329</f>
        <v>0</v>
      </c>
      <c r="Q329" s="168">
        <v>2.5999999999999998E-4</v>
      </c>
      <c r="R329" s="168">
        <f>Q329*H329</f>
        <v>3.2213999999999997E-3</v>
      </c>
      <c r="S329" s="168">
        <v>0</v>
      </c>
      <c r="T329" s="169">
        <f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70" t="s">
        <v>241</v>
      </c>
      <c r="AT329" s="170" t="s">
        <v>237</v>
      </c>
      <c r="AU329" s="170" t="s">
        <v>87</v>
      </c>
      <c r="AY329" s="18" t="s">
        <v>234</v>
      </c>
      <c r="BE329" s="171">
        <f>IF(N329="základná",J329,0)</f>
        <v>0</v>
      </c>
      <c r="BF329" s="171">
        <f>IF(N329="znížená",J329,0)</f>
        <v>0</v>
      </c>
      <c r="BG329" s="171">
        <f>IF(N329="zákl. prenesená",J329,0)</f>
        <v>0</v>
      </c>
      <c r="BH329" s="171">
        <f>IF(N329="zníž. prenesená",J329,0)</f>
        <v>0</v>
      </c>
      <c r="BI329" s="171">
        <f>IF(N329="nulová",J329,0)</f>
        <v>0</v>
      </c>
      <c r="BJ329" s="18" t="s">
        <v>87</v>
      </c>
      <c r="BK329" s="171">
        <f>ROUND(I329*H329,2)</f>
        <v>0</v>
      </c>
      <c r="BL329" s="18" t="s">
        <v>241</v>
      </c>
      <c r="BM329" s="170" t="s">
        <v>3972</v>
      </c>
    </row>
    <row r="330" spans="1:65" s="14" customFormat="1">
      <c r="B330" s="180"/>
      <c r="D330" s="173" t="s">
        <v>243</v>
      </c>
      <c r="E330" s="181" t="s">
        <v>1</v>
      </c>
      <c r="F330" s="182" t="s">
        <v>3970</v>
      </c>
      <c r="H330" s="183">
        <v>12.39</v>
      </c>
      <c r="I330" s="184"/>
      <c r="L330" s="180"/>
      <c r="M330" s="185"/>
      <c r="N330" s="186"/>
      <c r="O330" s="186"/>
      <c r="P330" s="186"/>
      <c r="Q330" s="186"/>
      <c r="R330" s="186"/>
      <c r="S330" s="186"/>
      <c r="T330" s="187"/>
      <c r="AT330" s="181" t="s">
        <v>243</v>
      </c>
      <c r="AU330" s="181" t="s">
        <v>87</v>
      </c>
      <c r="AV330" s="14" t="s">
        <v>87</v>
      </c>
      <c r="AW330" s="14" t="s">
        <v>29</v>
      </c>
      <c r="AX330" s="14" t="s">
        <v>82</v>
      </c>
      <c r="AY330" s="181" t="s">
        <v>234</v>
      </c>
    </row>
    <row r="331" spans="1:65" s="2" customFormat="1" ht="16.5" customHeight="1">
      <c r="A331" s="33"/>
      <c r="B331" s="157"/>
      <c r="C331" s="158" t="s">
        <v>733</v>
      </c>
      <c r="D331" s="158" t="s">
        <v>237</v>
      </c>
      <c r="E331" s="159" t="s">
        <v>739</v>
      </c>
      <c r="F331" s="160" t="s">
        <v>740</v>
      </c>
      <c r="G331" s="161" t="s">
        <v>240</v>
      </c>
      <c r="H331" s="162">
        <v>3.2</v>
      </c>
      <c r="I331" s="163"/>
      <c r="J331" s="164">
        <f>ROUND(I331*H331,2)</f>
        <v>0</v>
      </c>
      <c r="K331" s="165"/>
      <c r="L331" s="34"/>
      <c r="M331" s="166" t="s">
        <v>1</v>
      </c>
      <c r="N331" s="167" t="s">
        <v>41</v>
      </c>
      <c r="O331" s="62"/>
      <c r="P331" s="168">
        <f>O331*H331</f>
        <v>0</v>
      </c>
      <c r="Q331" s="168">
        <v>1.6000000000000001E-4</v>
      </c>
      <c r="R331" s="168">
        <f>Q331*H331</f>
        <v>5.1200000000000009E-4</v>
      </c>
      <c r="S331" s="168">
        <v>0</v>
      </c>
      <c r="T331" s="169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70" t="s">
        <v>241</v>
      </c>
      <c r="AT331" s="170" t="s">
        <v>237</v>
      </c>
      <c r="AU331" s="170" t="s">
        <v>87</v>
      </c>
      <c r="AY331" s="18" t="s">
        <v>234</v>
      </c>
      <c r="BE331" s="171">
        <f>IF(N331="základná",J331,0)</f>
        <v>0</v>
      </c>
      <c r="BF331" s="171">
        <f>IF(N331="znížená",J331,0)</f>
        <v>0</v>
      </c>
      <c r="BG331" s="171">
        <f>IF(N331="zákl. prenesená",J331,0)</f>
        <v>0</v>
      </c>
      <c r="BH331" s="171">
        <f>IF(N331="zníž. prenesená",J331,0)</f>
        <v>0</v>
      </c>
      <c r="BI331" s="171">
        <f>IF(N331="nulová",J331,0)</f>
        <v>0</v>
      </c>
      <c r="BJ331" s="18" t="s">
        <v>87</v>
      </c>
      <c r="BK331" s="171">
        <f>ROUND(I331*H331,2)</f>
        <v>0</v>
      </c>
      <c r="BL331" s="18" t="s">
        <v>241</v>
      </c>
      <c r="BM331" s="170" t="s">
        <v>3973</v>
      </c>
    </row>
    <row r="332" spans="1:65" s="14" customFormat="1">
      <c r="B332" s="180"/>
      <c r="D332" s="173" t="s">
        <v>243</v>
      </c>
      <c r="E332" s="181" t="s">
        <v>1</v>
      </c>
      <c r="F332" s="182" t="s">
        <v>3974</v>
      </c>
      <c r="H332" s="183">
        <v>3.2</v>
      </c>
      <c r="I332" s="184"/>
      <c r="L332" s="180"/>
      <c r="M332" s="185"/>
      <c r="N332" s="186"/>
      <c r="O332" s="186"/>
      <c r="P332" s="186"/>
      <c r="Q332" s="186"/>
      <c r="R332" s="186"/>
      <c r="S332" s="186"/>
      <c r="T332" s="187"/>
      <c r="AT332" s="181" t="s">
        <v>243</v>
      </c>
      <c r="AU332" s="181" t="s">
        <v>87</v>
      </c>
      <c r="AV332" s="14" t="s">
        <v>87</v>
      </c>
      <c r="AW332" s="14" t="s">
        <v>29</v>
      </c>
      <c r="AX332" s="14" t="s">
        <v>82</v>
      </c>
      <c r="AY332" s="181" t="s">
        <v>234</v>
      </c>
    </row>
    <row r="333" spans="1:65" s="2" customFormat="1" ht="16.5" customHeight="1">
      <c r="A333" s="33"/>
      <c r="B333" s="157"/>
      <c r="C333" s="158" t="s">
        <v>738</v>
      </c>
      <c r="D333" s="158" t="s">
        <v>237</v>
      </c>
      <c r="E333" s="159" t="s">
        <v>744</v>
      </c>
      <c r="F333" s="160" t="s">
        <v>745</v>
      </c>
      <c r="G333" s="161" t="s">
        <v>240</v>
      </c>
      <c r="H333" s="162">
        <v>45</v>
      </c>
      <c r="I333" s="163"/>
      <c r="J333" s="164">
        <f>ROUND(I333*H333,2)</f>
        <v>0</v>
      </c>
      <c r="K333" s="165"/>
      <c r="L333" s="34"/>
      <c r="M333" s="166" t="s">
        <v>1</v>
      </c>
      <c r="N333" s="167" t="s">
        <v>41</v>
      </c>
      <c r="O333" s="62"/>
      <c r="P333" s="168">
        <f>O333*H333</f>
        <v>0</v>
      </c>
      <c r="Q333" s="168">
        <v>2.4000000000000001E-4</v>
      </c>
      <c r="R333" s="168">
        <f>Q333*H333</f>
        <v>1.0800000000000001E-2</v>
      </c>
      <c r="S333" s="168">
        <v>0</v>
      </c>
      <c r="T333" s="169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70" t="s">
        <v>241</v>
      </c>
      <c r="AT333" s="170" t="s">
        <v>237</v>
      </c>
      <c r="AU333" s="170" t="s">
        <v>87</v>
      </c>
      <c r="AY333" s="18" t="s">
        <v>234</v>
      </c>
      <c r="BE333" s="171">
        <f>IF(N333="základná",J333,0)</f>
        <v>0</v>
      </c>
      <c r="BF333" s="171">
        <f>IF(N333="znížená",J333,0)</f>
        <v>0</v>
      </c>
      <c r="BG333" s="171">
        <f>IF(N333="zákl. prenesená",J333,0)</f>
        <v>0</v>
      </c>
      <c r="BH333" s="171">
        <f>IF(N333="zníž. prenesená",J333,0)</f>
        <v>0</v>
      </c>
      <c r="BI333" s="171">
        <f>IF(N333="nulová",J333,0)</f>
        <v>0</v>
      </c>
      <c r="BJ333" s="18" t="s">
        <v>87</v>
      </c>
      <c r="BK333" s="171">
        <f>ROUND(I333*H333,2)</f>
        <v>0</v>
      </c>
      <c r="BL333" s="18" t="s">
        <v>241</v>
      </c>
      <c r="BM333" s="170" t="s">
        <v>3975</v>
      </c>
    </row>
    <row r="334" spans="1:65" s="13" customFormat="1">
      <c r="B334" s="172"/>
      <c r="D334" s="173" t="s">
        <v>243</v>
      </c>
      <c r="E334" s="174" t="s">
        <v>1</v>
      </c>
      <c r="F334" s="175" t="s">
        <v>3976</v>
      </c>
      <c r="H334" s="174" t="s">
        <v>1</v>
      </c>
      <c r="I334" s="176"/>
      <c r="L334" s="172"/>
      <c r="M334" s="177"/>
      <c r="N334" s="178"/>
      <c r="O334" s="178"/>
      <c r="P334" s="178"/>
      <c r="Q334" s="178"/>
      <c r="R334" s="178"/>
      <c r="S334" s="178"/>
      <c r="T334" s="179"/>
      <c r="AT334" s="174" t="s">
        <v>243</v>
      </c>
      <c r="AU334" s="174" t="s">
        <v>87</v>
      </c>
      <c r="AV334" s="13" t="s">
        <v>82</v>
      </c>
      <c r="AW334" s="13" t="s">
        <v>29</v>
      </c>
      <c r="AX334" s="13" t="s">
        <v>75</v>
      </c>
      <c r="AY334" s="174" t="s">
        <v>234</v>
      </c>
    </row>
    <row r="335" spans="1:65" s="14" customFormat="1">
      <c r="B335" s="180"/>
      <c r="D335" s="173" t="s">
        <v>243</v>
      </c>
      <c r="E335" s="181" t="s">
        <v>1</v>
      </c>
      <c r="F335" s="182" t="s">
        <v>3977</v>
      </c>
      <c r="H335" s="183">
        <v>25.2</v>
      </c>
      <c r="I335" s="184"/>
      <c r="L335" s="180"/>
      <c r="M335" s="185"/>
      <c r="N335" s="186"/>
      <c r="O335" s="186"/>
      <c r="P335" s="186"/>
      <c r="Q335" s="186"/>
      <c r="R335" s="186"/>
      <c r="S335" s="186"/>
      <c r="T335" s="187"/>
      <c r="AT335" s="181" t="s">
        <v>243</v>
      </c>
      <c r="AU335" s="181" t="s">
        <v>87</v>
      </c>
      <c r="AV335" s="14" t="s">
        <v>87</v>
      </c>
      <c r="AW335" s="14" t="s">
        <v>29</v>
      </c>
      <c r="AX335" s="14" t="s">
        <v>75</v>
      </c>
      <c r="AY335" s="181" t="s">
        <v>234</v>
      </c>
    </row>
    <row r="336" spans="1:65" s="14" customFormat="1">
      <c r="B336" s="180"/>
      <c r="D336" s="173" t="s">
        <v>243</v>
      </c>
      <c r="E336" s="181" t="s">
        <v>1</v>
      </c>
      <c r="F336" s="182" t="s">
        <v>3978</v>
      </c>
      <c r="H336" s="183">
        <v>14.8</v>
      </c>
      <c r="I336" s="184"/>
      <c r="L336" s="180"/>
      <c r="M336" s="185"/>
      <c r="N336" s="186"/>
      <c r="O336" s="186"/>
      <c r="P336" s="186"/>
      <c r="Q336" s="186"/>
      <c r="R336" s="186"/>
      <c r="S336" s="186"/>
      <c r="T336" s="187"/>
      <c r="AT336" s="181" t="s">
        <v>243</v>
      </c>
      <c r="AU336" s="181" t="s">
        <v>87</v>
      </c>
      <c r="AV336" s="14" t="s">
        <v>87</v>
      </c>
      <c r="AW336" s="14" t="s">
        <v>29</v>
      </c>
      <c r="AX336" s="14" t="s">
        <v>75</v>
      </c>
      <c r="AY336" s="181" t="s">
        <v>234</v>
      </c>
    </row>
    <row r="337" spans="1:65" s="14" customFormat="1">
      <c r="B337" s="180"/>
      <c r="D337" s="173" t="s">
        <v>243</v>
      </c>
      <c r="E337" s="181" t="s">
        <v>1</v>
      </c>
      <c r="F337" s="182" t="s">
        <v>763</v>
      </c>
      <c r="H337" s="183">
        <v>5</v>
      </c>
      <c r="I337" s="184"/>
      <c r="L337" s="180"/>
      <c r="M337" s="185"/>
      <c r="N337" s="186"/>
      <c r="O337" s="186"/>
      <c r="P337" s="186"/>
      <c r="Q337" s="186"/>
      <c r="R337" s="186"/>
      <c r="S337" s="186"/>
      <c r="T337" s="187"/>
      <c r="AT337" s="181" t="s">
        <v>243</v>
      </c>
      <c r="AU337" s="181" t="s">
        <v>87</v>
      </c>
      <c r="AV337" s="14" t="s">
        <v>87</v>
      </c>
      <c r="AW337" s="14" t="s">
        <v>29</v>
      </c>
      <c r="AX337" s="14" t="s">
        <v>75</v>
      </c>
      <c r="AY337" s="181" t="s">
        <v>234</v>
      </c>
    </row>
    <row r="338" spans="1:65" s="15" customFormat="1">
      <c r="B338" s="188"/>
      <c r="D338" s="173" t="s">
        <v>243</v>
      </c>
      <c r="E338" s="189" t="s">
        <v>1</v>
      </c>
      <c r="F338" s="190" t="s">
        <v>248</v>
      </c>
      <c r="H338" s="191">
        <v>45</v>
      </c>
      <c r="I338" s="192"/>
      <c r="L338" s="188"/>
      <c r="M338" s="193"/>
      <c r="N338" s="194"/>
      <c r="O338" s="194"/>
      <c r="P338" s="194"/>
      <c r="Q338" s="194"/>
      <c r="R338" s="194"/>
      <c r="S338" s="194"/>
      <c r="T338" s="195"/>
      <c r="AT338" s="189" t="s">
        <v>243</v>
      </c>
      <c r="AU338" s="189" t="s">
        <v>87</v>
      </c>
      <c r="AV338" s="15" t="s">
        <v>241</v>
      </c>
      <c r="AW338" s="15" t="s">
        <v>29</v>
      </c>
      <c r="AX338" s="15" t="s">
        <v>82</v>
      </c>
      <c r="AY338" s="189" t="s">
        <v>234</v>
      </c>
    </row>
    <row r="339" spans="1:65" s="12" customFormat="1" ht="22.95" customHeight="1">
      <c r="B339" s="144"/>
      <c r="D339" s="145" t="s">
        <v>74</v>
      </c>
      <c r="E339" s="155" t="s">
        <v>325</v>
      </c>
      <c r="F339" s="155" t="s">
        <v>326</v>
      </c>
      <c r="I339" s="147"/>
      <c r="J339" s="156">
        <f>BK339</f>
        <v>0</v>
      </c>
      <c r="L339" s="144"/>
      <c r="M339" s="149"/>
      <c r="N339" s="150"/>
      <c r="O339" s="150"/>
      <c r="P339" s="151">
        <f>P340</f>
        <v>0</v>
      </c>
      <c r="Q339" s="150"/>
      <c r="R339" s="151">
        <f>R340</f>
        <v>0</v>
      </c>
      <c r="S339" s="150"/>
      <c r="T339" s="152">
        <f>T340</f>
        <v>0</v>
      </c>
      <c r="AR339" s="145" t="s">
        <v>82</v>
      </c>
      <c r="AT339" s="153" t="s">
        <v>74</v>
      </c>
      <c r="AU339" s="153" t="s">
        <v>82</v>
      </c>
      <c r="AY339" s="145" t="s">
        <v>234</v>
      </c>
      <c r="BK339" s="154">
        <f>BK340</f>
        <v>0</v>
      </c>
    </row>
    <row r="340" spans="1:65" s="2" customFormat="1" ht="24.15" customHeight="1">
      <c r="A340" s="33"/>
      <c r="B340" s="157"/>
      <c r="C340" s="158" t="s">
        <v>743</v>
      </c>
      <c r="D340" s="158" t="s">
        <v>237</v>
      </c>
      <c r="E340" s="159" t="s">
        <v>328</v>
      </c>
      <c r="F340" s="160" t="s">
        <v>329</v>
      </c>
      <c r="G340" s="161" t="s">
        <v>267</v>
      </c>
      <c r="H340" s="162">
        <v>45.109000000000002</v>
      </c>
      <c r="I340" s="163"/>
      <c r="J340" s="164">
        <f>ROUND(I340*H340,2)</f>
        <v>0</v>
      </c>
      <c r="K340" s="165"/>
      <c r="L340" s="34"/>
      <c r="M340" s="166" t="s">
        <v>1</v>
      </c>
      <c r="N340" s="167" t="s">
        <v>41</v>
      </c>
      <c r="O340" s="62"/>
      <c r="P340" s="168">
        <f>O340*H340</f>
        <v>0</v>
      </c>
      <c r="Q340" s="168">
        <v>0</v>
      </c>
      <c r="R340" s="168">
        <f>Q340*H340</f>
        <v>0</v>
      </c>
      <c r="S340" s="168">
        <v>0</v>
      </c>
      <c r="T340" s="169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70" t="s">
        <v>241</v>
      </c>
      <c r="AT340" s="170" t="s">
        <v>237</v>
      </c>
      <c r="AU340" s="170" t="s">
        <v>87</v>
      </c>
      <c r="AY340" s="18" t="s">
        <v>234</v>
      </c>
      <c r="BE340" s="171">
        <f>IF(N340="základná",J340,0)</f>
        <v>0</v>
      </c>
      <c r="BF340" s="171">
        <f>IF(N340="znížená",J340,0)</f>
        <v>0</v>
      </c>
      <c r="BG340" s="171">
        <f>IF(N340="zákl. prenesená",J340,0)</f>
        <v>0</v>
      </c>
      <c r="BH340" s="171">
        <f>IF(N340="zníž. prenesená",J340,0)</f>
        <v>0</v>
      </c>
      <c r="BI340" s="171">
        <f>IF(N340="nulová",J340,0)</f>
        <v>0</v>
      </c>
      <c r="BJ340" s="18" t="s">
        <v>87</v>
      </c>
      <c r="BK340" s="171">
        <f>ROUND(I340*H340,2)</f>
        <v>0</v>
      </c>
      <c r="BL340" s="18" t="s">
        <v>241</v>
      </c>
      <c r="BM340" s="170" t="s">
        <v>3979</v>
      </c>
    </row>
    <row r="341" spans="1:65" s="12" customFormat="1" ht="25.95" customHeight="1">
      <c r="B341" s="144"/>
      <c r="D341" s="145" t="s">
        <v>74</v>
      </c>
      <c r="E341" s="146" t="s">
        <v>331</v>
      </c>
      <c r="F341" s="146" t="s">
        <v>332</v>
      </c>
      <c r="I341" s="147"/>
      <c r="J341" s="148">
        <f>BK341</f>
        <v>0</v>
      </c>
      <c r="L341" s="144"/>
      <c r="M341" s="149"/>
      <c r="N341" s="150"/>
      <c r="O341" s="150"/>
      <c r="P341" s="151">
        <f>P342+P351+P361+P374+P378+P413+P415+P431+P446+P472</f>
        <v>0</v>
      </c>
      <c r="Q341" s="150"/>
      <c r="R341" s="151">
        <f>R342+R351+R361+R374+R378+R413+R415+R431+R446+R472</f>
        <v>6.3916971399999989</v>
      </c>
      <c r="S341" s="150"/>
      <c r="T341" s="152">
        <f>T342+T351+T361+T374+T378+T413+T415+T431+T446+T472</f>
        <v>0</v>
      </c>
      <c r="AR341" s="145" t="s">
        <v>87</v>
      </c>
      <c r="AT341" s="153" t="s">
        <v>74</v>
      </c>
      <c r="AU341" s="153" t="s">
        <v>75</v>
      </c>
      <c r="AY341" s="145" t="s">
        <v>234</v>
      </c>
      <c r="BK341" s="154">
        <f>BK342+BK351+BK361+BK374+BK378+BK413+BK415+BK431+BK446+BK472</f>
        <v>0</v>
      </c>
    </row>
    <row r="342" spans="1:65" s="12" customFormat="1" ht="22.95" customHeight="1">
      <c r="B342" s="144"/>
      <c r="D342" s="145" t="s">
        <v>74</v>
      </c>
      <c r="E342" s="155" t="s">
        <v>778</v>
      </c>
      <c r="F342" s="155" t="s">
        <v>779</v>
      </c>
      <c r="I342" s="147"/>
      <c r="J342" s="156">
        <f>BK342</f>
        <v>0</v>
      </c>
      <c r="L342" s="144"/>
      <c r="M342" s="149"/>
      <c r="N342" s="150"/>
      <c r="O342" s="150"/>
      <c r="P342" s="151">
        <f>SUM(P343:P350)</f>
        <v>0</v>
      </c>
      <c r="Q342" s="150"/>
      <c r="R342" s="151">
        <f>SUM(R343:R350)</f>
        <v>0.34875465999999999</v>
      </c>
      <c r="S342" s="150"/>
      <c r="T342" s="152">
        <f>SUM(T343:T350)</f>
        <v>0</v>
      </c>
      <c r="AR342" s="145" t="s">
        <v>87</v>
      </c>
      <c r="AT342" s="153" t="s">
        <v>74</v>
      </c>
      <c r="AU342" s="153" t="s">
        <v>82</v>
      </c>
      <c r="AY342" s="145" t="s">
        <v>234</v>
      </c>
      <c r="BK342" s="154">
        <f>SUM(BK343:BK350)</f>
        <v>0</v>
      </c>
    </row>
    <row r="343" spans="1:65" s="2" customFormat="1" ht="24.15" customHeight="1">
      <c r="A343" s="33"/>
      <c r="B343" s="157"/>
      <c r="C343" s="158" t="s">
        <v>750</v>
      </c>
      <c r="D343" s="158" t="s">
        <v>237</v>
      </c>
      <c r="E343" s="159" t="s">
        <v>2715</v>
      </c>
      <c r="F343" s="160" t="s">
        <v>2716</v>
      </c>
      <c r="G343" s="161" t="s">
        <v>256</v>
      </c>
      <c r="H343" s="162">
        <v>20.57</v>
      </c>
      <c r="I343" s="163"/>
      <c r="J343" s="164">
        <f>ROUND(I343*H343,2)</f>
        <v>0</v>
      </c>
      <c r="K343" s="165"/>
      <c r="L343" s="34"/>
      <c r="M343" s="166" t="s">
        <v>1</v>
      </c>
      <c r="N343" s="167" t="s">
        <v>41</v>
      </c>
      <c r="O343" s="62"/>
      <c r="P343" s="168">
        <f>O343*H343</f>
        <v>0</v>
      </c>
      <c r="Q343" s="168">
        <v>6.0299999999999998E-3</v>
      </c>
      <c r="R343" s="168">
        <f>Q343*H343</f>
        <v>0.1240371</v>
      </c>
      <c r="S343" s="168">
        <v>0</v>
      </c>
      <c r="T343" s="169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70" t="s">
        <v>327</v>
      </c>
      <c r="AT343" s="170" t="s">
        <v>237</v>
      </c>
      <c r="AU343" s="170" t="s">
        <v>87</v>
      </c>
      <c r="AY343" s="18" t="s">
        <v>234</v>
      </c>
      <c r="BE343" s="171">
        <f>IF(N343="základná",J343,0)</f>
        <v>0</v>
      </c>
      <c r="BF343" s="171">
        <f>IF(N343="znížená",J343,0)</f>
        <v>0</v>
      </c>
      <c r="BG343" s="171">
        <f>IF(N343="zákl. prenesená",J343,0)</f>
        <v>0</v>
      </c>
      <c r="BH343" s="171">
        <f>IF(N343="zníž. prenesená",J343,0)</f>
        <v>0</v>
      </c>
      <c r="BI343" s="171">
        <f>IF(N343="nulová",J343,0)</f>
        <v>0</v>
      </c>
      <c r="BJ343" s="18" t="s">
        <v>87</v>
      </c>
      <c r="BK343" s="171">
        <f>ROUND(I343*H343,2)</f>
        <v>0</v>
      </c>
      <c r="BL343" s="18" t="s">
        <v>327</v>
      </c>
      <c r="BM343" s="170" t="s">
        <v>3980</v>
      </c>
    </row>
    <row r="344" spans="1:65" s="14" customFormat="1">
      <c r="B344" s="180"/>
      <c r="D344" s="173" t="s">
        <v>243</v>
      </c>
      <c r="E344" s="181" t="s">
        <v>1</v>
      </c>
      <c r="F344" s="182" t="s">
        <v>3981</v>
      </c>
      <c r="H344" s="183">
        <v>20.57</v>
      </c>
      <c r="I344" s="184"/>
      <c r="L344" s="180"/>
      <c r="M344" s="185"/>
      <c r="N344" s="186"/>
      <c r="O344" s="186"/>
      <c r="P344" s="186"/>
      <c r="Q344" s="186"/>
      <c r="R344" s="186"/>
      <c r="S344" s="186"/>
      <c r="T344" s="187"/>
      <c r="AT344" s="181" t="s">
        <v>243</v>
      </c>
      <c r="AU344" s="181" t="s">
        <v>87</v>
      </c>
      <c r="AV344" s="14" t="s">
        <v>87</v>
      </c>
      <c r="AW344" s="14" t="s">
        <v>29</v>
      </c>
      <c r="AX344" s="14" t="s">
        <v>82</v>
      </c>
      <c r="AY344" s="181" t="s">
        <v>234</v>
      </c>
    </row>
    <row r="345" spans="1:65" s="2" customFormat="1" ht="24.15" customHeight="1">
      <c r="A345" s="33"/>
      <c r="B345" s="157"/>
      <c r="C345" s="158" t="s">
        <v>756</v>
      </c>
      <c r="D345" s="158" t="s">
        <v>237</v>
      </c>
      <c r="E345" s="159" t="s">
        <v>781</v>
      </c>
      <c r="F345" s="160" t="s">
        <v>782</v>
      </c>
      <c r="G345" s="161" t="s">
        <v>256</v>
      </c>
      <c r="H345" s="162">
        <v>16.175000000000001</v>
      </c>
      <c r="I345" s="163"/>
      <c r="J345" s="164">
        <f>ROUND(I345*H345,2)</f>
        <v>0</v>
      </c>
      <c r="K345" s="165"/>
      <c r="L345" s="34"/>
      <c r="M345" s="166" t="s">
        <v>1</v>
      </c>
      <c r="N345" s="167" t="s">
        <v>41</v>
      </c>
      <c r="O345" s="62"/>
      <c r="P345" s="168">
        <f>O345*H345</f>
        <v>0</v>
      </c>
      <c r="Q345" s="168">
        <v>1.58E-3</v>
      </c>
      <c r="R345" s="168">
        <f>Q345*H345</f>
        <v>2.5556500000000003E-2</v>
      </c>
      <c r="S345" s="168">
        <v>0</v>
      </c>
      <c r="T345" s="169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70" t="s">
        <v>327</v>
      </c>
      <c r="AT345" s="170" t="s">
        <v>237</v>
      </c>
      <c r="AU345" s="170" t="s">
        <v>87</v>
      </c>
      <c r="AY345" s="18" t="s">
        <v>234</v>
      </c>
      <c r="BE345" s="171">
        <f>IF(N345="základná",J345,0)</f>
        <v>0</v>
      </c>
      <c r="BF345" s="171">
        <f>IF(N345="znížená",J345,0)</f>
        <v>0</v>
      </c>
      <c r="BG345" s="171">
        <f>IF(N345="zákl. prenesená",J345,0)</f>
        <v>0</v>
      </c>
      <c r="BH345" s="171">
        <f>IF(N345="zníž. prenesená",J345,0)</f>
        <v>0</v>
      </c>
      <c r="BI345" s="171">
        <f>IF(N345="nulová",J345,0)</f>
        <v>0</v>
      </c>
      <c r="BJ345" s="18" t="s">
        <v>87</v>
      </c>
      <c r="BK345" s="171">
        <f>ROUND(I345*H345,2)</f>
        <v>0</v>
      </c>
      <c r="BL345" s="18" t="s">
        <v>327</v>
      </c>
      <c r="BM345" s="170" t="s">
        <v>3982</v>
      </c>
    </row>
    <row r="346" spans="1:65" s="13" customFormat="1">
      <c r="B346" s="172"/>
      <c r="D346" s="173" t="s">
        <v>243</v>
      </c>
      <c r="E346" s="174" t="s">
        <v>1</v>
      </c>
      <c r="F346" s="175" t="s">
        <v>3983</v>
      </c>
      <c r="H346" s="174" t="s">
        <v>1</v>
      </c>
      <c r="I346" s="176"/>
      <c r="L346" s="172"/>
      <c r="M346" s="177"/>
      <c r="N346" s="178"/>
      <c r="O346" s="178"/>
      <c r="P346" s="178"/>
      <c r="Q346" s="178"/>
      <c r="R346" s="178"/>
      <c r="S346" s="178"/>
      <c r="T346" s="179"/>
      <c r="AT346" s="174" t="s">
        <v>243</v>
      </c>
      <c r="AU346" s="174" t="s">
        <v>87</v>
      </c>
      <c r="AV346" s="13" t="s">
        <v>82</v>
      </c>
      <c r="AW346" s="13" t="s">
        <v>29</v>
      </c>
      <c r="AX346" s="13" t="s">
        <v>75</v>
      </c>
      <c r="AY346" s="174" t="s">
        <v>234</v>
      </c>
    </row>
    <row r="347" spans="1:65" s="14" customFormat="1" ht="20.399999999999999">
      <c r="B347" s="180"/>
      <c r="D347" s="173" t="s">
        <v>243</v>
      </c>
      <c r="E347" s="181" t="s">
        <v>1</v>
      </c>
      <c r="F347" s="182" t="s">
        <v>3984</v>
      </c>
      <c r="H347" s="183">
        <v>16.175000000000001</v>
      </c>
      <c r="I347" s="184"/>
      <c r="L347" s="180"/>
      <c r="M347" s="185"/>
      <c r="N347" s="186"/>
      <c r="O347" s="186"/>
      <c r="P347" s="186"/>
      <c r="Q347" s="186"/>
      <c r="R347" s="186"/>
      <c r="S347" s="186"/>
      <c r="T347" s="187"/>
      <c r="AT347" s="181" t="s">
        <v>243</v>
      </c>
      <c r="AU347" s="181" t="s">
        <v>87</v>
      </c>
      <c r="AV347" s="14" t="s">
        <v>87</v>
      </c>
      <c r="AW347" s="14" t="s">
        <v>29</v>
      </c>
      <c r="AX347" s="14" t="s">
        <v>82</v>
      </c>
      <c r="AY347" s="181" t="s">
        <v>234</v>
      </c>
    </row>
    <row r="348" spans="1:65" s="2" customFormat="1" ht="24.15" customHeight="1">
      <c r="A348" s="33"/>
      <c r="B348" s="157"/>
      <c r="C348" s="158" t="s">
        <v>764</v>
      </c>
      <c r="D348" s="158" t="s">
        <v>237</v>
      </c>
      <c r="E348" s="159" t="s">
        <v>787</v>
      </c>
      <c r="F348" s="160" t="s">
        <v>788</v>
      </c>
      <c r="G348" s="161" t="s">
        <v>256</v>
      </c>
      <c r="H348" s="162">
        <v>115.122</v>
      </c>
      <c r="I348" s="163"/>
      <c r="J348" s="164">
        <f>ROUND(I348*H348,2)</f>
        <v>0</v>
      </c>
      <c r="K348" s="165"/>
      <c r="L348" s="34"/>
      <c r="M348" s="166" t="s">
        <v>1</v>
      </c>
      <c r="N348" s="167" t="s">
        <v>41</v>
      </c>
      <c r="O348" s="62"/>
      <c r="P348" s="168">
        <f>O348*H348</f>
        <v>0</v>
      </c>
      <c r="Q348" s="168">
        <v>1.73E-3</v>
      </c>
      <c r="R348" s="168">
        <f>Q348*H348</f>
        <v>0.19916106</v>
      </c>
      <c r="S348" s="168">
        <v>0</v>
      </c>
      <c r="T348" s="169">
        <f>S348*H348</f>
        <v>0</v>
      </c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R348" s="170" t="s">
        <v>327</v>
      </c>
      <c r="AT348" s="170" t="s">
        <v>237</v>
      </c>
      <c r="AU348" s="170" t="s">
        <v>87</v>
      </c>
      <c r="AY348" s="18" t="s">
        <v>234</v>
      </c>
      <c r="BE348" s="171">
        <f>IF(N348="základná",J348,0)</f>
        <v>0</v>
      </c>
      <c r="BF348" s="171">
        <f>IF(N348="znížená",J348,0)</f>
        <v>0</v>
      </c>
      <c r="BG348" s="171">
        <f>IF(N348="zákl. prenesená",J348,0)</f>
        <v>0</v>
      </c>
      <c r="BH348" s="171">
        <f>IF(N348="zníž. prenesená",J348,0)</f>
        <v>0</v>
      </c>
      <c r="BI348" s="171">
        <f>IF(N348="nulová",J348,0)</f>
        <v>0</v>
      </c>
      <c r="BJ348" s="18" t="s">
        <v>87</v>
      </c>
      <c r="BK348" s="171">
        <f>ROUND(I348*H348,2)</f>
        <v>0</v>
      </c>
      <c r="BL348" s="18" t="s">
        <v>327</v>
      </c>
      <c r="BM348" s="170" t="s">
        <v>3985</v>
      </c>
    </row>
    <row r="349" spans="1:65" s="14" customFormat="1">
      <c r="B349" s="180"/>
      <c r="D349" s="173" t="s">
        <v>243</v>
      </c>
      <c r="E349" s="181" t="s">
        <v>1</v>
      </c>
      <c r="F349" s="182" t="s">
        <v>420</v>
      </c>
      <c r="H349" s="183">
        <v>115.122</v>
      </c>
      <c r="I349" s="184"/>
      <c r="L349" s="180"/>
      <c r="M349" s="185"/>
      <c r="N349" s="186"/>
      <c r="O349" s="186"/>
      <c r="P349" s="186"/>
      <c r="Q349" s="186"/>
      <c r="R349" s="186"/>
      <c r="S349" s="186"/>
      <c r="T349" s="187"/>
      <c r="AT349" s="181" t="s">
        <v>243</v>
      </c>
      <c r="AU349" s="181" t="s">
        <v>87</v>
      </c>
      <c r="AV349" s="14" t="s">
        <v>87</v>
      </c>
      <c r="AW349" s="14" t="s">
        <v>29</v>
      </c>
      <c r="AX349" s="14" t="s">
        <v>82</v>
      </c>
      <c r="AY349" s="181" t="s">
        <v>234</v>
      </c>
    </row>
    <row r="350" spans="1:65" s="2" customFormat="1" ht="24.15" customHeight="1">
      <c r="A350" s="33"/>
      <c r="B350" s="157"/>
      <c r="C350" s="158" t="s">
        <v>766</v>
      </c>
      <c r="D350" s="158" t="s">
        <v>237</v>
      </c>
      <c r="E350" s="159" t="s">
        <v>791</v>
      </c>
      <c r="F350" s="160" t="s">
        <v>792</v>
      </c>
      <c r="G350" s="161" t="s">
        <v>267</v>
      </c>
      <c r="H350" s="162">
        <v>0.34899999999999998</v>
      </c>
      <c r="I350" s="163"/>
      <c r="J350" s="164">
        <f>ROUND(I350*H350,2)</f>
        <v>0</v>
      </c>
      <c r="K350" s="165"/>
      <c r="L350" s="34"/>
      <c r="M350" s="166" t="s">
        <v>1</v>
      </c>
      <c r="N350" s="167" t="s">
        <v>41</v>
      </c>
      <c r="O350" s="62"/>
      <c r="P350" s="168">
        <f>O350*H350</f>
        <v>0</v>
      </c>
      <c r="Q350" s="168">
        <v>0</v>
      </c>
      <c r="R350" s="168">
        <f>Q350*H350</f>
        <v>0</v>
      </c>
      <c r="S350" s="168">
        <v>0</v>
      </c>
      <c r="T350" s="169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70" t="s">
        <v>327</v>
      </c>
      <c r="AT350" s="170" t="s">
        <v>237</v>
      </c>
      <c r="AU350" s="170" t="s">
        <v>87</v>
      </c>
      <c r="AY350" s="18" t="s">
        <v>234</v>
      </c>
      <c r="BE350" s="171">
        <f>IF(N350="základná",J350,0)</f>
        <v>0</v>
      </c>
      <c r="BF350" s="171">
        <f>IF(N350="znížená",J350,0)</f>
        <v>0</v>
      </c>
      <c r="BG350" s="171">
        <f>IF(N350="zákl. prenesená",J350,0)</f>
        <v>0</v>
      </c>
      <c r="BH350" s="171">
        <f>IF(N350="zníž. prenesená",J350,0)</f>
        <v>0</v>
      </c>
      <c r="BI350" s="171">
        <f>IF(N350="nulová",J350,0)</f>
        <v>0</v>
      </c>
      <c r="BJ350" s="18" t="s">
        <v>87</v>
      </c>
      <c r="BK350" s="171">
        <f>ROUND(I350*H350,2)</f>
        <v>0</v>
      </c>
      <c r="BL350" s="18" t="s">
        <v>327</v>
      </c>
      <c r="BM350" s="170" t="s">
        <v>3986</v>
      </c>
    </row>
    <row r="351" spans="1:65" s="12" customFormat="1" ht="22.95" customHeight="1">
      <c r="B351" s="144"/>
      <c r="D351" s="145" t="s">
        <v>74</v>
      </c>
      <c r="E351" s="155" t="s">
        <v>879</v>
      </c>
      <c r="F351" s="155" t="s">
        <v>880</v>
      </c>
      <c r="I351" s="147"/>
      <c r="J351" s="156">
        <f>BK351</f>
        <v>0</v>
      </c>
      <c r="L351" s="144"/>
      <c r="M351" s="149"/>
      <c r="N351" s="150"/>
      <c r="O351" s="150"/>
      <c r="P351" s="151">
        <f>SUM(P352:P360)</f>
        <v>0</v>
      </c>
      <c r="Q351" s="150"/>
      <c r="R351" s="151">
        <f>SUM(R352:R360)</f>
        <v>0.47586239999999996</v>
      </c>
      <c r="S351" s="150"/>
      <c r="T351" s="152">
        <f>SUM(T352:T360)</f>
        <v>0</v>
      </c>
      <c r="AR351" s="145" t="s">
        <v>87</v>
      </c>
      <c r="AT351" s="153" t="s">
        <v>74</v>
      </c>
      <c r="AU351" s="153" t="s">
        <v>82</v>
      </c>
      <c r="AY351" s="145" t="s">
        <v>234</v>
      </c>
      <c r="BK351" s="154">
        <f>SUM(BK352:BK360)</f>
        <v>0</v>
      </c>
    </row>
    <row r="352" spans="1:65" s="2" customFormat="1" ht="24.15" customHeight="1">
      <c r="A352" s="33"/>
      <c r="B352" s="157"/>
      <c r="C352" s="158" t="s">
        <v>769</v>
      </c>
      <c r="D352" s="158" t="s">
        <v>237</v>
      </c>
      <c r="E352" s="159" t="s">
        <v>898</v>
      </c>
      <c r="F352" s="160" t="s">
        <v>899</v>
      </c>
      <c r="G352" s="161" t="s">
        <v>256</v>
      </c>
      <c r="H352" s="162">
        <v>96.25</v>
      </c>
      <c r="I352" s="163"/>
      <c r="J352" s="164">
        <f>ROUND(I352*H352,2)</f>
        <v>0</v>
      </c>
      <c r="K352" s="165"/>
      <c r="L352" s="34"/>
      <c r="M352" s="166" t="s">
        <v>1</v>
      </c>
      <c r="N352" s="167" t="s">
        <v>41</v>
      </c>
      <c r="O352" s="62"/>
      <c r="P352" s="168">
        <f>O352*H352</f>
        <v>0</v>
      </c>
      <c r="Q352" s="168">
        <v>0</v>
      </c>
      <c r="R352" s="168">
        <f>Q352*H352</f>
        <v>0</v>
      </c>
      <c r="S352" s="168">
        <v>0</v>
      </c>
      <c r="T352" s="169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70" t="s">
        <v>327</v>
      </c>
      <c r="AT352" s="170" t="s">
        <v>237</v>
      </c>
      <c r="AU352" s="170" t="s">
        <v>87</v>
      </c>
      <c r="AY352" s="18" t="s">
        <v>234</v>
      </c>
      <c r="BE352" s="171">
        <f>IF(N352="základná",J352,0)</f>
        <v>0</v>
      </c>
      <c r="BF352" s="171">
        <f>IF(N352="znížená",J352,0)</f>
        <v>0</v>
      </c>
      <c r="BG352" s="171">
        <f>IF(N352="zákl. prenesená",J352,0)</f>
        <v>0</v>
      </c>
      <c r="BH352" s="171">
        <f>IF(N352="zníž. prenesená",J352,0)</f>
        <v>0</v>
      </c>
      <c r="BI352" s="171">
        <f>IF(N352="nulová",J352,0)</f>
        <v>0</v>
      </c>
      <c r="BJ352" s="18" t="s">
        <v>87</v>
      </c>
      <c r="BK352" s="171">
        <f>ROUND(I352*H352,2)</f>
        <v>0</v>
      </c>
      <c r="BL352" s="18" t="s">
        <v>327</v>
      </c>
      <c r="BM352" s="170" t="s">
        <v>3987</v>
      </c>
    </row>
    <row r="353" spans="1:65" s="14" customFormat="1">
      <c r="B353" s="180"/>
      <c r="D353" s="173" t="s">
        <v>243</v>
      </c>
      <c r="E353" s="181" t="s">
        <v>1</v>
      </c>
      <c r="F353" s="182" t="s">
        <v>3815</v>
      </c>
      <c r="H353" s="183">
        <v>22.89</v>
      </c>
      <c r="I353" s="184"/>
      <c r="L353" s="180"/>
      <c r="M353" s="185"/>
      <c r="N353" s="186"/>
      <c r="O353" s="186"/>
      <c r="P353" s="186"/>
      <c r="Q353" s="186"/>
      <c r="R353" s="186"/>
      <c r="S353" s="186"/>
      <c r="T353" s="187"/>
      <c r="AT353" s="181" t="s">
        <v>243</v>
      </c>
      <c r="AU353" s="181" t="s">
        <v>87</v>
      </c>
      <c r="AV353" s="14" t="s">
        <v>87</v>
      </c>
      <c r="AW353" s="14" t="s">
        <v>29</v>
      </c>
      <c r="AX353" s="14" t="s">
        <v>75</v>
      </c>
      <c r="AY353" s="181" t="s">
        <v>234</v>
      </c>
    </row>
    <row r="354" spans="1:65" s="14" customFormat="1">
      <c r="B354" s="180"/>
      <c r="D354" s="173" t="s">
        <v>243</v>
      </c>
      <c r="E354" s="181" t="s">
        <v>1</v>
      </c>
      <c r="F354" s="182" t="s">
        <v>3809</v>
      </c>
      <c r="H354" s="183">
        <v>73.36</v>
      </c>
      <c r="I354" s="184"/>
      <c r="L354" s="180"/>
      <c r="M354" s="185"/>
      <c r="N354" s="186"/>
      <c r="O354" s="186"/>
      <c r="P354" s="186"/>
      <c r="Q354" s="186"/>
      <c r="R354" s="186"/>
      <c r="S354" s="186"/>
      <c r="T354" s="187"/>
      <c r="AT354" s="181" t="s">
        <v>243</v>
      </c>
      <c r="AU354" s="181" t="s">
        <v>87</v>
      </c>
      <c r="AV354" s="14" t="s">
        <v>87</v>
      </c>
      <c r="AW354" s="14" t="s">
        <v>29</v>
      </c>
      <c r="AX354" s="14" t="s">
        <v>75</v>
      </c>
      <c r="AY354" s="181" t="s">
        <v>234</v>
      </c>
    </row>
    <row r="355" spans="1:65" s="15" customFormat="1">
      <c r="B355" s="188"/>
      <c r="D355" s="173" t="s">
        <v>243</v>
      </c>
      <c r="E355" s="189" t="s">
        <v>1</v>
      </c>
      <c r="F355" s="190" t="s">
        <v>248</v>
      </c>
      <c r="H355" s="191">
        <v>96.25</v>
      </c>
      <c r="I355" s="192"/>
      <c r="L355" s="188"/>
      <c r="M355" s="193"/>
      <c r="N355" s="194"/>
      <c r="O355" s="194"/>
      <c r="P355" s="194"/>
      <c r="Q355" s="194"/>
      <c r="R355" s="194"/>
      <c r="S355" s="194"/>
      <c r="T355" s="195"/>
      <c r="AT355" s="189" t="s">
        <v>243</v>
      </c>
      <c r="AU355" s="189" t="s">
        <v>87</v>
      </c>
      <c r="AV355" s="15" t="s">
        <v>241</v>
      </c>
      <c r="AW355" s="15" t="s">
        <v>29</v>
      </c>
      <c r="AX355" s="15" t="s">
        <v>82</v>
      </c>
      <c r="AY355" s="189" t="s">
        <v>234</v>
      </c>
    </row>
    <row r="356" spans="1:65" s="2" customFormat="1" ht="24.15" customHeight="1">
      <c r="A356" s="33"/>
      <c r="B356" s="157"/>
      <c r="C356" s="199" t="s">
        <v>771</v>
      </c>
      <c r="D356" s="199" t="s">
        <v>478</v>
      </c>
      <c r="E356" s="200" t="s">
        <v>902</v>
      </c>
      <c r="F356" s="201" t="s">
        <v>903</v>
      </c>
      <c r="G356" s="202" t="s">
        <v>256</v>
      </c>
      <c r="H356" s="203">
        <v>99.138000000000005</v>
      </c>
      <c r="I356" s="204"/>
      <c r="J356" s="205">
        <f>ROUND(I356*H356,2)</f>
        <v>0</v>
      </c>
      <c r="K356" s="206"/>
      <c r="L356" s="207"/>
      <c r="M356" s="208" t="s">
        <v>1</v>
      </c>
      <c r="N356" s="209" t="s">
        <v>41</v>
      </c>
      <c r="O356" s="62"/>
      <c r="P356" s="168">
        <f>O356*H356</f>
        <v>0</v>
      </c>
      <c r="Q356" s="168">
        <v>4.7999999999999996E-3</v>
      </c>
      <c r="R356" s="168">
        <f>Q356*H356</f>
        <v>0.47586239999999996</v>
      </c>
      <c r="S356" s="168">
        <v>0</v>
      </c>
      <c r="T356" s="169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70" t="s">
        <v>643</v>
      </c>
      <c r="AT356" s="170" t="s">
        <v>478</v>
      </c>
      <c r="AU356" s="170" t="s">
        <v>87</v>
      </c>
      <c r="AY356" s="18" t="s">
        <v>234</v>
      </c>
      <c r="BE356" s="171">
        <f>IF(N356="základná",J356,0)</f>
        <v>0</v>
      </c>
      <c r="BF356" s="171">
        <f>IF(N356="znížená",J356,0)</f>
        <v>0</v>
      </c>
      <c r="BG356" s="171">
        <f>IF(N356="zákl. prenesená",J356,0)</f>
        <v>0</v>
      </c>
      <c r="BH356" s="171">
        <f>IF(N356="zníž. prenesená",J356,0)</f>
        <v>0</v>
      </c>
      <c r="BI356" s="171">
        <f>IF(N356="nulová",J356,0)</f>
        <v>0</v>
      </c>
      <c r="BJ356" s="18" t="s">
        <v>87</v>
      </c>
      <c r="BK356" s="171">
        <f>ROUND(I356*H356,2)</f>
        <v>0</v>
      </c>
      <c r="BL356" s="18" t="s">
        <v>327</v>
      </c>
      <c r="BM356" s="170" t="s">
        <v>3988</v>
      </c>
    </row>
    <row r="357" spans="1:65" s="14" customFormat="1">
      <c r="B357" s="180"/>
      <c r="D357" s="173" t="s">
        <v>243</v>
      </c>
      <c r="E357" s="181" t="s">
        <v>1</v>
      </c>
      <c r="F357" s="182" t="s">
        <v>3989</v>
      </c>
      <c r="H357" s="183">
        <v>23.577000000000002</v>
      </c>
      <c r="I357" s="184"/>
      <c r="L357" s="180"/>
      <c r="M357" s="185"/>
      <c r="N357" s="186"/>
      <c r="O357" s="186"/>
      <c r="P357" s="186"/>
      <c r="Q357" s="186"/>
      <c r="R357" s="186"/>
      <c r="S357" s="186"/>
      <c r="T357" s="187"/>
      <c r="AT357" s="181" t="s">
        <v>243</v>
      </c>
      <c r="AU357" s="181" t="s">
        <v>87</v>
      </c>
      <c r="AV357" s="14" t="s">
        <v>87</v>
      </c>
      <c r="AW357" s="14" t="s">
        <v>29</v>
      </c>
      <c r="AX357" s="14" t="s">
        <v>75</v>
      </c>
      <c r="AY357" s="181" t="s">
        <v>234</v>
      </c>
    </row>
    <row r="358" spans="1:65" s="14" customFormat="1">
      <c r="B358" s="180"/>
      <c r="D358" s="173" t="s">
        <v>243</v>
      </c>
      <c r="E358" s="181" t="s">
        <v>1</v>
      </c>
      <c r="F358" s="182" t="s">
        <v>3990</v>
      </c>
      <c r="H358" s="183">
        <v>75.561000000000007</v>
      </c>
      <c r="I358" s="184"/>
      <c r="L358" s="180"/>
      <c r="M358" s="185"/>
      <c r="N358" s="186"/>
      <c r="O358" s="186"/>
      <c r="P358" s="186"/>
      <c r="Q358" s="186"/>
      <c r="R358" s="186"/>
      <c r="S358" s="186"/>
      <c r="T358" s="187"/>
      <c r="AT358" s="181" t="s">
        <v>243</v>
      </c>
      <c r="AU358" s="181" t="s">
        <v>87</v>
      </c>
      <c r="AV358" s="14" t="s">
        <v>87</v>
      </c>
      <c r="AW358" s="14" t="s">
        <v>29</v>
      </c>
      <c r="AX358" s="14" t="s">
        <v>75</v>
      </c>
      <c r="AY358" s="181" t="s">
        <v>234</v>
      </c>
    </row>
    <row r="359" spans="1:65" s="15" customFormat="1">
      <c r="B359" s="188"/>
      <c r="D359" s="173" t="s">
        <v>243</v>
      </c>
      <c r="E359" s="189" t="s">
        <v>1</v>
      </c>
      <c r="F359" s="190" t="s">
        <v>248</v>
      </c>
      <c r="H359" s="191">
        <v>99.138000000000005</v>
      </c>
      <c r="I359" s="192"/>
      <c r="L359" s="188"/>
      <c r="M359" s="193"/>
      <c r="N359" s="194"/>
      <c r="O359" s="194"/>
      <c r="P359" s="194"/>
      <c r="Q359" s="194"/>
      <c r="R359" s="194"/>
      <c r="S359" s="194"/>
      <c r="T359" s="195"/>
      <c r="AT359" s="189" t="s">
        <v>243</v>
      </c>
      <c r="AU359" s="189" t="s">
        <v>87</v>
      </c>
      <c r="AV359" s="15" t="s">
        <v>241</v>
      </c>
      <c r="AW359" s="15" t="s">
        <v>29</v>
      </c>
      <c r="AX359" s="15" t="s">
        <v>82</v>
      </c>
      <c r="AY359" s="189" t="s">
        <v>234</v>
      </c>
    </row>
    <row r="360" spans="1:65" s="2" customFormat="1" ht="24.15" customHeight="1">
      <c r="A360" s="33"/>
      <c r="B360" s="157"/>
      <c r="C360" s="158" t="s">
        <v>776</v>
      </c>
      <c r="D360" s="158" t="s">
        <v>237</v>
      </c>
      <c r="E360" s="159" t="s">
        <v>1433</v>
      </c>
      <c r="F360" s="160" t="s">
        <v>1434</v>
      </c>
      <c r="G360" s="161" t="s">
        <v>267</v>
      </c>
      <c r="H360" s="162">
        <v>0.47599999999999998</v>
      </c>
      <c r="I360" s="163"/>
      <c r="J360" s="164">
        <f>ROUND(I360*H360,2)</f>
        <v>0</v>
      </c>
      <c r="K360" s="165"/>
      <c r="L360" s="34"/>
      <c r="M360" s="166" t="s">
        <v>1</v>
      </c>
      <c r="N360" s="167" t="s">
        <v>41</v>
      </c>
      <c r="O360" s="62"/>
      <c r="P360" s="168">
        <f>O360*H360</f>
        <v>0</v>
      </c>
      <c r="Q360" s="168">
        <v>0</v>
      </c>
      <c r="R360" s="168">
        <f>Q360*H360</f>
        <v>0</v>
      </c>
      <c r="S360" s="168">
        <v>0</v>
      </c>
      <c r="T360" s="169">
        <f>S360*H360</f>
        <v>0</v>
      </c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R360" s="170" t="s">
        <v>327</v>
      </c>
      <c r="AT360" s="170" t="s">
        <v>237</v>
      </c>
      <c r="AU360" s="170" t="s">
        <v>87</v>
      </c>
      <c r="AY360" s="18" t="s">
        <v>234</v>
      </c>
      <c r="BE360" s="171">
        <f>IF(N360="základná",J360,0)</f>
        <v>0</v>
      </c>
      <c r="BF360" s="171">
        <f>IF(N360="znížená",J360,0)</f>
        <v>0</v>
      </c>
      <c r="BG360" s="171">
        <f>IF(N360="zákl. prenesená",J360,0)</f>
        <v>0</v>
      </c>
      <c r="BH360" s="171">
        <f>IF(N360="zníž. prenesená",J360,0)</f>
        <v>0</v>
      </c>
      <c r="BI360" s="171">
        <f>IF(N360="nulová",J360,0)</f>
        <v>0</v>
      </c>
      <c r="BJ360" s="18" t="s">
        <v>87</v>
      </c>
      <c r="BK360" s="171">
        <f>ROUND(I360*H360,2)</f>
        <v>0</v>
      </c>
      <c r="BL360" s="18" t="s">
        <v>327</v>
      </c>
      <c r="BM360" s="170" t="s">
        <v>3991</v>
      </c>
    </row>
    <row r="361" spans="1:65" s="12" customFormat="1" ht="22.95" customHeight="1">
      <c r="B361" s="144"/>
      <c r="D361" s="145" t="s">
        <v>74</v>
      </c>
      <c r="E361" s="155" t="s">
        <v>963</v>
      </c>
      <c r="F361" s="155" t="s">
        <v>964</v>
      </c>
      <c r="I361" s="147"/>
      <c r="J361" s="156">
        <f>BK361</f>
        <v>0</v>
      </c>
      <c r="L361" s="144"/>
      <c r="M361" s="149"/>
      <c r="N361" s="150"/>
      <c r="O361" s="150"/>
      <c r="P361" s="151">
        <f>SUM(P362:P373)</f>
        <v>0</v>
      </c>
      <c r="Q361" s="150"/>
      <c r="R361" s="151">
        <f>SUM(R362:R373)</f>
        <v>0.52390579999999998</v>
      </c>
      <c r="S361" s="150"/>
      <c r="T361" s="152">
        <f>SUM(T362:T373)</f>
        <v>0</v>
      </c>
      <c r="AR361" s="145" t="s">
        <v>87</v>
      </c>
      <c r="AT361" s="153" t="s">
        <v>74</v>
      </c>
      <c r="AU361" s="153" t="s">
        <v>82</v>
      </c>
      <c r="AY361" s="145" t="s">
        <v>234</v>
      </c>
      <c r="BK361" s="154">
        <f>SUM(BK362:BK373)</f>
        <v>0</v>
      </c>
    </row>
    <row r="362" spans="1:65" s="2" customFormat="1" ht="16.5" customHeight="1">
      <c r="A362" s="33"/>
      <c r="B362" s="157"/>
      <c r="C362" s="158" t="s">
        <v>780</v>
      </c>
      <c r="D362" s="158" t="s">
        <v>237</v>
      </c>
      <c r="E362" s="159" t="s">
        <v>966</v>
      </c>
      <c r="F362" s="160" t="s">
        <v>3992</v>
      </c>
      <c r="G362" s="161" t="s">
        <v>256</v>
      </c>
      <c r="H362" s="162">
        <v>39.200000000000003</v>
      </c>
      <c r="I362" s="163"/>
      <c r="J362" s="164">
        <f>ROUND(I362*H362,2)</f>
        <v>0</v>
      </c>
      <c r="K362" s="165"/>
      <c r="L362" s="34"/>
      <c r="M362" s="166" t="s">
        <v>1</v>
      </c>
      <c r="N362" s="167" t="s">
        <v>41</v>
      </c>
      <c r="O362" s="62"/>
      <c r="P362" s="168">
        <f>O362*H362</f>
        <v>0</v>
      </c>
      <c r="Q362" s="168">
        <v>6.9999999999999994E-5</v>
      </c>
      <c r="R362" s="168">
        <f>Q362*H362</f>
        <v>2.7439999999999999E-3</v>
      </c>
      <c r="S362" s="168">
        <v>0</v>
      </c>
      <c r="T362" s="169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70" t="s">
        <v>327</v>
      </c>
      <c r="AT362" s="170" t="s">
        <v>237</v>
      </c>
      <c r="AU362" s="170" t="s">
        <v>87</v>
      </c>
      <c r="AY362" s="18" t="s">
        <v>234</v>
      </c>
      <c r="BE362" s="171">
        <f>IF(N362="základná",J362,0)</f>
        <v>0</v>
      </c>
      <c r="BF362" s="171">
        <f>IF(N362="znížená",J362,0)</f>
        <v>0</v>
      </c>
      <c r="BG362" s="171">
        <f>IF(N362="zákl. prenesená",J362,0)</f>
        <v>0</v>
      </c>
      <c r="BH362" s="171">
        <f>IF(N362="zníž. prenesená",J362,0)</f>
        <v>0</v>
      </c>
      <c r="BI362" s="171">
        <f>IF(N362="nulová",J362,0)</f>
        <v>0</v>
      </c>
      <c r="BJ362" s="18" t="s">
        <v>87</v>
      </c>
      <c r="BK362" s="171">
        <f>ROUND(I362*H362,2)</f>
        <v>0</v>
      </c>
      <c r="BL362" s="18" t="s">
        <v>327</v>
      </c>
      <c r="BM362" s="170" t="s">
        <v>3993</v>
      </c>
    </row>
    <row r="363" spans="1:65" s="14" customFormat="1">
      <c r="B363" s="180"/>
      <c r="D363" s="173" t="s">
        <v>243</v>
      </c>
      <c r="E363" s="181" t="s">
        <v>1</v>
      </c>
      <c r="F363" s="182" t="s">
        <v>3802</v>
      </c>
      <c r="H363" s="183">
        <v>35.69</v>
      </c>
      <c r="I363" s="184"/>
      <c r="L363" s="180"/>
      <c r="M363" s="185"/>
      <c r="N363" s="186"/>
      <c r="O363" s="186"/>
      <c r="P363" s="186"/>
      <c r="Q363" s="186"/>
      <c r="R363" s="186"/>
      <c r="S363" s="186"/>
      <c r="T363" s="187"/>
      <c r="AT363" s="181" t="s">
        <v>243</v>
      </c>
      <c r="AU363" s="181" t="s">
        <v>87</v>
      </c>
      <c r="AV363" s="14" t="s">
        <v>87</v>
      </c>
      <c r="AW363" s="14" t="s">
        <v>29</v>
      </c>
      <c r="AX363" s="14" t="s">
        <v>75</v>
      </c>
      <c r="AY363" s="181" t="s">
        <v>234</v>
      </c>
    </row>
    <row r="364" spans="1:65" s="14" customFormat="1">
      <c r="B364" s="180"/>
      <c r="D364" s="173" t="s">
        <v>243</v>
      </c>
      <c r="E364" s="181" t="s">
        <v>1</v>
      </c>
      <c r="F364" s="182" t="s">
        <v>3994</v>
      </c>
      <c r="H364" s="183">
        <v>3.51</v>
      </c>
      <c r="I364" s="184"/>
      <c r="L364" s="180"/>
      <c r="M364" s="185"/>
      <c r="N364" s="186"/>
      <c r="O364" s="186"/>
      <c r="P364" s="186"/>
      <c r="Q364" s="186"/>
      <c r="R364" s="186"/>
      <c r="S364" s="186"/>
      <c r="T364" s="187"/>
      <c r="AT364" s="181" t="s">
        <v>243</v>
      </c>
      <c r="AU364" s="181" t="s">
        <v>87</v>
      </c>
      <c r="AV364" s="14" t="s">
        <v>87</v>
      </c>
      <c r="AW364" s="14" t="s">
        <v>29</v>
      </c>
      <c r="AX364" s="14" t="s">
        <v>75</v>
      </c>
      <c r="AY364" s="181" t="s">
        <v>234</v>
      </c>
    </row>
    <row r="365" spans="1:65" s="15" customFormat="1">
      <c r="B365" s="188"/>
      <c r="D365" s="173" t="s">
        <v>243</v>
      </c>
      <c r="E365" s="189" t="s">
        <v>1</v>
      </c>
      <c r="F365" s="190" t="s">
        <v>248</v>
      </c>
      <c r="H365" s="191">
        <v>39.200000000000003</v>
      </c>
      <c r="I365" s="192"/>
      <c r="L365" s="188"/>
      <c r="M365" s="193"/>
      <c r="N365" s="194"/>
      <c r="O365" s="194"/>
      <c r="P365" s="194"/>
      <c r="Q365" s="194"/>
      <c r="R365" s="194"/>
      <c r="S365" s="194"/>
      <c r="T365" s="195"/>
      <c r="AT365" s="189" t="s">
        <v>243</v>
      </c>
      <c r="AU365" s="189" t="s">
        <v>87</v>
      </c>
      <c r="AV365" s="15" t="s">
        <v>241</v>
      </c>
      <c r="AW365" s="15" t="s">
        <v>29</v>
      </c>
      <c r="AX365" s="15" t="s">
        <v>82</v>
      </c>
      <c r="AY365" s="189" t="s">
        <v>234</v>
      </c>
    </row>
    <row r="366" spans="1:65" s="2" customFormat="1" ht="37.950000000000003" customHeight="1">
      <c r="A366" s="33"/>
      <c r="B366" s="157"/>
      <c r="C366" s="158" t="s">
        <v>786</v>
      </c>
      <c r="D366" s="158" t="s">
        <v>237</v>
      </c>
      <c r="E366" s="159" t="s">
        <v>3018</v>
      </c>
      <c r="F366" s="160" t="s">
        <v>3019</v>
      </c>
      <c r="G366" s="161" t="s">
        <v>256</v>
      </c>
      <c r="H366" s="162">
        <v>3.51</v>
      </c>
      <c r="I366" s="163"/>
      <c r="J366" s="164">
        <f>ROUND(I366*H366,2)</f>
        <v>0</v>
      </c>
      <c r="K366" s="165"/>
      <c r="L366" s="34"/>
      <c r="M366" s="166" t="s">
        <v>1</v>
      </c>
      <c r="N366" s="167" t="s">
        <v>41</v>
      </c>
      <c r="O366" s="62"/>
      <c r="P366" s="168">
        <f>O366*H366</f>
        <v>0</v>
      </c>
      <c r="Q366" s="168">
        <v>1.1820000000000001E-2</v>
      </c>
      <c r="R366" s="168">
        <f>Q366*H366</f>
        <v>4.1488200000000003E-2</v>
      </c>
      <c r="S366" s="168">
        <v>0</v>
      </c>
      <c r="T366" s="169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70" t="s">
        <v>327</v>
      </c>
      <c r="AT366" s="170" t="s">
        <v>237</v>
      </c>
      <c r="AU366" s="170" t="s">
        <v>87</v>
      </c>
      <c r="AY366" s="18" t="s">
        <v>234</v>
      </c>
      <c r="BE366" s="171">
        <f>IF(N366="základná",J366,0)</f>
        <v>0</v>
      </c>
      <c r="BF366" s="171">
        <f>IF(N366="znížená",J366,0)</f>
        <v>0</v>
      </c>
      <c r="BG366" s="171">
        <f>IF(N366="zákl. prenesená",J366,0)</f>
        <v>0</v>
      </c>
      <c r="BH366" s="171">
        <f>IF(N366="zníž. prenesená",J366,0)</f>
        <v>0</v>
      </c>
      <c r="BI366" s="171">
        <f>IF(N366="nulová",J366,0)</f>
        <v>0</v>
      </c>
      <c r="BJ366" s="18" t="s">
        <v>87</v>
      </c>
      <c r="BK366" s="171">
        <f>ROUND(I366*H366,2)</f>
        <v>0</v>
      </c>
      <c r="BL366" s="18" t="s">
        <v>327</v>
      </c>
      <c r="BM366" s="170" t="s">
        <v>3995</v>
      </c>
    </row>
    <row r="367" spans="1:65" s="14" customFormat="1">
      <c r="B367" s="180"/>
      <c r="D367" s="173" t="s">
        <v>243</v>
      </c>
      <c r="E367" s="181" t="s">
        <v>1</v>
      </c>
      <c r="F367" s="182" t="s">
        <v>3996</v>
      </c>
      <c r="H367" s="183">
        <v>3.51</v>
      </c>
      <c r="I367" s="184"/>
      <c r="L367" s="180"/>
      <c r="M367" s="185"/>
      <c r="N367" s="186"/>
      <c r="O367" s="186"/>
      <c r="P367" s="186"/>
      <c r="Q367" s="186"/>
      <c r="R367" s="186"/>
      <c r="S367" s="186"/>
      <c r="T367" s="187"/>
      <c r="AT367" s="181" t="s">
        <v>243</v>
      </c>
      <c r="AU367" s="181" t="s">
        <v>87</v>
      </c>
      <c r="AV367" s="14" t="s">
        <v>87</v>
      </c>
      <c r="AW367" s="14" t="s">
        <v>29</v>
      </c>
      <c r="AX367" s="14" t="s">
        <v>82</v>
      </c>
      <c r="AY367" s="181" t="s">
        <v>234</v>
      </c>
    </row>
    <row r="368" spans="1:65" s="2" customFormat="1" ht="37.950000000000003" customHeight="1">
      <c r="A368" s="33"/>
      <c r="B368" s="157"/>
      <c r="C368" s="158" t="s">
        <v>790</v>
      </c>
      <c r="D368" s="158" t="s">
        <v>237</v>
      </c>
      <c r="E368" s="159" t="s">
        <v>3997</v>
      </c>
      <c r="F368" s="160" t="s">
        <v>3998</v>
      </c>
      <c r="G368" s="161" t="s">
        <v>256</v>
      </c>
      <c r="H368" s="162">
        <v>35.69</v>
      </c>
      <c r="I368" s="163"/>
      <c r="J368" s="164">
        <f>ROUND(I368*H368,2)</f>
        <v>0</v>
      </c>
      <c r="K368" s="165"/>
      <c r="L368" s="34"/>
      <c r="M368" s="166" t="s">
        <v>1</v>
      </c>
      <c r="N368" s="167" t="s">
        <v>41</v>
      </c>
      <c r="O368" s="62"/>
      <c r="P368" s="168">
        <f>O368*H368</f>
        <v>0</v>
      </c>
      <c r="Q368" s="168">
        <v>1.3440000000000001E-2</v>
      </c>
      <c r="R368" s="168">
        <f>Q368*H368</f>
        <v>0.47967359999999998</v>
      </c>
      <c r="S368" s="168">
        <v>0</v>
      </c>
      <c r="T368" s="169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70" t="s">
        <v>327</v>
      </c>
      <c r="AT368" s="170" t="s">
        <v>237</v>
      </c>
      <c r="AU368" s="170" t="s">
        <v>87</v>
      </c>
      <c r="AY368" s="18" t="s">
        <v>234</v>
      </c>
      <c r="BE368" s="171">
        <f>IF(N368="základná",J368,0)</f>
        <v>0</v>
      </c>
      <c r="BF368" s="171">
        <f>IF(N368="znížená",J368,0)</f>
        <v>0</v>
      </c>
      <c r="BG368" s="171">
        <f>IF(N368="zákl. prenesená",J368,0)</f>
        <v>0</v>
      </c>
      <c r="BH368" s="171">
        <f>IF(N368="zníž. prenesená",J368,0)</f>
        <v>0</v>
      </c>
      <c r="BI368" s="171">
        <f>IF(N368="nulová",J368,0)</f>
        <v>0</v>
      </c>
      <c r="BJ368" s="18" t="s">
        <v>87</v>
      </c>
      <c r="BK368" s="171">
        <f>ROUND(I368*H368,2)</f>
        <v>0</v>
      </c>
      <c r="BL368" s="18" t="s">
        <v>327</v>
      </c>
      <c r="BM368" s="170" t="s">
        <v>3999</v>
      </c>
    </row>
    <row r="369" spans="1:65" s="13" customFormat="1">
      <c r="B369" s="172"/>
      <c r="D369" s="173" t="s">
        <v>243</v>
      </c>
      <c r="E369" s="174" t="s">
        <v>1</v>
      </c>
      <c r="F369" s="175" t="s">
        <v>4000</v>
      </c>
      <c r="H369" s="174" t="s">
        <v>1</v>
      </c>
      <c r="I369" s="176"/>
      <c r="L369" s="172"/>
      <c r="M369" s="177"/>
      <c r="N369" s="178"/>
      <c r="O369" s="178"/>
      <c r="P369" s="178"/>
      <c r="Q369" s="178"/>
      <c r="R369" s="178"/>
      <c r="S369" s="178"/>
      <c r="T369" s="179"/>
      <c r="AT369" s="174" t="s">
        <v>243</v>
      </c>
      <c r="AU369" s="174" t="s">
        <v>87</v>
      </c>
      <c r="AV369" s="13" t="s">
        <v>82</v>
      </c>
      <c r="AW369" s="13" t="s">
        <v>29</v>
      </c>
      <c r="AX369" s="13" t="s">
        <v>75</v>
      </c>
      <c r="AY369" s="174" t="s">
        <v>234</v>
      </c>
    </row>
    <row r="370" spans="1:65" s="14" customFormat="1" ht="20.399999999999999">
      <c r="B370" s="180"/>
      <c r="D370" s="173" t="s">
        <v>243</v>
      </c>
      <c r="E370" s="181" t="s">
        <v>1</v>
      </c>
      <c r="F370" s="182" t="s">
        <v>4001</v>
      </c>
      <c r="H370" s="183">
        <v>17.260000000000002</v>
      </c>
      <c r="I370" s="184"/>
      <c r="L370" s="180"/>
      <c r="M370" s="185"/>
      <c r="N370" s="186"/>
      <c r="O370" s="186"/>
      <c r="P370" s="186"/>
      <c r="Q370" s="186"/>
      <c r="R370" s="186"/>
      <c r="S370" s="186"/>
      <c r="T370" s="187"/>
      <c r="AT370" s="181" t="s">
        <v>243</v>
      </c>
      <c r="AU370" s="181" t="s">
        <v>87</v>
      </c>
      <c r="AV370" s="14" t="s">
        <v>87</v>
      </c>
      <c r="AW370" s="14" t="s">
        <v>29</v>
      </c>
      <c r="AX370" s="14" t="s">
        <v>75</v>
      </c>
      <c r="AY370" s="181" t="s">
        <v>234</v>
      </c>
    </row>
    <row r="371" spans="1:65" s="14" customFormat="1">
      <c r="B371" s="180"/>
      <c r="D371" s="173" t="s">
        <v>243</v>
      </c>
      <c r="E371" s="181" t="s">
        <v>1</v>
      </c>
      <c r="F371" s="182" t="s">
        <v>4002</v>
      </c>
      <c r="H371" s="183">
        <v>18.43</v>
      </c>
      <c r="I371" s="184"/>
      <c r="L371" s="180"/>
      <c r="M371" s="185"/>
      <c r="N371" s="186"/>
      <c r="O371" s="186"/>
      <c r="P371" s="186"/>
      <c r="Q371" s="186"/>
      <c r="R371" s="186"/>
      <c r="S371" s="186"/>
      <c r="T371" s="187"/>
      <c r="AT371" s="181" t="s">
        <v>243</v>
      </c>
      <c r="AU371" s="181" t="s">
        <v>87</v>
      </c>
      <c r="AV371" s="14" t="s">
        <v>87</v>
      </c>
      <c r="AW371" s="14" t="s">
        <v>29</v>
      </c>
      <c r="AX371" s="14" t="s">
        <v>75</v>
      </c>
      <c r="AY371" s="181" t="s">
        <v>234</v>
      </c>
    </row>
    <row r="372" spans="1:65" s="15" customFormat="1">
      <c r="B372" s="188"/>
      <c r="D372" s="173" t="s">
        <v>243</v>
      </c>
      <c r="E372" s="189" t="s">
        <v>3802</v>
      </c>
      <c r="F372" s="190" t="s">
        <v>248</v>
      </c>
      <c r="H372" s="191">
        <v>35.69</v>
      </c>
      <c r="I372" s="192"/>
      <c r="L372" s="188"/>
      <c r="M372" s="193"/>
      <c r="N372" s="194"/>
      <c r="O372" s="194"/>
      <c r="P372" s="194"/>
      <c r="Q372" s="194"/>
      <c r="R372" s="194"/>
      <c r="S372" s="194"/>
      <c r="T372" s="195"/>
      <c r="AT372" s="189" t="s">
        <v>243</v>
      </c>
      <c r="AU372" s="189" t="s">
        <v>87</v>
      </c>
      <c r="AV372" s="15" t="s">
        <v>241</v>
      </c>
      <c r="AW372" s="15" t="s">
        <v>29</v>
      </c>
      <c r="AX372" s="15" t="s">
        <v>82</v>
      </c>
      <c r="AY372" s="189" t="s">
        <v>234</v>
      </c>
    </row>
    <row r="373" spans="1:65" s="2" customFormat="1" ht="24.15" customHeight="1">
      <c r="A373" s="33"/>
      <c r="B373" s="157"/>
      <c r="C373" s="158" t="s">
        <v>796</v>
      </c>
      <c r="D373" s="158" t="s">
        <v>237</v>
      </c>
      <c r="E373" s="159" t="s">
        <v>994</v>
      </c>
      <c r="F373" s="160" t="s">
        <v>995</v>
      </c>
      <c r="G373" s="161" t="s">
        <v>267</v>
      </c>
      <c r="H373" s="162">
        <v>0.52400000000000002</v>
      </c>
      <c r="I373" s="163"/>
      <c r="J373" s="164">
        <f>ROUND(I373*H373,2)</f>
        <v>0</v>
      </c>
      <c r="K373" s="165"/>
      <c r="L373" s="34"/>
      <c r="M373" s="166" t="s">
        <v>1</v>
      </c>
      <c r="N373" s="167" t="s">
        <v>41</v>
      </c>
      <c r="O373" s="62"/>
      <c r="P373" s="168">
        <f>O373*H373</f>
        <v>0</v>
      </c>
      <c r="Q373" s="168">
        <v>0</v>
      </c>
      <c r="R373" s="168">
        <f>Q373*H373</f>
        <v>0</v>
      </c>
      <c r="S373" s="168">
        <v>0</v>
      </c>
      <c r="T373" s="169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70" t="s">
        <v>327</v>
      </c>
      <c r="AT373" s="170" t="s">
        <v>237</v>
      </c>
      <c r="AU373" s="170" t="s">
        <v>87</v>
      </c>
      <c r="AY373" s="18" t="s">
        <v>234</v>
      </c>
      <c r="BE373" s="171">
        <f>IF(N373="základná",J373,0)</f>
        <v>0</v>
      </c>
      <c r="BF373" s="171">
        <f>IF(N373="znížená",J373,0)</f>
        <v>0</v>
      </c>
      <c r="BG373" s="171">
        <f>IF(N373="zákl. prenesená",J373,0)</f>
        <v>0</v>
      </c>
      <c r="BH373" s="171">
        <f>IF(N373="zníž. prenesená",J373,0)</f>
        <v>0</v>
      </c>
      <c r="BI373" s="171">
        <f>IF(N373="nulová",J373,0)</f>
        <v>0</v>
      </c>
      <c r="BJ373" s="18" t="s">
        <v>87</v>
      </c>
      <c r="BK373" s="171">
        <f>ROUND(I373*H373,2)</f>
        <v>0</v>
      </c>
      <c r="BL373" s="18" t="s">
        <v>327</v>
      </c>
      <c r="BM373" s="170" t="s">
        <v>4003</v>
      </c>
    </row>
    <row r="374" spans="1:65" s="12" customFormat="1" ht="22.95" customHeight="1">
      <c r="B374" s="144"/>
      <c r="D374" s="145" t="s">
        <v>74</v>
      </c>
      <c r="E374" s="155" t="s">
        <v>360</v>
      </c>
      <c r="F374" s="155" t="s">
        <v>361</v>
      </c>
      <c r="I374" s="147"/>
      <c r="J374" s="156">
        <f>BK374</f>
        <v>0</v>
      </c>
      <c r="L374" s="144"/>
      <c r="M374" s="149"/>
      <c r="N374" s="150"/>
      <c r="O374" s="150"/>
      <c r="P374" s="151">
        <f>SUM(P375:P377)</f>
        <v>0</v>
      </c>
      <c r="Q374" s="150"/>
      <c r="R374" s="151">
        <f>SUM(R375:R377)</f>
        <v>2.8800000000000002E-3</v>
      </c>
      <c r="S374" s="150"/>
      <c r="T374" s="152">
        <f>SUM(T375:T377)</f>
        <v>0</v>
      </c>
      <c r="AR374" s="145" t="s">
        <v>87</v>
      </c>
      <c r="AT374" s="153" t="s">
        <v>74</v>
      </c>
      <c r="AU374" s="153" t="s">
        <v>82</v>
      </c>
      <c r="AY374" s="145" t="s">
        <v>234</v>
      </c>
      <c r="BK374" s="154">
        <f>SUM(BK375:BK377)</f>
        <v>0</v>
      </c>
    </row>
    <row r="375" spans="1:65" s="2" customFormat="1" ht="24.15" customHeight="1">
      <c r="A375" s="33"/>
      <c r="B375" s="157"/>
      <c r="C375" s="158" t="s">
        <v>801</v>
      </c>
      <c r="D375" s="158" t="s">
        <v>237</v>
      </c>
      <c r="E375" s="159" t="s">
        <v>1002</v>
      </c>
      <c r="F375" s="160" t="s">
        <v>4004</v>
      </c>
      <c r="G375" s="161" t="s">
        <v>240</v>
      </c>
      <c r="H375" s="162">
        <v>3.2</v>
      </c>
      <c r="I375" s="163"/>
      <c r="J375" s="164">
        <f>ROUND(I375*H375,2)</f>
        <v>0</v>
      </c>
      <c r="K375" s="165"/>
      <c r="L375" s="34"/>
      <c r="M375" s="166" t="s">
        <v>1</v>
      </c>
      <c r="N375" s="167" t="s">
        <v>41</v>
      </c>
      <c r="O375" s="62"/>
      <c r="P375" s="168">
        <f>O375*H375</f>
        <v>0</v>
      </c>
      <c r="Q375" s="168">
        <v>8.9999999999999998E-4</v>
      </c>
      <c r="R375" s="168">
        <f>Q375*H375</f>
        <v>2.8800000000000002E-3</v>
      </c>
      <c r="S375" s="168">
        <v>0</v>
      </c>
      <c r="T375" s="169">
        <f>S375*H375</f>
        <v>0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70" t="s">
        <v>327</v>
      </c>
      <c r="AT375" s="170" t="s">
        <v>237</v>
      </c>
      <c r="AU375" s="170" t="s">
        <v>87</v>
      </c>
      <c r="AY375" s="18" t="s">
        <v>234</v>
      </c>
      <c r="BE375" s="171">
        <f>IF(N375="základná",J375,0)</f>
        <v>0</v>
      </c>
      <c r="BF375" s="171">
        <f>IF(N375="znížená",J375,0)</f>
        <v>0</v>
      </c>
      <c r="BG375" s="171">
        <f>IF(N375="zákl. prenesená",J375,0)</f>
        <v>0</v>
      </c>
      <c r="BH375" s="171">
        <f>IF(N375="zníž. prenesená",J375,0)</f>
        <v>0</v>
      </c>
      <c r="BI375" s="171">
        <f>IF(N375="nulová",J375,0)</f>
        <v>0</v>
      </c>
      <c r="BJ375" s="18" t="s">
        <v>87</v>
      </c>
      <c r="BK375" s="171">
        <f>ROUND(I375*H375,2)</f>
        <v>0</v>
      </c>
      <c r="BL375" s="18" t="s">
        <v>327</v>
      </c>
      <c r="BM375" s="170" t="s">
        <v>4005</v>
      </c>
    </row>
    <row r="376" spans="1:65" s="14" customFormat="1">
      <c r="B376" s="180"/>
      <c r="D376" s="173" t="s">
        <v>243</v>
      </c>
      <c r="E376" s="181" t="s">
        <v>1</v>
      </c>
      <c r="F376" s="182" t="s">
        <v>3974</v>
      </c>
      <c r="H376" s="183">
        <v>3.2</v>
      </c>
      <c r="I376" s="184"/>
      <c r="L376" s="180"/>
      <c r="M376" s="185"/>
      <c r="N376" s="186"/>
      <c r="O376" s="186"/>
      <c r="P376" s="186"/>
      <c r="Q376" s="186"/>
      <c r="R376" s="186"/>
      <c r="S376" s="186"/>
      <c r="T376" s="187"/>
      <c r="AT376" s="181" t="s">
        <v>243</v>
      </c>
      <c r="AU376" s="181" t="s">
        <v>87</v>
      </c>
      <c r="AV376" s="14" t="s">
        <v>87</v>
      </c>
      <c r="AW376" s="14" t="s">
        <v>29</v>
      </c>
      <c r="AX376" s="14" t="s">
        <v>82</v>
      </c>
      <c r="AY376" s="181" t="s">
        <v>234</v>
      </c>
    </row>
    <row r="377" spans="1:65" s="2" customFormat="1" ht="24.15" customHeight="1">
      <c r="A377" s="33"/>
      <c r="B377" s="157"/>
      <c r="C377" s="158" t="s">
        <v>805</v>
      </c>
      <c r="D377" s="158" t="s">
        <v>237</v>
      </c>
      <c r="E377" s="159" t="s">
        <v>2724</v>
      </c>
      <c r="F377" s="160" t="s">
        <v>2725</v>
      </c>
      <c r="G377" s="161" t="s">
        <v>267</v>
      </c>
      <c r="H377" s="162">
        <v>3.0000000000000001E-3</v>
      </c>
      <c r="I377" s="163"/>
      <c r="J377" s="164">
        <f>ROUND(I377*H377,2)</f>
        <v>0</v>
      </c>
      <c r="K377" s="165"/>
      <c r="L377" s="34"/>
      <c r="M377" s="166" t="s">
        <v>1</v>
      </c>
      <c r="N377" s="167" t="s">
        <v>41</v>
      </c>
      <c r="O377" s="62"/>
      <c r="P377" s="168">
        <f>O377*H377</f>
        <v>0</v>
      </c>
      <c r="Q377" s="168">
        <v>0</v>
      </c>
      <c r="R377" s="168">
        <f>Q377*H377</f>
        <v>0</v>
      </c>
      <c r="S377" s="168">
        <v>0</v>
      </c>
      <c r="T377" s="169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70" t="s">
        <v>327</v>
      </c>
      <c r="AT377" s="170" t="s">
        <v>237</v>
      </c>
      <c r="AU377" s="170" t="s">
        <v>87</v>
      </c>
      <c r="AY377" s="18" t="s">
        <v>234</v>
      </c>
      <c r="BE377" s="171">
        <f>IF(N377="základná",J377,0)</f>
        <v>0</v>
      </c>
      <c r="BF377" s="171">
        <f>IF(N377="znížená",J377,0)</f>
        <v>0</v>
      </c>
      <c r="BG377" s="171">
        <f>IF(N377="zákl. prenesená",J377,0)</f>
        <v>0</v>
      </c>
      <c r="BH377" s="171">
        <f>IF(N377="zníž. prenesená",J377,0)</f>
        <v>0</v>
      </c>
      <c r="BI377" s="171">
        <f>IF(N377="nulová",J377,0)</f>
        <v>0</v>
      </c>
      <c r="BJ377" s="18" t="s">
        <v>87</v>
      </c>
      <c r="BK377" s="171">
        <f>ROUND(I377*H377,2)</f>
        <v>0</v>
      </c>
      <c r="BL377" s="18" t="s">
        <v>327</v>
      </c>
      <c r="BM377" s="170" t="s">
        <v>4006</v>
      </c>
    </row>
    <row r="378" spans="1:65" s="12" customFormat="1" ht="22.95" customHeight="1">
      <c r="B378" s="144"/>
      <c r="D378" s="145" t="s">
        <v>74</v>
      </c>
      <c r="E378" s="155" t="s">
        <v>1019</v>
      </c>
      <c r="F378" s="155" t="s">
        <v>1020</v>
      </c>
      <c r="I378" s="147"/>
      <c r="J378" s="156">
        <f>BK378</f>
        <v>0</v>
      </c>
      <c r="L378" s="144"/>
      <c r="M378" s="149"/>
      <c r="N378" s="150"/>
      <c r="O378" s="150"/>
      <c r="P378" s="151">
        <f>SUM(P379:P412)</f>
        <v>0</v>
      </c>
      <c r="Q378" s="150"/>
      <c r="R378" s="151">
        <f>SUM(R379:R412)</f>
        <v>0.64381960000000005</v>
      </c>
      <c r="S378" s="150"/>
      <c r="T378" s="152">
        <f>SUM(T379:T412)</f>
        <v>0</v>
      </c>
      <c r="AR378" s="145" t="s">
        <v>87</v>
      </c>
      <c r="AT378" s="153" t="s">
        <v>74</v>
      </c>
      <c r="AU378" s="153" t="s">
        <v>82</v>
      </c>
      <c r="AY378" s="145" t="s">
        <v>234</v>
      </c>
      <c r="BK378" s="154">
        <f>SUM(BK379:BK412)</f>
        <v>0</v>
      </c>
    </row>
    <row r="379" spans="1:65" s="2" customFormat="1" ht="24.15" customHeight="1">
      <c r="A379" s="33"/>
      <c r="B379" s="157"/>
      <c r="C379" s="158" t="s">
        <v>809</v>
      </c>
      <c r="D379" s="158" t="s">
        <v>237</v>
      </c>
      <c r="E379" s="159" t="s">
        <v>1022</v>
      </c>
      <c r="F379" s="160" t="s">
        <v>1023</v>
      </c>
      <c r="G379" s="161" t="s">
        <v>240</v>
      </c>
      <c r="H379" s="162">
        <v>40.119999999999997</v>
      </c>
      <c r="I379" s="163"/>
      <c r="J379" s="164">
        <f>ROUND(I379*H379,2)</f>
        <v>0</v>
      </c>
      <c r="K379" s="165"/>
      <c r="L379" s="34"/>
      <c r="M379" s="166" t="s">
        <v>1</v>
      </c>
      <c r="N379" s="167" t="s">
        <v>41</v>
      </c>
      <c r="O379" s="62"/>
      <c r="P379" s="168">
        <f>O379*H379</f>
        <v>0</v>
      </c>
      <c r="Q379" s="168">
        <v>1.8000000000000001E-4</v>
      </c>
      <c r="R379" s="168">
        <f>Q379*H379</f>
        <v>7.2215999999999999E-3</v>
      </c>
      <c r="S379" s="168">
        <v>0</v>
      </c>
      <c r="T379" s="169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70" t="s">
        <v>327</v>
      </c>
      <c r="AT379" s="170" t="s">
        <v>237</v>
      </c>
      <c r="AU379" s="170" t="s">
        <v>87</v>
      </c>
      <c r="AY379" s="18" t="s">
        <v>234</v>
      </c>
      <c r="BE379" s="171">
        <f>IF(N379="základná",J379,0)</f>
        <v>0</v>
      </c>
      <c r="BF379" s="171">
        <f>IF(N379="znížená",J379,0)</f>
        <v>0</v>
      </c>
      <c r="BG379" s="171">
        <f>IF(N379="zákl. prenesená",J379,0)</f>
        <v>0</v>
      </c>
      <c r="BH379" s="171">
        <f>IF(N379="zníž. prenesená",J379,0)</f>
        <v>0</v>
      </c>
      <c r="BI379" s="171">
        <f>IF(N379="nulová",J379,0)</f>
        <v>0</v>
      </c>
      <c r="BJ379" s="18" t="s">
        <v>87</v>
      </c>
      <c r="BK379" s="171">
        <f>ROUND(I379*H379,2)</f>
        <v>0</v>
      </c>
      <c r="BL379" s="18" t="s">
        <v>327</v>
      </c>
      <c r="BM379" s="170" t="s">
        <v>4007</v>
      </c>
    </row>
    <row r="380" spans="1:65" s="13" customFormat="1">
      <c r="B380" s="172"/>
      <c r="D380" s="173" t="s">
        <v>243</v>
      </c>
      <c r="E380" s="174" t="s">
        <v>1</v>
      </c>
      <c r="F380" s="175" t="s">
        <v>1025</v>
      </c>
      <c r="H380" s="174" t="s">
        <v>1</v>
      </c>
      <c r="I380" s="176"/>
      <c r="L380" s="172"/>
      <c r="M380" s="177"/>
      <c r="N380" s="178"/>
      <c r="O380" s="178"/>
      <c r="P380" s="178"/>
      <c r="Q380" s="178"/>
      <c r="R380" s="178"/>
      <c r="S380" s="178"/>
      <c r="T380" s="179"/>
      <c r="AT380" s="174" t="s">
        <v>243</v>
      </c>
      <c r="AU380" s="174" t="s">
        <v>87</v>
      </c>
      <c r="AV380" s="13" t="s">
        <v>82</v>
      </c>
      <c r="AW380" s="13" t="s">
        <v>29</v>
      </c>
      <c r="AX380" s="13" t="s">
        <v>75</v>
      </c>
      <c r="AY380" s="174" t="s">
        <v>234</v>
      </c>
    </row>
    <row r="381" spans="1:65" s="14" customFormat="1">
      <c r="B381" s="180"/>
      <c r="D381" s="173" t="s">
        <v>243</v>
      </c>
      <c r="E381" s="181" t="s">
        <v>1</v>
      </c>
      <c r="F381" s="182" t="s">
        <v>4008</v>
      </c>
      <c r="H381" s="183">
        <v>6.66</v>
      </c>
      <c r="I381" s="184"/>
      <c r="L381" s="180"/>
      <c r="M381" s="185"/>
      <c r="N381" s="186"/>
      <c r="O381" s="186"/>
      <c r="P381" s="186"/>
      <c r="Q381" s="186"/>
      <c r="R381" s="186"/>
      <c r="S381" s="186"/>
      <c r="T381" s="187"/>
      <c r="AT381" s="181" t="s">
        <v>243</v>
      </c>
      <c r="AU381" s="181" t="s">
        <v>87</v>
      </c>
      <c r="AV381" s="14" t="s">
        <v>87</v>
      </c>
      <c r="AW381" s="14" t="s">
        <v>29</v>
      </c>
      <c r="AX381" s="14" t="s">
        <v>75</v>
      </c>
      <c r="AY381" s="181" t="s">
        <v>234</v>
      </c>
    </row>
    <row r="382" spans="1:65" s="14" customFormat="1">
      <c r="B382" s="180"/>
      <c r="D382" s="173" t="s">
        <v>243</v>
      </c>
      <c r="E382" s="181" t="s">
        <v>1</v>
      </c>
      <c r="F382" s="182" t="s">
        <v>4009</v>
      </c>
      <c r="H382" s="183">
        <v>18.559999999999999</v>
      </c>
      <c r="I382" s="184"/>
      <c r="L382" s="180"/>
      <c r="M382" s="185"/>
      <c r="N382" s="186"/>
      <c r="O382" s="186"/>
      <c r="P382" s="186"/>
      <c r="Q382" s="186"/>
      <c r="R382" s="186"/>
      <c r="S382" s="186"/>
      <c r="T382" s="187"/>
      <c r="AT382" s="181" t="s">
        <v>243</v>
      </c>
      <c r="AU382" s="181" t="s">
        <v>87</v>
      </c>
      <c r="AV382" s="14" t="s">
        <v>87</v>
      </c>
      <c r="AW382" s="14" t="s">
        <v>29</v>
      </c>
      <c r="AX382" s="14" t="s">
        <v>75</v>
      </c>
      <c r="AY382" s="181" t="s">
        <v>234</v>
      </c>
    </row>
    <row r="383" spans="1:65" s="14" customFormat="1">
      <c r="B383" s="180"/>
      <c r="D383" s="173" t="s">
        <v>243</v>
      </c>
      <c r="E383" s="181" t="s">
        <v>1</v>
      </c>
      <c r="F383" s="182" t="s">
        <v>4010</v>
      </c>
      <c r="H383" s="183">
        <v>9.3000000000000007</v>
      </c>
      <c r="I383" s="184"/>
      <c r="L383" s="180"/>
      <c r="M383" s="185"/>
      <c r="N383" s="186"/>
      <c r="O383" s="186"/>
      <c r="P383" s="186"/>
      <c r="Q383" s="186"/>
      <c r="R383" s="186"/>
      <c r="S383" s="186"/>
      <c r="T383" s="187"/>
      <c r="AT383" s="181" t="s">
        <v>243</v>
      </c>
      <c r="AU383" s="181" t="s">
        <v>87</v>
      </c>
      <c r="AV383" s="14" t="s">
        <v>87</v>
      </c>
      <c r="AW383" s="14" t="s">
        <v>29</v>
      </c>
      <c r="AX383" s="14" t="s">
        <v>75</v>
      </c>
      <c r="AY383" s="181" t="s">
        <v>234</v>
      </c>
    </row>
    <row r="384" spans="1:65" s="14" customFormat="1">
      <c r="B384" s="180"/>
      <c r="D384" s="173" t="s">
        <v>243</v>
      </c>
      <c r="E384" s="181" t="s">
        <v>1</v>
      </c>
      <c r="F384" s="182" t="s">
        <v>4011</v>
      </c>
      <c r="H384" s="183">
        <v>3.2</v>
      </c>
      <c r="I384" s="184"/>
      <c r="L384" s="180"/>
      <c r="M384" s="185"/>
      <c r="N384" s="186"/>
      <c r="O384" s="186"/>
      <c r="P384" s="186"/>
      <c r="Q384" s="186"/>
      <c r="R384" s="186"/>
      <c r="S384" s="186"/>
      <c r="T384" s="187"/>
      <c r="AT384" s="181" t="s">
        <v>243</v>
      </c>
      <c r="AU384" s="181" t="s">
        <v>87</v>
      </c>
      <c r="AV384" s="14" t="s">
        <v>87</v>
      </c>
      <c r="AW384" s="14" t="s">
        <v>29</v>
      </c>
      <c r="AX384" s="14" t="s">
        <v>75</v>
      </c>
      <c r="AY384" s="181" t="s">
        <v>234</v>
      </c>
    </row>
    <row r="385" spans="1:65" s="14" customFormat="1">
      <c r="B385" s="180"/>
      <c r="D385" s="173" t="s">
        <v>243</v>
      </c>
      <c r="E385" s="181" t="s">
        <v>1</v>
      </c>
      <c r="F385" s="182" t="s">
        <v>4012</v>
      </c>
      <c r="H385" s="183">
        <v>2.4</v>
      </c>
      <c r="I385" s="184"/>
      <c r="L385" s="180"/>
      <c r="M385" s="185"/>
      <c r="N385" s="186"/>
      <c r="O385" s="186"/>
      <c r="P385" s="186"/>
      <c r="Q385" s="186"/>
      <c r="R385" s="186"/>
      <c r="S385" s="186"/>
      <c r="T385" s="187"/>
      <c r="AT385" s="181" t="s">
        <v>243</v>
      </c>
      <c r="AU385" s="181" t="s">
        <v>87</v>
      </c>
      <c r="AV385" s="14" t="s">
        <v>87</v>
      </c>
      <c r="AW385" s="14" t="s">
        <v>29</v>
      </c>
      <c r="AX385" s="14" t="s">
        <v>75</v>
      </c>
      <c r="AY385" s="181" t="s">
        <v>234</v>
      </c>
    </row>
    <row r="386" spans="1:65" s="15" customFormat="1">
      <c r="B386" s="188"/>
      <c r="D386" s="173" t="s">
        <v>243</v>
      </c>
      <c r="E386" s="189" t="s">
        <v>1</v>
      </c>
      <c r="F386" s="190" t="s">
        <v>248</v>
      </c>
      <c r="H386" s="191">
        <v>40.119999999999997</v>
      </c>
      <c r="I386" s="192"/>
      <c r="L386" s="188"/>
      <c r="M386" s="193"/>
      <c r="N386" s="194"/>
      <c r="O386" s="194"/>
      <c r="P386" s="194"/>
      <c r="Q386" s="194"/>
      <c r="R386" s="194"/>
      <c r="S386" s="194"/>
      <c r="T386" s="195"/>
      <c r="AT386" s="189" t="s">
        <v>243</v>
      </c>
      <c r="AU386" s="189" t="s">
        <v>87</v>
      </c>
      <c r="AV386" s="15" t="s">
        <v>241</v>
      </c>
      <c r="AW386" s="15" t="s">
        <v>29</v>
      </c>
      <c r="AX386" s="15" t="s">
        <v>82</v>
      </c>
      <c r="AY386" s="189" t="s">
        <v>234</v>
      </c>
    </row>
    <row r="387" spans="1:65" s="2" customFormat="1" ht="62.7" customHeight="1">
      <c r="A387" s="33"/>
      <c r="B387" s="157"/>
      <c r="C387" s="199" t="s">
        <v>814</v>
      </c>
      <c r="D387" s="199" t="s">
        <v>478</v>
      </c>
      <c r="E387" s="200" t="s">
        <v>4013</v>
      </c>
      <c r="F387" s="201" t="s">
        <v>4014</v>
      </c>
      <c r="G387" s="202" t="s">
        <v>305</v>
      </c>
      <c r="H387" s="203">
        <v>1</v>
      </c>
      <c r="I387" s="204"/>
      <c r="J387" s="205">
        <f>ROUND(I387*H387,2)</f>
        <v>0</v>
      </c>
      <c r="K387" s="206"/>
      <c r="L387" s="207"/>
      <c r="M387" s="208" t="s">
        <v>1</v>
      </c>
      <c r="N387" s="209" t="s">
        <v>41</v>
      </c>
      <c r="O387" s="62"/>
      <c r="P387" s="168">
        <f>O387*H387</f>
        <v>0</v>
      </c>
      <c r="Q387" s="168">
        <v>4.2000000000000003E-2</v>
      </c>
      <c r="R387" s="168">
        <f>Q387*H387</f>
        <v>4.2000000000000003E-2</v>
      </c>
      <c r="S387" s="168">
        <v>0</v>
      </c>
      <c r="T387" s="169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70" t="s">
        <v>643</v>
      </c>
      <c r="AT387" s="170" t="s">
        <v>478</v>
      </c>
      <c r="AU387" s="170" t="s">
        <v>87</v>
      </c>
      <c r="AY387" s="18" t="s">
        <v>234</v>
      </c>
      <c r="BE387" s="171">
        <f>IF(N387="základná",J387,0)</f>
        <v>0</v>
      </c>
      <c r="BF387" s="171">
        <f>IF(N387="znížená",J387,0)</f>
        <v>0</v>
      </c>
      <c r="BG387" s="171">
        <f>IF(N387="zákl. prenesená",J387,0)</f>
        <v>0</v>
      </c>
      <c r="BH387" s="171">
        <f>IF(N387="zníž. prenesená",J387,0)</f>
        <v>0</v>
      </c>
      <c r="BI387" s="171">
        <f>IF(N387="nulová",J387,0)</f>
        <v>0</v>
      </c>
      <c r="BJ387" s="18" t="s">
        <v>87</v>
      </c>
      <c r="BK387" s="171">
        <f>ROUND(I387*H387,2)</f>
        <v>0</v>
      </c>
      <c r="BL387" s="18" t="s">
        <v>327</v>
      </c>
      <c r="BM387" s="170" t="s">
        <v>4015</v>
      </c>
    </row>
    <row r="388" spans="1:65" s="2" customFormat="1" ht="62.7" customHeight="1">
      <c r="A388" s="33"/>
      <c r="B388" s="157"/>
      <c r="C388" s="199" t="s">
        <v>817</v>
      </c>
      <c r="D388" s="199" t="s">
        <v>478</v>
      </c>
      <c r="E388" s="200" t="s">
        <v>4016</v>
      </c>
      <c r="F388" s="201" t="s">
        <v>4017</v>
      </c>
      <c r="G388" s="202" t="s">
        <v>305</v>
      </c>
      <c r="H388" s="203">
        <v>2</v>
      </c>
      <c r="I388" s="204"/>
      <c r="J388" s="205">
        <f>ROUND(I388*H388,2)</f>
        <v>0</v>
      </c>
      <c r="K388" s="206"/>
      <c r="L388" s="207"/>
      <c r="M388" s="208" t="s">
        <v>1</v>
      </c>
      <c r="N388" s="209" t="s">
        <v>41</v>
      </c>
      <c r="O388" s="62"/>
      <c r="P388" s="168">
        <f>O388*H388</f>
        <v>0</v>
      </c>
      <c r="Q388" s="168">
        <v>4.2000000000000003E-2</v>
      </c>
      <c r="R388" s="168">
        <f>Q388*H388</f>
        <v>8.4000000000000005E-2</v>
      </c>
      <c r="S388" s="168">
        <v>0</v>
      </c>
      <c r="T388" s="169">
        <f>S388*H388</f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70" t="s">
        <v>643</v>
      </c>
      <c r="AT388" s="170" t="s">
        <v>478</v>
      </c>
      <c r="AU388" s="170" t="s">
        <v>87</v>
      </c>
      <c r="AY388" s="18" t="s">
        <v>234</v>
      </c>
      <c r="BE388" s="171">
        <f>IF(N388="základná",J388,0)</f>
        <v>0</v>
      </c>
      <c r="BF388" s="171">
        <f>IF(N388="znížená",J388,0)</f>
        <v>0</v>
      </c>
      <c r="BG388" s="171">
        <f>IF(N388="zákl. prenesená",J388,0)</f>
        <v>0</v>
      </c>
      <c r="BH388" s="171">
        <f>IF(N388="zníž. prenesená",J388,0)</f>
        <v>0</v>
      </c>
      <c r="BI388" s="171">
        <f>IF(N388="nulová",J388,0)</f>
        <v>0</v>
      </c>
      <c r="BJ388" s="18" t="s">
        <v>87</v>
      </c>
      <c r="BK388" s="171">
        <f>ROUND(I388*H388,2)</f>
        <v>0</v>
      </c>
      <c r="BL388" s="18" t="s">
        <v>327</v>
      </c>
      <c r="BM388" s="170" t="s">
        <v>4018</v>
      </c>
    </row>
    <row r="389" spans="1:65" s="2" customFormat="1" ht="66.75" customHeight="1">
      <c r="A389" s="33"/>
      <c r="B389" s="157"/>
      <c r="C389" s="199" t="s">
        <v>821</v>
      </c>
      <c r="D389" s="199" t="s">
        <v>478</v>
      </c>
      <c r="E389" s="200" t="s">
        <v>4019</v>
      </c>
      <c r="F389" s="201" t="s">
        <v>4020</v>
      </c>
      <c r="G389" s="202" t="s">
        <v>305</v>
      </c>
      <c r="H389" s="203">
        <v>1</v>
      </c>
      <c r="I389" s="204"/>
      <c r="J389" s="205">
        <f>ROUND(I389*H389,2)</f>
        <v>0</v>
      </c>
      <c r="K389" s="206"/>
      <c r="L389" s="207"/>
      <c r="M389" s="208" t="s">
        <v>1</v>
      </c>
      <c r="N389" s="209" t="s">
        <v>41</v>
      </c>
      <c r="O389" s="62"/>
      <c r="P389" s="168">
        <f>O389*H389</f>
        <v>0</v>
      </c>
      <c r="Q389" s="168">
        <v>4.2000000000000003E-2</v>
      </c>
      <c r="R389" s="168">
        <f>Q389*H389</f>
        <v>4.2000000000000003E-2</v>
      </c>
      <c r="S389" s="168">
        <v>0</v>
      </c>
      <c r="T389" s="169">
        <f>S389*H389</f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70" t="s">
        <v>643</v>
      </c>
      <c r="AT389" s="170" t="s">
        <v>478</v>
      </c>
      <c r="AU389" s="170" t="s">
        <v>87</v>
      </c>
      <c r="AY389" s="18" t="s">
        <v>234</v>
      </c>
      <c r="BE389" s="171">
        <f>IF(N389="základná",J389,0)</f>
        <v>0</v>
      </c>
      <c r="BF389" s="171">
        <f>IF(N389="znížená",J389,0)</f>
        <v>0</v>
      </c>
      <c r="BG389" s="171">
        <f>IF(N389="zákl. prenesená",J389,0)</f>
        <v>0</v>
      </c>
      <c r="BH389" s="171">
        <f>IF(N389="zníž. prenesená",J389,0)</f>
        <v>0</v>
      </c>
      <c r="BI389" s="171">
        <f>IF(N389="nulová",J389,0)</f>
        <v>0</v>
      </c>
      <c r="BJ389" s="18" t="s">
        <v>87</v>
      </c>
      <c r="BK389" s="171">
        <f>ROUND(I389*H389,2)</f>
        <v>0</v>
      </c>
      <c r="BL389" s="18" t="s">
        <v>327</v>
      </c>
      <c r="BM389" s="170" t="s">
        <v>4021</v>
      </c>
    </row>
    <row r="390" spans="1:65" s="2" customFormat="1" ht="76.349999999999994" customHeight="1">
      <c r="A390" s="33"/>
      <c r="B390" s="157"/>
      <c r="C390" s="199" t="s">
        <v>825</v>
      </c>
      <c r="D390" s="199" t="s">
        <v>478</v>
      </c>
      <c r="E390" s="200" t="s">
        <v>4022</v>
      </c>
      <c r="F390" s="201" t="s">
        <v>4023</v>
      </c>
      <c r="G390" s="202" t="s">
        <v>305</v>
      </c>
      <c r="H390" s="203">
        <v>2</v>
      </c>
      <c r="I390" s="204"/>
      <c r="J390" s="205">
        <f>ROUND(I390*H390,2)</f>
        <v>0</v>
      </c>
      <c r="K390" s="206"/>
      <c r="L390" s="207"/>
      <c r="M390" s="208" t="s">
        <v>1</v>
      </c>
      <c r="N390" s="209" t="s">
        <v>41</v>
      </c>
      <c r="O390" s="62"/>
      <c r="P390" s="168">
        <f>O390*H390</f>
        <v>0</v>
      </c>
      <c r="Q390" s="168">
        <v>4.2000000000000003E-2</v>
      </c>
      <c r="R390" s="168">
        <f>Q390*H390</f>
        <v>8.4000000000000005E-2</v>
      </c>
      <c r="S390" s="168">
        <v>0</v>
      </c>
      <c r="T390" s="169">
        <f>S390*H390</f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70" t="s">
        <v>643</v>
      </c>
      <c r="AT390" s="170" t="s">
        <v>478</v>
      </c>
      <c r="AU390" s="170" t="s">
        <v>87</v>
      </c>
      <c r="AY390" s="18" t="s">
        <v>234</v>
      </c>
      <c r="BE390" s="171">
        <f>IF(N390="základná",J390,0)</f>
        <v>0</v>
      </c>
      <c r="BF390" s="171">
        <f>IF(N390="znížená",J390,0)</f>
        <v>0</v>
      </c>
      <c r="BG390" s="171">
        <f>IF(N390="zákl. prenesená",J390,0)</f>
        <v>0</v>
      </c>
      <c r="BH390" s="171">
        <f>IF(N390="zníž. prenesená",J390,0)</f>
        <v>0</v>
      </c>
      <c r="BI390" s="171">
        <f>IF(N390="nulová",J390,0)</f>
        <v>0</v>
      </c>
      <c r="BJ390" s="18" t="s">
        <v>87</v>
      </c>
      <c r="BK390" s="171">
        <f>ROUND(I390*H390,2)</f>
        <v>0</v>
      </c>
      <c r="BL390" s="18" t="s">
        <v>327</v>
      </c>
      <c r="BM390" s="170" t="s">
        <v>4024</v>
      </c>
    </row>
    <row r="391" spans="1:65" s="2" customFormat="1" ht="76.349999999999994" customHeight="1">
      <c r="A391" s="33"/>
      <c r="B391" s="157"/>
      <c r="C391" s="199" t="s">
        <v>829</v>
      </c>
      <c r="D391" s="199" t="s">
        <v>478</v>
      </c>
      <c r="E391" s="200" t="s">
        <v>4025</v>
      </c>
      <c r="F391" s="201" t="s">
        <v>4026</v>
      </c>
      <c r="G391" s="202" t="s">
        <v>305</v>
      </c>
      <c r="H391" s="203">
        <v>2</v>
      </c>
      <c r="I391" s="204"/>
      <c r="J391" s="205">
        <f>ROUND(I391*H391,2)</f>
        <v>0</v>
      </c>
      <c r="K391" s="206"/>
      <c r="L391" s="207"/>
      <c r="M391" s="208" t="s">
        <v>1</v>
      </c>
      <c r="N391" s="209" t="s">
        <v>41</v>
      </c>
      <c r="O391" s="62"/>
      <c r="P391" s="168">
        <f>O391*H391</f>
        <v>0</v>
      </c>
      <c r="Q391" s="168">
        <v>4.2000000000000003E-2</v>
      </c>
      <c r="R391" s="168">
        <f>Q391*H391</f>
        <v>8.4000000000000005E-2</v>
      </c>
      <c r="S391" s="168">
        <v>0</v>
      </c>
      <c r="T391" s="169">
        <f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70" t="s">
        <v>643</v>
      </c>
      <c r="AT391" s="170" t="s">
        <v>478</v>
      </c>
      <c r="AU391" s="170" t="s">
        <v>87</v>
      </c>
      <c r="AY391" s="18" t="s">
        <v>234</v>
      </c>
      <c r="BE391" s="171">
        <f>IF(N391="základná",J391,0)</f>
        <v>0</v>
      </c>
      <c r="BF391" s="171">
        <f>IF(N391="znížená",J391,0)</f>
        <v>0</v>
      </c>
      <c r="BG391" s="171">
        <f>IF(N391="zákl. prenesená",J391,0)</f>
        <v>0</v>
      </c>
      <c r="BH391" s="171">
        <f>IF(N391="zníž. prenesená",J391,0)</f>
        <v>0</v>
      </c>
      <c r="BI391" s="171">
        <f>IF(N391="nulová",J391,0)</f>
        <v>0</v>
      </c>
      <c r="BJ391" s="18" t="s">
        <v>87</v>
      </c>
      <c r="BK391" s="171">
        <f>ROUND(I391*H391,2)</f>
        <v>0</v>
      </c>
      <c r="BL391" s="18" t="s">
        <v>327</v>
      </c>
      <c r="BM391" s="170" t="s">
        <v>4027</v>
      </c>
    </row>
    <row r="392" spans="1:65" s="14" customFormat="1">
      <c r="B392" s="180"/>
      <c r="D392" s="173" t="s">
        <v>243</v>
      </c>
      <c r="E392" s="181" t="s">
        <v>1</v>
      </c>
      <c r="F392" s="182" t="s">
        <v>4028</v>
      </c>
      <c r="H392" s="183">
        <v>1</v>
      </c>
      <c r="I392" s="184"/>
      <c r="L392" s="180"/>
      <c r="M392" s="185"/>
      <c r="N392" s="186"/>
      <c r="O392" s="186"/>
      <c r="P392" s="186"/>
      <c r="Q392" s="186"/>
      <c r="R392" s="186"/>
      <c r="S392" s="186"/>
      <c r="T392" s="187"/>
      <c r="AT392" s="181" t="s">
        <v>243</v>
      </c>
      <c r="AU392" s="181" t="s">
        <v>87</v>
      </c>
      <c r="AV392" s="14" t="s">
        <v>87</v>
      </c>
      <c r="AW392" s="14" t="s">
        <v>29</v>
      </c>
      <c r="AX392" s="14" t="s">
        <v>75</v>
      </c>
      <c r="AY392" s="181" t="s">
        <v>234</v>
      </c>
    </row>
    <row r="393" spans="1:65" s="14" customFormat="1">
      <c r="B393" s="180"/>
      <c r="D393" s="173" t="s">
        <v>243</v>
      </c>
      <c r="E393" s="181" t="s">
        <v>1</v>
      </c>
      <c r="F393" s="182" t="s">
        <v>4029</v>
      </c>
      <c r="H393" s="183">
        <v>1</v>
      </c>
      <c r="I393" s="184"/>
      <c r="L393" s="180"/>
      <c r="M393" s="185"/>
      <c r="N393" s="186"/>
      <c r="O393" s="186"/>
      <c r="P393" s="186"/>
      <c r="Q393" s="186"/>
      <c r="R393" s="186"/>
      <c r="S393" s="186"/>
      <c r="T393" s="187"/>
      <c r="AT393" s="181" t="s">
        <v>243</v>
      </c>
      <c r="AU393" s="181" t="s">
        <v>87</v>
      </c>
      <c r="AV393" s="14" t="s">
        <v>87</v>
      </c>
      <c r="AW393" s="14" t="s">
        <v>29</v>
      </c>
      <c r="AX393" s="14" t="s">
        <v>75</v>
      </c>
      <c r="AY393" s="181" t="s">
        <v>234</v>
      </c>
    </row>
    <row r="394" spans="1:65" s="15" customFormat="1">
      <c r="B394" s="188"/>
      <c r="D394" s="173" t="s">
        <v>243</v>
      </c>
      <c r="E394" s="189" t="s">
        <v>1</v>
      </c>
      <c r="F394" s="190" t="s">
        <v>248</v>
      </c>
      <c r="H394" s="191">
        <v>2</v>
      </c>
      <c r="I394" s="192"/>
      <c r="L394" s="188"/>
      <c r="M394" s="193"/>
      <c r="N394" s="194"/>
      <c r="O394" s="194"/>
      <c r="P394" s="194"/>
      <c r="Q394" s="194"/>
      <c r="R394" s="194"/>
      <c r="S394" s="194"/>
      <c r="T394" s="195"/>
      <c r="AT394" s="189" t="s">
        <v>243</v>
      </c>
      <c r="AU394" s="189" t="s">
        <v>87</v>
      </c>
      <c r="AV394" s="15" t="s">
        <v>241</v>
      </c>
      <c r="AW394" s="15" t="s">
        <v>29</v>
      </c>
      <c r="AX394" s="15" t="s">
        <v>82</v>
      </c>
      <c r="AY394" s="189" t="s">
        <v>234</v>
      </c>
    </row>
    <row r="395" spans="1:65" s="2" customFormat="1" ht="33" customHeight="1">
      <c r="A395" s="33"/>
      <c r="B395" s="157"/>
      <c r="C395" s="158" t="s">
        <v>833</v>
      </c>
      <c r="D395" s="158" t="s">
        <v>237</v>
      </c>
      <c r="E395" s="159" t="s">
        <v>1069</v>
      </c>
      <c r="F395" s="160" t="s">
        <v>1070</v>
      </c>
      <c r="G395" s="161" t="s">
        <v>305</v>
      </c>
      <c r="H395" s="162">
        <v>7</v>
      </c>
      <c r="I395" s="163"/>
      <c r="J395" s="164">
        <f>ROUND(I395*H395,2)</f>
        <v>0</v>
      </c>
      <c r="K395" s="165"/>
      <c r="L395" s="34"/>
      <c r="M395" s="166" t="s">
        <v>1</v>
      </c>
      <c r="N395" s="167" t="s">
        <v>41</v>
      </c>
      <c r="O395" s="62"/>
      <c r="P395" s="168">
        <f>O395*H395</f>
        <v>0</v>
      </c>
      <c r="Q395" s="168">
        <v>0</v>
      </c>
      <c r="R395" s="168">
        <f>Q395*H395</f>
        <v>0</v>
      </c>
      <c r="S395" s="168">
        <v>0</v>
      </c>
      <c r="T395" s="169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70" t="s">
        <v>327</v>
      </c>
      <c r="AT395" s="170" t="s">
        <v>237</v>
      </c>
      <c r="AU395" s="170" t="s">
        <v>87</v>
      </c>
      <c r="AY395" s="18" t="s">
        <v>234</v>
      </c>
      <c r="BE395" s="171">
        <f>IF(N395="základná",J395,0)</f>
        <v>0</v>
      </c>
      <c r="BF395" s="171">
        <f>IF(N395="znížená",J395,0)</f>
        <v>0</v>
      </c>
      <c r="BG395" s="171">
        <f>IF(N395="zákl. prenesená",J395,0)</f>
        <v>0</v>
      </c>
      <c r="BH395" s="171">
        <f>IF(N395="zníž. prenesená",J395,0)</f>
        <v>0</v>
      </c>
      <c r="BI395" s="171">
        <f>IF(N395="nulová",J395,0)</f>
        <v>0</v>
      </c>
      <c r="BJ395" s="18" t="s">
        <v>87</v>
      </c>
      <c r="BK395" s="171">
        <f>ROUND(I395*H395,2)</f>
        <v>0</v>
      </c>
      <c r="BL395" s="18" t="s">
        <v>327</v>
      </c>
      <c r="BM395" s="170" t="s">
        <v>4030</v>
      </c>
    </row>
    <row r="396" spans="1:65" s="13" customFormat="1">
      <c r="B396" s="172"/>
      <c r="D396" s="173" t="s">
        <v>243</v>
      </c>
      <c r="E396" s="174" t="s">
        <v>1</v>
      </c>
      <c r="F396" s="175" t="s">
        <v>1072</v>
      </c>
      <c r="H396" s="174" t="s">
        <v>1</v>
      </c>
      <c r="I396" s="176"/>
      <c r="L396" s="172"/>
      <c r="M396" s="177"/>
      <c r="N396" s="178"/>
      <c r="O396" s="178"/>
      <c r="P396" s="178"/>
      <c r="Q396" s="178"/>
      <c r="R396" s="178"/>
      <c r="S396" s="178"/>
      <c r="T396" s="179"/>
      <c r="AT396" s="174" t="s">
        <v>243</v>
      </c>
      <c r="AU396" s="174" t="s">
        <v>87</v>
      </c>
      <c r="AV396" s="13" t="s">
        <v>82</v>
      </c>
      <c r="AW396" s="13" t="s">
        <v>29</v>
      </c>
      <c r="AX396" s="13" t="s">
        <v>75</v>
      </c>
      <c r="AY396" s="174" t="s">
        <v>234</v>
      </c>
    </row>
    <row r="397" spans="1:65" s="14" customFormat="1">
      <c r="B397" s="180"/>
      <c r="D397" s="173" t="s">
        <v>243</v>
      </c>
      <c r="E397" s="181" t="s">
        <v>1</v>
      </c>
      <c r="F397" s="182" t="s">
        <v>4031</v>
      </c>
      <c r="H397" s="183">
        <v>6</v>
      </c>
      <c r="I397" s="184"/>
      <c r="L397" s="180"/>
      <c r="M397" s="185"/>
      <c r="N397" s="186"/>
      <c r="O397" s="186"/>
      <c r="P397" s="186"/>
      <c r="Q397" s="186"/>
      <c r="R397" s="186"/>
      <c r="S397" s="186"/>
      <c r="T397" s="187"/>
      <c r="AT397" s="181" t="s">
        <v>243</v>
      </c>
      <c r="AU397" s="181" t="s">
        <v>87</v>
      </c>
      <c r="AV397" s="14" t="s">
        <v>87</v>
      </c>
      <c r="AW397" s="14" t="s">
        <v>29</v>
      </c>
      <c r="AX397" s="14" t="s">
        <v>75</v>
      </c>
      <c r="AY397" s="181" t="s">
        <v>234</v>
      </c>
    </row>
    <row r="398" spans="1:65" s="14" customFormat="1">
      <c r="B398" s="180"/>
      <c r="D398" s="173" t="s">
        <v>243</v>
      </c>
      <c r="E398" s="181" t="s">
        <v>1</v>
      </c>
      <c r="F398" s="182" t="s">
        <v>4032</v>
      </c>
      <c r="H398" s="183">
        <v>1</v>
      </c>
      <c r="I398" s="184"/>
      <c r="L398" s="180"/>
      <c r="M398" s="185"/>
      <c r="N398" s="186"/>
      <c r="O398" s="186"/>
      <c r="P398" s="186"/>
      <c r="Q398" s="186"/>
      <c r="R398" s="186"/>
      <c r="S398" s="186"/>
      <c r="T398" s="187"/>
      <c r="AT398" s="181" t="s">
        <v>243</v>
      </c>
      <c r="AU398" s="181" t="s">
        <v>87</v>
      </c>
      <c r="AV398" s="14" t="s">
        <v>87</v>
      </c>
      <c r="AW398" s="14" t="s">
        <v>29</v>
      </c>
      <c r="AX398" s="14" t="s">
        <v>75</v>
      </c>
      <c r="AY398" s="181" t="s">
        <v>234</v>
      </c>
    </row>
    <row r="399" spans="1:65" s="15" customFormat="1">
      <c r="B399" s="188"/>
      <c r="D399" s="173" t="s">
        <v>243</v>
      </c>
      <c r="E399" s="189" t="s">
        <v>1</v>
      </c>
      <c r="F399" s="190" t="s">
        <v>248</v>
      </c>
      <c r="H399" s="191">
        <v>7</v>
      </c>
      <c r="I399" s="192"/>
      <c r="L399" s="188"/>
      <c r="M399" s="193"/>
      <c r="N399" s="194"/>
      <c r="O399" s="194"/>
      <c r="P399" s="194"/>
      <c r="Q399" s="194"/>
      <c r="R399" s="194"/>
      <c r="S399" s="194"/>
      <c r="T399" s="195"/>
      <c r="AT399" s="189" t="s">
        <v>243</v>
      </c>
      <c r="AU399" s="189" t="s">
        <v>87</v>
      </c>
      <c r="AV399" s="15" t="s">
        <v>241</v>
      </c>
      <c r="AW399" s="15" t="s">
        <v>29</v>
      </c>
      <c r="AX399" s="15" t="s">
        <v>82</v>
      </c>
      <c r="AY399" s="189" t="s">
        <v>234</v>
      </c>
    </row>
    <row r="400" spans="1:65" s="2" customFormat="1" ht="24.15" customHeight="1">
      <c r="A400" s="33"/>
      <c r="B400" s="157"/>
      <c r="C400" s="199" t="s">
        <v>839</v>
      </c>
      <c r="D400" s="199" t="s">
        <v>478</v>
      </c>
      <c r="E400" s="200" t="s">
        <v>1074</v>
      </c>
      <c r="F400" s="201" t="s">
        <v>3065</v>
      </c>
      <c r="G400" s="202" t="s">
        <v>305</v>
      </c>
      <c r="H400" s="203">
        <v>7</v>
      </c>
      <c r="I400" s="204"/>
      <c r="J400" s="205">
        <f>ROUND(I400*H400,2)</f>
        <v>0</v>
      </c>
      <c r="K400" s="206"/>
      <c r="L400" s="207"/>
      <c r="M400" s="208" t="s">
        <v>1</v>
      </c>
      <c r="N400" s="209" t="s">
        <v>41</v>
      </c>
      <c r="O400" s="62"/>
      <c r="P400" s="168">
        <f>O400*H400</f>
        <v>0</v>
      </c>
      <c r="Q400" s="168">
        <v>1E-3</v>
      </c>
      <c r="R400" s="168">
        <f>Q400*H400</f>
        <v>7.0000000000000001E-3</v>
      </c>
      <c r="S400" s="168">
        <v>0</v>
      </c>
      <c r="T400" s="169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70" t="s">
        <v>643</v>
      </c>
      <c r="AT400" s="170" t="s">
        <v>478</v>
      </c>
      <c r="AU400" s="170" t="s">
        <v>87</v>
      </c>
      <c r="AY400" s="18" t="s">
        <v>234</v>
      </c>
      <c r="BE400" s="171">
        <f>IF(N400="základná",J400,0)</f>
        <v>0</v>
      </c>
      <c r="BF400" s="171">
        <f>IF(N400="znížená",J400,0)</f>
        <v>0</v>
      </c>
      <c r="BG400" s="171">
        <f>IF(N400="zákl. prenesená",J400,0)</f>
        <v>0</v>
      </c>
      <c r="BH400" s="171">
        <f>IF(N400="zníž. prenesená",J400,0)</f>
        <v>0</v>
      </c>
      <c r="BI400" s="171">
        <f>IF(N400="nulová",J400,0)</f>
        <v>0</v>
      </c>
      <c r="BJ400" s="18" t="s">
        <v>87</v>
      </c>
      <c r="BK400" s="171">
        <f>ROUND(I400*H400,2)</f>
        <v>0</v>
      </c>
      <c r="BL400" s="18" t="s">
        <v>327</v>
      </c>
      <c r="BM400" s="170" t="s">
        <v>4033</v>
      </c>
    </row>
    <row r="401" spans="1:65" s="2" customFormat="1" ht="37.950000000000003" customHeight="1">
      <c r="A401" s="33"/>
      <c r="B401" s="157"/>
      <c r="C401" s="199" t="s">
        <v>843</v>
      </c>
      <c r="D401" s="199" t="s">
        <v>478</v>
      </c>
      <c r="E401" s="200" t="s">
        <v>1078</v>
      </c>
      <c r="F401" s="201" t="s">
        <v>3067</v>
      </c>
      <c r="G401" s="202" t="s">
        <v>305</v>
      </c>
      <c r="H401" s="203">
        <v>7</v>
      </c>
      <c r="I401" s="204"/>
      <c r="J401" s="205">
        <f>ROUND(I401*H401,2)</f>
        <v>0</v>
      </c>
      <c r="K401" s="206"/>
      <c r="L401" s="207"/>
      <c r="M401" s="208" t="s">
        <v>1</v>
      </c>
      <c r="N401" s="209" t="s">
        <v>41</v>
      </c>
      <c r="O401" s="62"/>
      <c r="P401" s="168">
        <f>O401*H401</f>
        <v>0</v>
      </c>
      <c r="Q401" s="168">
        <v>2.5000000000000001E-2</v>
      </c>
      <c r="R401" s="168">
        <f>Q401*H401</f>
        <v>0.17500000000000002</v>
      </c>
      <c r="S401" s="168">
        <v>0</v>
      </c>
      <c r="T401" s="169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70" t="s">
        <v>643</v>
      </c>
      <c r="AT401" s="170" t="s">
        <v>478</v>
      </c>
      <c r="AU401" s="170" t="s">
        <v>87</v>
      </c>
      <c r="AY401" s="18" t="s">
        <v>234</v>
      </c>
      <c r="BE401" s="171">
        <f>IF(N401="základná",J401,0)</f>
        <v>0</v>
      </c>
      <c r="BF401" s="171">
        <f>IF(N401="znížená",J401,0)</f>
        <v>0</v>
      </c>
      <c r="BG401" s="171">
        <f>IF(N401="zákl. prenesená",J401,0)</f>
        <v>0</v>
      </c>
      <c r="BH401" s="171">
        <f>IF(N401="zníž. prenesená",J401,0)</f>
        <v>0</v>
      </c>
      <c r="BI401" s="171">
        <f>IF(N401="nulová",J401,0)</f>
        <v>0</v>
      </c>
      <c r="BJ401" s="18" t="s">
        <v>87</v>
      </c>
      <c r="BK401" s="171">
        <f>ROUND(I401*H401,2)</f>
        <v>0</v>
      </c>
      <c r="BL401" s="18" t="s">
        <v>327</v>
      </c>
      <c r="BM401" s="170" t="s">
        <v>4034</v>
      </c>
    </row>
    <row r="402" spans="1:65" s="2" customFormat="1" ht="21.75" customHeight="1">
      <c r="A402" s="33"/>
      <c r="B402" s="157"/>
      <c r="C402" s="158" t="s">
        <v>847</v>
      </c>
      <c r="D402" s="158" t="s">
        <v>237</v>
      </c>
      <c r="E402" s="159" t="s">
        <v>1102</v>
      </c>
      <c r="F402" s="160" t="s">
        <v>3069</v>
      </c>
      <c r="G402" s="161" t="s">
        <v>240</v>
      </c>
      <c r="H402" s="162">
        <v>3.2</v>
      </c>
      <c r="I402" s="163"/>
      <c r="J402" s="164">
        <f>ROUND(I402*H402,2)</f>
        <v>0</v>
      </c>
      <c r="K402" s="165"/>
      <c r="L402" s="34"/>
      <c r="M402" s="166" t="s">
        <v>1</v>
      </c>
      <c r="N402" s="167" t="s">
        <v>41</v>
      </c>
      <c r="O402" s="62"/>
      <c r="P402" s="168">
        <f>O402*H402</f>
        <v>0</v>
      </c>
      <c r="Q402" s="168">
        <v>2.5000000000000001E-4</v>
      </c>
      <c r="R402" s="168">
        <f>Q402*H402</f>
        <v>8.0000000000000004E-4</v>
      </c>
      <c r="S402" s="168">
        <v>0</v>
      </c>
      <c r="T402" s="169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70" t="s">
        <v>327</v>
      </c>
      <c r="AT402" s="170" t="s">
        <v>237</v>
      </c>
      <c r="AU402" s="170" t="s">
        <v>87</v>
      </c>
      <c r="AY402" s="18" t="s">
        <v>234</v>
      </c>
      <c r="BE402" s="171">
        <f>IF(N402="základná",J402,0)</f>
        <v>0</v>
      </c>
      <c r="BF402" s="171">
        <f>IF(N402="znížená",J402,0)</f>
        <v>0</v>
      </c>
      <c r="BG402" s="171">
        <f>IF(N402="zákl. prenesená",J402,0)</f>
        <v>0</v>
      </c>
      <c r="BH402" s="171">
        <f>IF(N402="zníž. prenesená",J402,0)</f>
        <v>0</v>
      </c>
      <c r="BI402" s="171">
        <f>IF(N402="nulová",J402,0)</f>
        <v>0</v>
      </c>
      <c r="BJ402" s="18" t="s">
        <v>87</v>
      </c>
      <c r="BK402" s="171">
        <f>ROUND(I402*H402,2)</f>
        <v>0</v>
      </c>
      <c r="BL402" s="18" t="s">
        <v>327</v>
      </c>
      <c r="BM402" s="170" t="s">
        <v>4035</v>
      </c>
    </row>
    <row r="403" spans="1:65" s="14" customFormat="1">
      <c r="B403" s="180"/>
      <c r="D403" s="173" t="s">
        <v>243</v>
      </c>
      <c r="E403" s="181" t="s">
        <v>1</v>
      </c>
      <c r="F403" s="182" t="s">
        <v>4036</v>
      </c>
      <c r="H403" s="183">
        <v>3.2</v>
      </c>
      <c r="I403" s="184"/>
      <c r="L403" s="180"/>
      <c r="M403" s="185"/>
      <c r="N403" s="186"/>
      <c r="O403" s="186"/>
      <c r="P403" s="186"/>
      <c r="Q403" s="186"/>
      <c r="R403" s="186"/>
      <c r="S403" s="186"/>
      <c r="T403" s="187"/>
      <c r="AT403" s="181" t="s">
        <v>243</v>
      </c>
      <c r="AU403" s="181" t="s">
        <v>87</v>
      </c>
      <c r="AV403" s="14" t="s">
        <v>87</v>
      </c>
      <c r="AW403" s="14" t="s">
        <v>29</v>
      </c>
      <c r="AX403" s="14" t="s">
        <v>82</v>
      </c>
      <c r="AY403" s="181" t="s">
        <v>234</v>
      </c>
    </row>
    <row r="404" spans="1:65" s="2" customFormat="1" ht="24.15" customHeight="1">
      <c r="A404" s="33"/>
      <c r="B404" s="157"/>
      <c r="C404" s="199" t="s">
        <v>853</v>
      </c>
      <c r="D404" s="199" t="s">
        <v>478</v>
      </c>
      <c r="E404" s="200" t="s">
        <v>1106</v>
      </c>
      <c r="F404" s="201" t="s">
        <v>3072</v>
      </c>
      <c r="G404" s="202" t="s">
        <v>240</v>
      </c>
      <c r="H404" s="203">
        <v>3.2</v>
      </c>
      <c r="I404" s="204"/>
      <c r="J404" s="205">
        <f>ROUND(I404*H404,2)</f>
        <v>0</v>
      </c>
      <c r="K404" s="206"/>
      <c r="L404" s="207"/>
      <c r="M404" s="208" t="s">
        <v>1</v>
      </c>
      <c r="N404" s="209" t="s">
        <v>41</v>
      </c>
      <c r="O404" s="62"/>
      <c r="P404" s="168">
        <f>O404*H404</f>
        <v>0</v>
      </c>
      <c r="Q404" s="168">
        <v>1.14E-3</v>
      </c>
      <c r="R404" s="168">
        <f>Q404*H404</f>
        <v>3.6480000000000002E-3</v>
      </c>
      <c r="S404" s="168">
        <v>0</v>
      </c>
      <c r="T404" s="169">
        <f>S404*H404</f>
        <v>0</v>
      </c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R404" s="170" t="s">
        <v>643</v>
      </c>
      <c r="AT404" s="170" t="s">
        <v>478</v>
      </c>
      <c r="AU404" s="170" t="s">
        <v>87</v>
      </c>
      <c r="AY404" s="18" t="s">
        <v>234</v>
      </c>
      <c r="BE404" s="171">
        <f>IF(N404="základná",J404,0)</f>
        <v>0</v>
      </c>
      <c r="BF404" s="171">
        <f>IF(N404="znížená",J404,0)</f>
        <v>0</v>
      </c>
      <c r="BG404" s="171">
        <f>IF(N404="zákl. prenesená",J404,0)</f>
        <v>0</v>
      </c>
      <c r="BH404" s="171">
        <f>IF(N404="zníž. prenesená",J404,0)</f>
        <v>0</v>
      </c>
      <c r="BI404" s="171">
        <f>IF(N404="nulová",J404,0)</f>
        <v>0</v>
      </c>
      <c r="BJ404" s="18" t="s">
        <v>87</v>
      </c>
      <c r="BK404" s="171">
        <f>ROUND(I404*H404,2)</f>
        <v>0</v>
      </c>
      <c r="BL404" s="18" t="s">
        <v>327</v>
      </c>
      <c r="BM404" s="170" t="s">
        <v>4037</v>
      </c>
    </row>
    <row r="405" spans="1:65" s="2" customFormat="1" ht="21.75" customHeight="1">
      <c r="A405" s="33"/>
      <c r="B405" s="157"/>
      <c r="C405" s="158" t="s">
        <v>857</v>
      </c>
      <c r="D405" s="158" t="s">
        <v>237</v>
      </c>
      <c r="E405" s="159" t="s">
        <v>1110</v>
      </c>
      <c r="F405" s="160" t="s">
        <v>1111</v>
      </c>
      <c r="G405" s="161" t="s">
        <v>305</v>
      </c>
      <c r="H405" s="162">
        <v>7</v>
      </c>
      <c r="I405" s="163"/>
      <c r="J405" s="164">
        <f>ROUND(I405*H405,2)</f>
        <v>0</v>
      </c>
      <c r="K405" s="165"/>
      <c r="L405" s="34"/>
      <c r="M405" s="166" t="s">
        <v>1</v>
      </c>
      <c r="N405" s="167" t="s">
        <v>41</v>
      </c>
      <c r="O405" s="62"/>
      <c r="P405" s="168">
        <f>O405*H405</f>
        <v>0</v>
      </c>
      <c r="Q405" s="168">
        <v>4.4999999999999999E-4</v>
      </c>
      <c r="R405" s="168">
        <f>Q405*H405</f>
        <v>3.15E-3</v>
      </c>
      <c r="S405" s="168">
        <v>0</v>
      </c>
      <c r="T405" s="169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70" t="s">
        <v>327</v>
      </c>
      <c r="AT405" s="170" t="s">
        <v>237</v>
      </c>
      <c r="AU405" s="170" t="s">
        <v>87</v>
      </c>
      <c r="AY405" s="18" t="s">
        <v>234</v>
      </c>
      <c r="BE405" s="171">
        <f>IF(N405="základná",J405,0)</f>
        <v>0</v>
      </c>
      <c r="BF405" s="171">
        <f>IF(N405="znížená",J405,0)</f>
        <v>0</v>
      </c>
      <c r="BG405" s="171">
        <f>IF(N405="zákl. prenesená",J405,0)</f>
        <v>0</v>
      </c>
      <c r="BH405" s="171">
        <f>IF(N405="zníž. prenesená",J405,0)</f>
        <v>0</v>
      </c>
      <c r="BI405" s="171">
        <f>IF(N405="nulová",J405,0)</f>
        <v>0</v>
      </c>
      <c r="BJ405" s="18" t="s">
        <v>87</v>
      </c>
      <c r="BK405" s="171">
        <f>ROUND(I405*H405,2)</f>
        <v>0</v>
      </c>
      <c r="BL405" s="18" t="s">
        <v>327</v>
      </c>
      <c r="BM405" s="170" t="s">
        <v>4038</v>
      </c>
    </row>
    <row r="406" spans="1:65" s="13" customFormat="1">
      <c r="B406" s="172"/>
      <c r="D406" s="173" t="s">
        <v>243</v>
      </c>
      <c r="E406" s="174" t="s">
        <v>1</v>
      </c>
      <c r="F406" s="175" t="s">
        <v>1072</v>
      </c>
      <c r="H406" s="174" t="s">
        <v>1</v>
      </c>
      <c r="I406" s="176"/>
      <c r="L406" s="172"/>
      <c r="M406" s="177"/>
      <c r="N406" s="178"/>
      <c r="O406" s="178"/>
      <c r="P406" s="178"/>
      <c r="Q406" s="178"/>
      <c r="R406" s="178"/>
      <c r="S406" s="178"/>
      <c r="T406" s="179"/>
      <c r="AT406" s="174" t="s">
        <v>243</v>
      </c>
      <c r="AU406" s="174" t="s">
        <v>87</v>
      </c>
      <c r="AV406" s="13" t="s">
        <v>82</v>
      </c>
      <c r="AW406" s="13" t="s">
        <v>29</v>
      </c>
      <c r="AX406" s="13" t="s">
        <v>75</v>
      </c>
      <c r="AY406" s="174" t="s">
        <v>234</v>
      </c>
    </row>
    <row r="407" spans="1:65" s="14" customFormat="1">
      <c r="B407" s="180"/>
      <c r="D407" s="173" t="s">
        <v>243</v>
      </c>
      <c r="E407" s="181" t="s">
        <v>1</v>
      </c>
      <c r="F407" s="182" t="s">
        <v>4031</v>
      </c>
      <c r="H407" s="183">
        <v>6</v>
      </c>
      <c r="I407" s="184"/>
      <c r="L407" s="180"/>
      <c r="M407" s="185"/>
      <c r="N407" s="186"/>
      <c r="O407" s="186"/>
      <c r="P407" s="186"/>
      <c r="Q407" s="186"/>
      <c r="R407" s="186"/>
      <c r="S407" s="186"/>
      <c r="T407" s="187"/>
      <c r="AT407" s="181" t="s">
        <v>243</v>
      </c>
      <c r="AU407" s="181" t="s">
        <v>87</v>
      </c>
      <c r="AV407" s="14" t="s">
        <v>87</v>
      </c>
      <c r="AW407" s="14" t="s">
        <v>29</v>
      </c>
      <c r="AX407" s="14" t="s">
        <v>75</v>
      </c>
      <c r="AY407" s="181" t="s">
        <v>234</v>
      </c>
    </row>
    <row r="408" spans="1:65" s="14" customFormat="1">
      <c r="B408" s="180"/>
      <c r="D408" s="173" t="s">
        <v>243</v>
      </c>
      <c r="E408" s="181" t="s">
        <v>1</v>
      </c>
      <c r="F408" s="182" t="s">
        <v>4032</v>
      </c>
      <c r="H408" s="183">
        <v>1</v>
      </c>
      <c r="I408" s="184"/>
      <c r="L408" s="180"/>
      <c r="M408" s="185"/>
      <c r="N408" s="186"/>
      <c r="O408" s="186"/>
      <c r="P408" s="186"/>
      <c r="Q408" s="186"/>
      <c r="R408" s="186"/>
      <c r="S408" s="186"/>
      <c r="T408" s="187"/>
      <c r="AT408" s="181" t="s">
        <v>243</v>
      </c>
      <c r="AU408" s="181" t="s">
        <v>87</v>
      </c>
      <c r="AV408" s="14" t="s">
        <v>87</v>
      </c>
      <c r="AW408" s="14" t="s">
        <v>29</v>
      </c>
      <c r="AX408" s="14" t="s">
        <v>75</v>
      </c>
      <c r="AY408" s="181" t="s">
        <v>234</v>
      </c>
    </row>
    <row r="409" spans="1:65" s="15" customFormat="1">
      <c r="B409" s="188"/>
      <c r="D409" s="173" t="s">
        <v>243</v>
      </c>
      <c r="E409" s="189" t="s">
        <v>1</v>
      </c>
      <c r="F409" s="190" t="s">
        <v>248</v>
      </c>
      <c r="H409" s="191">
        <v>7</v>
      </c>
      <c r="I409" s="192"/>
      <c r="L409" s="188"/>
      <c r="M409" s="193"/>
      <c r="N409" s="194"/>
      <c r="O409" s="194"/>
      <c r="P409" s="194"/>
      <c r="Q409" s="194"/>
      <c r="R409" s="194"/>
      <c r="S409" s="194"/>
      <c r="T409" s="195"/>
      <c r="AT409" s="189" t="s">
        <v>243</v>
      </c>
      <c r="AU409" s="189" t="s">
        <v>87</v>
      </c>
      <c r="AV409" s="15" t="s">
        <v>241</v>
      </c>
      <c r="AW409" s="15" t="s">
        <v>29</v>
      </c>
      <c r="AX409" s="15" t="s">
        <v>82</v>
      </c>
      <c r="AY409" s="189" t="s">
        <v>234</v>
      </c>
    </row>
    <row r="410" spans="1:65" s="2" customFormat="1" ht="44.25" customHeight="1">
      <c r="A410" s="33"/>
      <c r="B410" s="157"/>
      <c r="C410" s="199" t="s">
        <v>861</v>
      </c>
      <c r="D410" s="199" t="s">
        <v>478</v>
      </c>
      <c r="E410" s="200" t="s">
        <v>1114</v>
      </c>
      <c r="F410" s="201" t="s">
        <v>1115</v>
      </c>
      <c r="G410" s="202" t="s">
        <v>305</v>
      </c>
      <c r="H410" s="203">
        <v>6</v>
      </c>
      <c r="I410" s="204"/>
      <c r="J410" s="205">
        <f>ROUND(I410*H410,2)</f>
        <v>0</v>
      </c>
      <c r="K410" s="206"/>
      <c r="L410" s="207"/>
      <c r="M410" s="208" t="s">
        <v>1</v>
      </c>
      <c r="N410" s="209" t="s">
        <v>41</v>
      </c>
      <c r="O410" s="62"/>
      <c r="P410" s="168">
        <f>O410*H410</f>
        <v>0</v>
      </c>
      <c r="Q410" s="168">
        <v>1.4999999999999999E-2</v>
      </c>
      <c r="R410" s="168">
        <f>Q410*H410</f>
        <v>0.09</v>
      </c>
      <c r="S410" s="168">
        <v>0</v>
      </c>
      <c r="T410" s="169">
        <f>S410*H410</f>
        <v>0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70" t="s">
        <v>643</v>
      </c>
      <c r="AT410" s="170" t="s">
        <v>478</v>
      </c>
      <c r="AU410" s="170" t="s">
        <v>87</v>
      </c>
      <c r="AY410" s="18" t="s">
        <v>234</v>
      </c>
      <c r="BE410" s="171">
        <f>IF(N410="základná",J410,0)</f>
        <v>0</v>
      </c>
      <c r="BF410" s="171">
        <f>IF(N410="znížená",J410,0)</f>
        <v>0</v>
      </c>
      <c r="BG410" s="171">
        <f>IF(N410="zákl. prenesená",J410,0)</f>
        <v>0</v>
      </c>
      <c r="BH410" s="171">
        <f>IF(N410="zníž. prenesená",J410,0)</f>
        <v>0</v>
      </c>
      <c r="BI410" s="171">
        <f>IF(N410="nulová",J410,0)</f>
        <v>0</v>
      </c>
      <c r="BJ410" s="18" t="s">
        <v>87</v>
      </c>
      <c r="BK410" s="171">
        <f>ROUND(I410*H410,2)</f>
        <v>0</v>
      </c>
      <c r="BL410" s="18" t="s">
        <v>327</v>
      </c>
      <c r="BM410" s="170" t="s">
        <v>4039</v>
      </c>
    </row>
    <row r="411" spans="1:65" s="2" customFormat="1" ht="44.25" customHeight="1">
      <c r="A411" s="33"/>
      <c r="B411" s="157"/>
      <c r="C411" s="199" t="s">
        <v>867</v>
      </c>
      <c r="D411" s="199" t="s">
        <v>478</v>
      </c>
      <c r="E411" s="200" t="s">
        <v>4040</v>
      </c>
      <c r="F411" s="201" t="s">
        <v>4041</v>
      </c>
      <c r="G411" s="202" t="s">
        <v>305</v>
      </c>
      <c r="H411" s="203">
        <v>1</v>
      </c>
      <c r="I411" s="204"/>
      <c r="J411" s="205">
        <f>ROUND(I411*H411,2)</f>
        <v>0</v>
      </c>
      <c r="K411" s="206"/>
      <c r="L411" s="207"/>
      <c r="M411" s="208" t="s">
        <v>1</v>
      </c>
      <c r="N411" s="209" t="s">
        <v>41</v>
      </c>
      <c r="O411" s="62"/>
      <c r="P411" s="168">
        <f>O411*H411</f>
        <v>0</v>
      </c>
      <c r="Q411" s="168">
        <v>2.1000000000000001E-2</v>
      </c>
      <c r="R411" s="168">
        <f>Q411*H411</f>
        <v>2.1000000000000001E-2</v>
      </c>
      <c r="S411" s="168">
        <v>0</v>
      </c>
      <c r="T411" s="169">
        <f>S411*H411</f>
        <v>0</v>
      </c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R411" s="170" t="s">
        <v>643</v>
      </c>
      <c r="AT411" s="170" t="s">
        <v>478</v>
      </c>
      <c r="AU411" s="170" t="s">
        <v>87</v>
      </c>
      <c r="AY411" s="18" t="s">
        <v>234</v>
      </c>
      <c r="BE411" s="171">
        <f>IF(N411="základná",J411,0)</f>
        <v>0</v>
      </c>
      <c r="BF411" s="171">
        <f>IF(N411="znížená",J411,0)</f>
        <v>0</v>
      </c>
      <c r="BG411" s="171">
        <f>IF(N411="zákl. prenesená",J411,0)</f>
        <v>0</v>
      </c>
      <c r="BH411" s="171">
        <f>IF(N411="zníž. prenesená",J411,0)</f>
        <v>0</v>
      </c>
      <c r="BI411" s="171">
        <f>IF(N411="nulová",J411,0)</f>
        <v>0</v>
      </c>
      <c r="BJ411" s="18" t="s">
        <v>87</v>
      </c>
      <c r="BK411" s="171">
        <f>ROUND(I411*H411,2)</f>
        <v>0</v>
      </c>
      <c r="BL411" s="18" t="s">
        <v>327</v>
      </c>
      <c r="BM411" s="170" t="s">
        <v>4042</v>
      </c>
    </row>
    <row r="412" spans="1:65" s="2" customFormat="1" ht="24.15" customHeight="1">
      <c r="A412" s="33"/>
      <c r="B412" s="157"/>
      <c r="C412" s="158" t="s">
        <v>871</v>
      </c>
      <c r="D412" s="158" t="s">
        <v>237</v>
      </c>
      <c r="E412" s="159" t="s">
        <v>3078</v>
      </c>
      <c r="F412" s="160" t="s">
        <v>3079</v>
      </c>
      <c r="G412" s="161" t="s">
        <v>267</v>
      </c>
      <c r="H412" s="162">
        <v>0.64400000000000002</v>
      </c>
      <c r="I412" s="163"/>
      <c r="J412" s="164">
        <f>ROUND(I412*H412,2)</f>
        <v>0</v>
      </c>
      <c r="K412" s="165"/>
      <c r="L412" s="34"/>
      <c r="M412" s="166" t="s">
        <v>1</v>
      </c>
      <c r="N412" s="167" t="s">
        <v>41</v>
      </c>
      <c r="O412" s="62"/>
      <c r="P412" s="168">
        <f>O412*H412</f>
        <v>0</v>
      </c>
      <c r="Q412" s="168">
        <v>0</v>
      </c>
      <c r="R412" s="168">
        <f>Q412*H412</f>
        <v>0</v>
      </c>
      <c r="S412" s="168">
        <v>0</v>
      </c>
      <c r="T412" s="169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70" t="s">
        <v>327</v>
      </c>
      <c r="AT412" s="170" t="s">
        <v>237</v>
      </c>
      <c r="AU412" s="170" t="s">
        <v>87</v>
      </c>
      <c r="AY412" s="18" t="s">
        <v>234</v>
      </c>
      <c r="BE412" s="171">
        <f>IF(N412="základná",J412,0)</f>
        <v>0</v>
      </c>
      <c r="BF412" s="171">
        <f>IF(N412="znížená",J412,0)</f>
        <v>0</v>
      </c>
      <c r="BG412" s="171">
        <f>IF(N412="zákl. prenesená",J412,0)</f>
        <v>0</v>
      </c>
      <c r="BH412" s="171">
        <f>IF(N412="zníž. prenesená",J412,0)</f>
        <v>0</v>
      </c>
      <c r="BI412" s="171">
        <f>IF(N412="nulová",J412,0)</f>
        <v>0</v>
      </c>
      <c r="BJ412" s="18" t="s">
        <v>87</v>
      </c>
      <c r="BK412" s="171">
        <f>ROUND(I412*H412,2)</f>
        <v>0</v>
      </c>
      <c r="BL412" s="18" t="s">
        <v>327</v>
      </c>
      <c r="BM412" s="170" t="s">
        <v>4043</v>
      </c>
    </row>
    <row r="413" spans="1:65" s="12" customFormat="1" ht="22.95" customHeight="1">
      <c r="B413" s="144"/>
      <c r="D413" s="145" t="s">
        <v>74</v>
      </c>
      <c r="E413" s="155" t="s">
        <v>385</v>
      </c>
      <c r="F413" s="155" t="s">
        <v>386</v>
      </c>
      <c r="I413" s="147"/>
      <c r="J413" s="156">
        <f>BK413</f>
        <v>0</v>
      </c>
      <c r="L413" s="144"/>
      <c r="M413" s="149"/>
      <c r="N413" s="150"/>
      <c r="O413" s="150"/>
      <c r="P413" s="151">
        <f>P414</f>
        <v>0</v>
      </c>
      <c r="Q413" s="150"/>
      <c r="R413" s="151">
        <f>R414</f>
        <v>4.2639999999999997E-2</v>
      </c>
      <c r="S413" s="150"/>
      <c r="T413" s="152">
        <f>T414</f>
        <v>0</v>
      </c>
      <c r="AR413" s="145" t="s">
        <v>87</v>
      </c>
      <c r="AT413" s="153" t="s">
        <v>74</v>
      </c>
      <c r="AU413" s="153" t="s">
        <v>82</v>
      </c>
      <c r="AY413" s="145" t="s">
        <v>234</v>
      </c>
      <c r="BK413" s="154">
        <f>BK414</f>
        <v>0</v>
      </c>
    </row>
    <row r="414" spans="1:65" s="2" customFormat="1" ht="16.5" customHeight="1">
      <c r="A414" s="33"/>
      <c r="B414" s="157"/>
      <c r="C414" s="199" t="s">
        <v>875</v>
      </c>
      <c r="D414" s="199" t="s">
        <v>478</v>
      </c>
      <c r="E414" s="200" t="s">
        <v>1130</v>
      </c>
      <c r="F414" s="201" t="s">
        <v>1131</v>
      </c>
      <c r="G414" s="202" t="s">
        <v>305</v>
      </c>
      <c r="H414" s="203">
        <v>2</v>
      </c>
      <c r="I414" s="204"/>
      <c r="J414" s="205">
        <f>ROUND(I414*H414,2)</f>
        <v>0</v>
      </c>
      <c r="K414" s="206"/>
      <c r="L414" s="207"/>
      <c r="M414" s="208" t="s">
        <v>1</v>
      </c>
      <c r="N414" s="209" t="s">
        <v>41</v>
      </c>
      <c r="O414" s="62"/>
      <c r="P414" s="168">
        <f>O414*H414</f>
        <v>0</v>
      </c>
      <c r="Q414" s="168">
        <v>2.1319999999999999E-2</v>
      </c>
      <c r="R414" s="168">
        <f>Q414*H414</f>
        <v>4.2639999999999997E-2</v>
      </c>
      <c r="S414" s="168">
        <v>0</v>
      </c>
      <c r="T414" s="169">
        <f>S414*H414</f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70" t="s">
        <v>643</v>
      </c>
      <c r="AT414" s="170" t="s">
        <v>478</v>
      </c>
      <c r="AU414" s="170" t="s">
        <v>87</v>
      </c>
      <c r="AY414" s="18" t="s">
        <v>234</v>
      </c>
      <c r="BE414" s="171">
        <f>IF(N414="základná",J414,0)</f>
        <v>0</v>
      </c>
      <c r="BF414" s="171">
        <f>IF(N414="znížená",J414,0)</f>
        <v>0</v>
      </c>
      <c r="BG414" s="171">
        <f>IF(N414="zákl. prenesená",J414,0)</f>
        <v>0</v>
      </c>
      <c r="BH414" s="171">
        <f>IF(N414="zníž. prenesená",J414,0)</f>
        <v>0</v>
      </c>
      <c r="BI414" s="171">
        <f>IF(N414="nulová",J414,0)</f>
        <v>0</v>
      </c>
      <c r="BJ414" s="18" t="s">
        <v>87</v>
      </c>
      <c r="BK414" s="171">
        <f>ROUND(I414*H414,2)</f>
        <v>0</v>
      </c>
      <c r="BL414" s="18" t="s">
        <v>327</v>
      </c>
      <c r="BM414" s="170" t="s">
        <v>4044</v>
      </c>
    </row>
    <row r="415" spans="1:65" s="12" customFormat="1" ht="22.95" customHeight="1">
      <c r="B415" s="144"/>
      <c r="D415" s="145" t="s">
        <v>74</v>
      </c>
      <c r="E415" s="155" t="s">
        <v>1167</v>
      </c>
      <c r="F415" s="155" t="s">
        <v>1168</v>
      </c>
      <c r="I415" s="147"/>
      <c r="J415" s="156">
        <f>BK415</f>
        <v>0</v>
      </c>
      <c r="L415" s="144"/>
      <c r="M415" s="149"/>
      <c r="N415" s="150"/>
      <c r="O415" s="150"/>
      <c r="P415" s="151">
        <f>SUM(P416:P430)</f>
        <v>0</v>
      </c>
      <c r="Q415" s="150"/>
      <c r="R415" s="151">
        <f>SUM(R416:R430)</f>
        <v>1.8404465299999999</v>
      </c>
      <c r="S415" s="150"/>
      <c r="T415" s="152">
        <f>SUM(T416:T430)</f>
        <v>0</v>
      </c>
      <c r="AR415" s="145" t="s">
        <v>87</v>
      </c>
      <c r="AT415" s="153" t="s">
        <v>74</v>
      </c>
      <c r="AU415" s="153" t="s">
        <v>82</v>
      </c>
      <c r="AY415" s="145" t="s">
        <v>234</v>
      </c>
      <c r="BK415" s="154">
        <f>SUM(BK416:BK430)</f>
        <v>0</v>
      </c>
    </row>
    <row r="416" spans="1:65" s="2" customFormat="1" ht="16.5" customHeight="1">
      <c r="A416" s="33"/>
      <c r="B416" s="157"/>
      <c r="C416" s="158" t="s">
        <v>881</v>
      </c>
      <c r="D416" s="158" t="s">
        <v>237</v>
      </c>
      <c r="E416" s="159" t="s">
        <v>1170</v>
      </c>
      <c r="F416" s="160" t="s">
        <v>1171</v>
      </c>
      <c r="G416" s="161" t="s">
        <v>240</v>
      </c>
      <c r="H416" s="162">
        <v>50.774999999999999</v>
      </c>
      <c r="I416" s="163"/>
      <c r="J416" s="164">
        <f>ROUND(I416*H416,2)</f>
        <v>0</v>
      </c>
      <c r="K416" s="165"/>
      <c r="L416" s="34"/>
      <c r="M416" s="166" t="s">
        <v>1</v>
      </c>
      <c r="N416" s="167" t="s">
        <v>41</v>
      </c>
      <c r="O416" s="62"/>
      <c r="P416" s="168">
        <f>O416*H416</f>
        <v>0</v>
      </c>
      <c r="Q416" s="168">
        <v>6.3000000000000003E-4</v>
      </c>
      <c r="R416" s="168">
        <f>Q416*H416</f>
        <v>3.1988250000000003E-2</v>
      </c>
      <c r="S416" s="168">
        <v>0</v>
      </c>
      <c r="T416" s="169">
        <f>S416*H416</f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70" t="s">
        <v>327</v>
      </c>
      <c r="AT416" s="170" t="s">
        <v>237</v>
      </c>
      <c r="AU416" s="170" t="s">
        <v>87</v>
      </c>
      <c r="AY416" s="18" t="s">
        <v>234</v>
      </c>
      <c r="BE416" s="171">
        <f>IF(N416="základná",J416,0)</f>
        <v>0</v>
      </c>
      <c r="BF416" s="171">
        <f>IF(N416="znížená",J416,0)</f>
        <v>0</v>
      </c>
      <c r="BG416" s="171">
        <f>IF(N416="zákl. prenesená",J416,0)</f>
        <v>0</v>
      </c>
      <c r="BH416" s="171">
        <f>IF(N416="zníž. prenesená",J416,0)</f>
        <v>0</v>
      </c>
      <c r="BI416" s="171">
        <f>IF(N416="nulová",J416,0)</f>
        <v>0</v>
      </c>
      <c r="BJ416" s="18" t="s">
        <v>87</v>
      </c>
      <c r="BK416" s="171">
        <f>ROUND(I416*H416,2)</f>
        <v>0</v>
      </c>
      <c r="BL416" s="18" t="s">
        <v>327</v>
      </c>
      <c r="BM416" s="170" t="s">
        <v>4045</v>
      </c>
    </row>
    <row r="417" spans="1:65" s="13" customFormat="1">
      <c r="B417" s="172"/>
      <c r="D417" s="173" t="s">
        <v>243</v>
      </c>
      <c r="E417" s="174" t="s">
        <v>1</v>
      </c>
      <c r="F417" s="175" t="s">
        <v>4046</v>
      </c>
      <c r="H417" s="174" t="s">
        <v>1</v>
      </c>
      <c r="I417" s="176"/>
      <c r="L417" s="172"/>
      <c r="M417" s="177"/>
      <c r="N417" s="178"/>
      <c r="O417" s="178"/>
      <c r="P417" s="178"/>
      <c r="Q417" s="178"/>
      <c r="R417" s="178"/>
      <c r="S417" s="178"/>
      <c r="T417" s="179"/>
      <c r="AT417" s="174" t="s">
        <v>243</v>
      </c>
      <c r="AU417" s="174" t="s">
        <v>87</v>
      </c>
      <c r="AV417" s="13" t="s">
        <v>82</v>
      </c>
      <c r="AW417" s="13" t="s">
        <v>29</v>
      </c>
      <c r="AX417" s="13" t="s">
        <v>75</v>
      </c>
      <c r="AY417" s="174" t="s">
        <v>234</v>
      </c>
    </row>
    <row r="418" spans="1:65" s="14" customFormat="1">
      <c r="B418" s="180"/>
      <c r="D418" s="173" t="s">
        <v>243</v>
      </c>
      <c r="E418" s="181" t="s">
        <v>1</v>
      </c>
      <c r="F418" s="182" t="s">
        <v>3878</v>
      </c>
      <c r="H418" s="183">
        <v>19.489999999999998</v>
      </c>
      <c r="I418" s="184"/>
      <c r="L418" s="180"/>
      <c r="M418" s="185"/>
      <c r="N418" s="186"/>
      <c r="O418" s="186"/>
      <c r="P418" s="186"/>
      <c r="Q418" s="186"/>
      <c r="R418" s="186"/>
      <c r="S418" s="186"/>
      <c r="T418" s="187"/>
      <c r="AT418" s="181" t="s">
        <v>243</v>
      </c>
      <c r="AU418" s="181" t="s">
        <v>87</v>
      </c>
      <c r="AV418" s="14" t="s">
        <v>87</v>
      </c>
      <c r="AW418" s="14" t="s">
        <v>29</v>
      </c>
      <c r="AX418" s="14" t="s">
        <v>75</v>
      </c>
      <c r="AY418" s="181" t="s">
        <v>234</v>
      </c>
    </row>
    <row r="419" spans="1:65" s="14" customFormat="1">
      <c r="B419" s="180"/>
      <c r="D419" s="173" t="s">
        <v>243</v>
      </c>
      <c r="E419" s="181" t="s">
        <v>1</v>
      </c>
      <c r="F419" s="182" t="s">
        <v>3879</v>
      </c>
      <c r="H419" s="183">
        <v>9.2550000000000008</v>
      </c>
      <c r="I419" s="184"/>
      <c r="L419" s="180"/>
      <c r="M419" s="185"/>
      <c r="N419" s="186"/>
      <c r="O419" s="186"/>
      <c r="P419" s="186"/>
      <c r="Q419" s="186"/>
      <c r="R419" s="186"/>
      <c r="S419" s="186"/>
      <c r="T419" s="187"/>
      <c r="AT419" s="181" t="s">
        <v>243</v>
      </c>
      <c r="AU419" s="181" t="s">
        <v>87</v>
      </c>
      <c r="AV419" s="14" t="s">
        <v>87</v>
      </c>
      <c r="AW419" s="14" t="s">
        <v>29</v>
      </c>
      <c r="AX419" s="14" t="s">
        <v>75</v>
      </c>
      <c r="AY419" s="181" t="s">
        <v>234</v>
      </c>
    </row>
    <row r="420" spans="1:65" s="14" customFormat="1">
      <c r="B420" s="180"/>
      <c r="D420" s="173" t="s">
        <v>243</v>
      </c>
      <c r="E420" s="181" t="s">
        <v>1</v>
      </c>
      <c r="F420" s="182" t="s">
        <v>4047</v>
      </c>
      <c r="H420" s="183">
        <v>6.12</v>
      </c>
      <c r="I420" s="184"/>
      <c r="L420" s="180"/>
      <c r="M420" s="185"/>
      <c r="N420" s="186"/>
      <c r="O420" s="186"/>
      <c r="P420" s="186"/>
      <c r="Q420" s="186"/>
      <c r="R420" s="186"/>
      <c r="S420" s="186"/>
      <c r="T420" s="187"/>
      <c r="AT420" s="181" t="s">
        <v>243</v>
      </c>
      <c r="AU420" s="181" t="s">
        <v>87</v>
      </c>
      <c r="AV420" s="14" t="s">
        <v>87</v>
      </c>
      <c r="AW420" s="14" t="s">
        <v>29</v>
      </c>
      <c r="AX420" s="14" t="s">
        <v>75</v>
      </c>
      <c r="AY420" s="181" t="s">
        <v>234</v>
      </c>
    </row>
    <row r="421" spans="1:65" s="14" customFormat="1">
      <c r="B421" s="180"/>
      <c r="D421" s="173" t="s">
        <v>243</v>
      </c>
      <c r="E421" s="181" t="s">
        <v>1</v>
      </c>
      <c r="F421" s="182" t="s">
        <v>4048</v>
      </c>
      <c r="H421" s="183">
        <v>5.44</v>
      </c>
      <c r="I421" s="184"/>
      <c r="L421" s="180"/>
      <c r="M421" s="185"/>
      <c r="N421" s="186"/>
      <c r="O421" s="186"/>
      <c r="P421" s="186"/>
      <c r="Q421" s="186"/>
      <c r="R421" s="186"/>
      <c r="S421" s="186"/>
      <c r="T421" s="187"/>
      <c r="AT421" s="181" t="s">
        <v>243</v>
      </c>
      <c r="AU421" s="181" t="s">
        <v>87</v>
      </c>
      <c r="AV421" s="14" t="s">
        <v>87</v>
      </c>
      <c r="AW421" s="14" t="s">
        <v>29</v>
      </c>
      <c r="AX421" s="14" t="s">
        <v>75</v>
      </c>
      <c r="AY421" s="181" t="s">
        <v>234</v>
      </c>
    </row>
    <row r="422" spans="1:65" s="14" customFormat="1">
      <c r="B422" s="180"/>
      <c r="D422" s="173" t="s">
        <v>243</v>
      </c>
      <c r="E422" s="181" t="s">
        <v>1</v>
      </c>
      <c r="F422" s="182" t="s">
        <v>4049</v>
      </c>
      <c r="H422" s="183">
        <v>10.47</v>
      </c>
      <c r="I422" s="184"/>
      <c r="L422" s="180"/>
      <c r="M422" s="185"/>
      <c r="N422" s="186"/>
      <c r="O422" s="186"/>
      <c r="P422" s="186"/>
      <c r="Q422" s="186"/>
      <c r="R422" s="186"/>
      <c r="S422" s="186"/>
      <c r="T422" s="187"/>
      <c r="AT422" s="181" t="s">
        <v>243</v>
      </c>
      <c r="AU422" s="181" t="s">
        <v>87</v>
      </c>
      <c r="AV422" s="14" t="s">
        <v>87</v>
      </c>
      <c r="AW422" s="14" t="s">
        <v>29</v>
      </c>
      <c r="AX422" s="14" t="s">
        <v>75</v>
      </c>
      <c r="AY422" s="181" t="s">
        <v>234</v>
      </c>
    </row>
    <row r="423" spans="1:65" s="15" customFormat="1">
      <c r="B423" s="188"/>
      <c r="D423" s="173" t="s">
        <v>243</v>
      </c>
      <c r="E423" s="189" t="s">
        <v>3812</v>
      </c>
      <c r="F423" s="190" t="s">
        <v>248</v>
      </c>
      <c r="H423" s="191">
        <v>50.774999999999999</v>
      </c>
      <c r="I423" s="192"/>
      <c r="L423" s="188"/>
      <c r="M423" s="193"/>
      <c r="N423" s="194"/>
      <c r="O423" s="194"/>
      <c r="P423" s="194"/>
      <c r="Q423" s="194"/>
      <c r="R423" s="194"/>
      <c r="S423" s="194"/>
      <c r="T423" s="195"/>
      <c r="AT423" s="189" t="s">
        <v>243</v>
      </c>
      <c r="AU423" s="189" t="s">
        <v>87</v>
      </c>
      <c r="AV423" s="15" t="s">
        <v>241</v>
      </c>
      <c r="AW423" s="15" t="s">
        <v>29</v>
      </c>
      <c r="AX423" s="15" t="s">
        <v>82</v>
      </c>
      <c r="AY423" s="189" t="s">
        <v>234</v>
      </c>
    </row>
    <row r="424" spans="1:65" s="2" customFormat="1" ht="21.75" customHeight="1">
      <c r="A424" s="33"/>
      <c r="B424" s="157"/>
      <c r="C424" s="158" t="s">
        <v>886</v>
      </c>
      <c r="D424" s="158" t="s">
        <v>237</v>
      </c>
      <c r="E424" s="159" t="s">
        <v>1177</v>
      </c>
      <c r="F424" s="160" t="s">
        <v>1178</v>
      </c>
      <c r="G424" s="161" t="s">
        <v>256</v>
      </c>
      <c r="H424" s="162">
        <v>73.36</v>
      </c>
      <c r="I424" s="163"/>
      <c r="J424" s="164">
        <f>ROUND(I424*H424,2)</f>
        <v>0</v>
      </c>
      <c r="K424" s="165"/>
      <c r="L424" s="34"/>
      <c r="M424" s="166" t="s">
        <v>1</v>
      </c>
      <c r="N424" s="167" t="s">
        <v>41</v>
      </c>
      <c r="O424" s="62"/>
      <c r="P424" s="168">
        <f>O424*H424</f>
        <v>0</v>
      </c>
      <c r="Q424" s="168">
        <v>3.8600000000000001E-3</v>
      </c>
      <c r="R424" s="168">
        <f>Q424*H424</f>
        <v>0.28316960000000002</v>
      </c>
      <c r="S424" s="168">
        <v>0</v>
      </c>
      <c r="T424" s="169">
        <f>S424*H424</f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70" t="s">
        <v>327</v>
      </c>
      <c r="AT424" s="170" t="s">
        <v>237</v>
      </c>
      <c r="AU424" s="170" t="s">
        <v>87</v>
      </c>
      <c r="AY424" s="18" t="s">
        <v>234</v>
      </c>
      <c r="BE424" s="171">
        <f>IF(N424="základná",J424,0)</f>
        <v>0</v>
      </c>
      <c r="BF424" s="171">
        <f>IF(N424="znížená",J424,0)</f>
        <v>0</v>
      </c>
      <c r="BG424" s="171">
        <f>IF(N424="zákl. prenesená",J424,0)</f>
        <v>0</v>
      </c>
      <c r="BH424" s="171">
        <f>IF(N424="zníž. prenesená",J424,0)</f>
        <v>0</v>
      </c>
      <c r="BI424" s="171">
        <f>IF(N424="nulová",J424,0)</f>
        <v>0</v>
      </c>
      <c r="BJ424" s="18" t="s">
        <v>87</v>
      </c>
      <c r="BK424" s="171">
        <f>ROUND(I424*H424,2)</f>
        <v>0</v>
      </c>
      <c r="BL424" s="18" t="s">
        <v>327</v>
      </c>
      <c r="BM424" s="170" t="s">
        <v>4050</v>
      </c>
    </row>
    <row r="425" spans="1:65" s="14" customFormat="1" ht="20.399999999999999">
      <c r="B425" s="180"/>
      <c r="D425" s="173" t="s">
        <v>243</v>
      </c>
      <c r="E425" s="181" t="s">
        <v>3809</v>
      </c>
      <c r="F425" s="182" t="s">
        <v>4051</v>
      </c>
      <c r="H425" s="183">
        <v>73.36</v>
      </c>
      <c r="I425" s="184"/>
      <c r="L425" s="180"/>
      <c r="M425" s="185"/>
      <c r="N425" s="186"/>
      <c r="O425" s="186"/>
      <c r="P425" s="186"/>
      <c r="Q425" s="186"/>
      <c r="R425" s="186"/>
      <c r="S425" s="186"/>
      <c r="T425" s="187"/>
      <c r="AT425" s="181" t="s">
        <v>243</v>
      </c>
      <c r="AU425" s="181" t="s">
        <v>87</v>
      </c>
      <c r="AV425" s="14" t="s">
        <v>87</v>
      </c>
      <c r="AW425" s="14" t="s">
        <v>29</v>
      </c>
      <c r="AX425" s="14" t="s">
        <v>82</v>
      </c>
      <c r="AY425" s="181" t="s">
        <v>234</v>
      </c>
    </row>
    <row r="426" spans="1:65" s="2" customFormat="1" ht="16.5" customHeight="1">
      <c r="A426" s="33"/>
      <c r="B426" s="157"/>
      <c r="C426" s="199" t="s">
        <v>892</v>
      </c>
      <c r="D426" s="199" t="s">
        <v>478</v>
      </c>
      <c r="E426" s="200" t="s">
        <v>1184</v>
      </c>
      <c r="F426" s="201" t="s">
        <v>1185</v>
      </c>
      <c r="G426" s="202" t="s">
        <v>256</v>
      </c>
      <c r="H426" s="203">
        <v>82.358999999999995</v>
      </c>
      <c r="I426" s="204"/>
      <c r="J426" s="205">
        <f>ROUND(I426*H426,2)</f>
        <v>0</v>
      </c>
      <c r="K426" s="206"/>
      <c r="L426" s="207"/>
      <c r="M426" s="208" t="s">
        <v>1</v>
      </c>
      <c r="N426" s="209" t="s">
        <v>41</v>
      </c>
      <c r="O426" s="62"/>
      <c r="P426" s="168">
        <f>O426*H426</f>
        <v>0</v>
      </c>
      <c r="Q426" s="168">
        <v>1.8519999999999998E-2</v>
      </c>
      <c r="R426" s="168">
        <f>Q426*H426</f>
        <v>1.5252886799999998</v>
      </c>
      <c r="S426" s="168">
        <v>0</v>
      </c>
      <c r="T426" s="169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70" t="s">
        <v>643</v>
      </c>
      <c r="AT426" s="170" t="s">
        <v>478</v>
      </c>
      <c r="AU426" s="170" t="s">
        <v>87</v>
      </c>
      <c r="AY426" s="18" t="s">
        <v>234</v>
      </c>
      <c r="BE426" s="171">
        <f>IF(N426="základná",J426,0)</f>
        <v>0</v>
      </c>
      <c r="BF426" s="171">
        <f>IF(N426="znížená",J426,0)</f>
        <v>0</v>
      </c>
      <c r="BG426" s="171">
        <f>IF(N426="zákl. prenesená",J426,0)</f>
        <v>0</v>
      </c>
      <c r="BH426" s="171">
        <f>IF(N426="zníž. prenesená",J426,0)</f>
        <v>0</v>
      </c>
      <c r="BI426" s="171">
        <f>IF(N426="nulová",J426,0)</f>
        <v>0</v>
      </c>
      <c r="BJ426" s="18" t="s">
        <v>87</v>
      </c>
      <c r="BK426" s="171">
        <f>ROUND(I426*H426,2)</f>
        <v>0</v>
      </c>
      <c r="BL426" s="18" t="s">
        <v>327</v>
      </c>
      <c r="BM426" s="170" t="s">
        <v>4052</v>
      </c>
    </row>
    <row r="427" spans="1:65" s="14" customFormat="1">
      <c r="B427" s="180"/>
      <c r="D427" s="173" t="s">
        <v>243</v>
      </c>
      <c r="E427" s="181" t="s">
        <v>1</v>
      </c>
      <c r="F427" s="182" t="s">
        <v>4053</v>
      </c>
      <c r="H427" s="183">
        <v>77.028000000000006</v>
      </c>
      <c r="I427" s="184"/>
      <c r="L427" s="180"/>
      <c r="M427" s="185"/>
      <c r="N427" s="186"/>
      <c r="O427" s="186"/>
      <c r="P427" s="186"/>
      <c r="Q427" s="186"/>
      <c r="R427" s="186"/>
      <c r="S427" s="186"/>
      <c r="T427" s="187"/>
      <c r="AT427" s="181" t="s">
        <v>243</v>
      </c>
      <c r="AU427" s="181" t="s">
        <v>87</v>
      </c>
      <c r="AV427" s="14" t="s">
        <v>87</v>
      </c>
      <c r="AW427" s="14" t="s">
        <v>29</v>
      </c>
      <c r="AX427" s="14" t="s">
        <v>75</v>
      </c>
      <c r="AY427" s="181" t="s">
        <v>234</v>
      </c>
    </row>
    <row r="428" spans="1:65" s="14" customFormat="1">
      <c r="B428" s="180"/>
      <c r="D428" s="173" t="s">
        <v>243</v>
      </c>
      <c r="E428" s="181" t="s">
        <v>1</v>
      </c>
      <c r="F428" s="182" t="s">
        <v>4054</v>
      </c>
      <c r="H428" s="183">
        <v>5.3310000000000004</v>
      </c>
      <c r="I428" s="184"/>
      <c r="L428" s="180"/>
      <c r="M428" s="185"/>
      <c r="N428" s="186"/>
      <c r="O428" s="186"/>
      <c r="P428" s="186"/>
      <c r="Q428" s="186"/>
      <c r="R428" s="186"/>
      <c r="S428" s="186"/>
      <c r="T428" s="187"/>
      <c r="AT428" s="181" t="s">
        <v>243</v>
      </c>
      <c r="AU428" s="181" t="s">
        <v>87</v>
      </c>
      <c r="AV428" s="14" t="s">
        <v>87</v>
      </c>
      <c r="AW428" s="14" t="s">
        <v>29</v>
      </c>
      <c r="AX428" s="14" t="s">
        <v>75</v>
      </c>
      <c r="AY428" s="181" t="s">
        <v>234</v>
      </c>
    </row>
    <row r="429" spans="1:65" s="15" customFormat="1">
      <c r="B429" s="188"/>
      <c r="D429" s="173" t="s">
        <v>243</v>
      </c>
      <c r="E429" s="189" t="s">
        <v>1</v>
      </c>
      <c r="F429" s="190" t="s">
        <v>248</v>
      </c>
      <c r="H429" s="191">
        <v>82.358999999999995</v>
      </c>
      <c r="I429" s="192"/>
      <c r="L429" s="188"/>
      <c r="M429" s="193"/>
      <c r="N429" s="194"/>
      <c r="O429" s="194"/>
      <c r="P429" s="194"/>
      <c r="Q429" s="194"/>
      <c r="R429" s="194"/>
      <c r="S429" s="194"/>
      <c r="T429" s="195"/>
      <c r="AT429" s="189" t="s">
        <v>243</v>
      </c>
      <c r="AU429" s="189" t="s">
        <v>87</v>
      </c>
      <c r="AV429" s="15" t="s">
        <v>241</v>
      </c>
      <c r="AW429" s="15" t="s">
        <v>29</v>
      </c>
      <c r="AX429" s="15" t="s">
        <v>82</v>
      </c>
      <c r="AY429" s="189" t="s">
        <v>234</v>
      </c>
    </row>
    <row r="430" spans="1:65" s="2" customFormat="1" ht="24.15" customHeight="1">
      <c r="A430" s="33"/>
      <c r="B430" s="157"/>
      <c r="C430" s="158" t="s">
        <v>897</v>
      </c>
      <c r="D430" s="158" t="s">
        <v>237</v>
      </c>
      <c r="E430" s="159" t="s">
        <v>1190</v>
      </c>
      <c r="F430" s="160" t="s">
        <v>1191</v>
      </c>
      <c r="G430" s="161" t="s">
        <v>267</v>
      </c>
      <c r="H430" s="162">
        <v>1.84</v>
      </c>
      <c r="I430" s="163"/>
      <c r="J430" s="164">
        <f>ROUND(I430*H430,2)</f>
        <v>0</v>
      </c>
      <c r="K430" s="165"/>
      <c r="L430" s="34"/>
      <c r="M430" s="166" t="s">
        <v>1</v>
      </c>
      <c r="N430" s="167" t="s">
        <v>41</v>
      </c>
      <c r="O430" s="62"/>
      <c r="P430" s="168">
        <f>O430*H430</f>
        <v>0</v>
      </c>
      <c r="Q430" s="168">
        <v>0</v>
      </c>
      <c r="R430" s="168">
        <f>Q430*H430</f>
        <v>0</v>
      </c>
      <c r="S430" s="168">
        <v>0</v>
      </c>
      <c r="T430" s="169">
        <f>S430*H430</f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70" t="s">
        <v>327</v>
      </c>
      <c r="AT430" s="170" t="s">
        <v>237</v>
      </c>
      <c r="AU430" s="170" t="s">
        <v>87</v>
      </c>
      <c r="AY430" s="18" t="s">
        <v>234</v>
      </c>
      <c r="BE430" s="171">
        <f>IF(N430="základná",J430,0)</f>
        <v>0</v>
      </c>
      <c r="BF430" s="171">
        <f>IF(N430="znížená",J430,0)</f>
        <v>0</v>
      </c>
      <c r="BG430" s="171">
        <f>IF(N430="zákl. prenesená",J430,0)</f>
        <v>0</v>
      </c>
      <c r="BH430" s="171">
        <f>IF(N430="zníž. prenesená",J430,0)</f>
        <v>0</v>
      </c>
      <c r="BI430" s="171">
        <f>IF(N430="nulová",J430,0)</f>
        <v>0</v>
      </c>
      <c r="BJ430" s="18" t="s">
        <v>87</v>
      </c>
      <c r="BK430" s="171">
        <f>ROUND(I430*H430,2)</f>
        <v>0</v>
      </c>
      <c r="BL430" s="18" t="s">
        <v>327</v>
      </c>
      <c r="BM430" s="170" t="s">
        <v>4055</v>
      </c>
    </row>
    <row r="431" spans="1:65" s="12" customFormat="1" ht="22.95" customHeight="1">
      <c r="B431" s="144"/>
      <c r="D431" s="145" t="s">
        <v>74</v>
      </c>
      <c r="E431" s="155" t="s">
        <v>1193</v>
      </c>
      <c r="F431" s="155" t="s">
        <v>1194</v>
      </c>
      <c r="I431" s="147"/>
      <c r="J431" s="156">
        <f>BK431</f>
        <v>0</v>
      </c>
      <c r="L431" s="144"/>
      <c r="M431" s="149"/>
      <c r="N431" s="150"/>
      <c r="O431" s="150"/>
      <c r="P431" s="151">
        <f>SUM(P432:P445)</f>
        <v>0</v>
      </c>
      <c r="Q431" s="150"/>
      <c r="R431" s="151">
        <f>SUM(R432:R445)</f>
        <v>0.1877105</v>
      </c>
      <c r="S431" s="150"/>
      <c r="T431" s="152">
        <f>SUM(T432:T445)</f>
        <v>0</v>
      </c>
      <c r="AR431" s="145" t="s">
        <v>87</v>
      </c>
      <c r="AT431" s="153" t="s">
        <v>74</v>
      </c>
      <c r="AU431" s="153" t="s">
        <v>82</v>
      </c>
      <c r="AY431" s="145" t="s">
        <v>234</v>
      </c>
      <c r="BK431" s="154">
        <f>SUM(BK432:BK445)</f>
        <v>0</v>
      </c>
    </row>
    <row r="432" spans="1:65" s="2" customFormat="1" ht="24.15" customHeight="1">
      <c r="A432" s="33"/>
      <c r="B432" s="157"/>
      <c r="C432" s="158" t="s">
        <v>901</v>
      </c>
      <c r="D432" s="158" t="s">
        <v>237</v>
      </c>
      <c r="E432" s="159" t="s">
        <v>1196</v>
      </c>
      <c r="F432" s="160" t="s">
        <v>1197</v>
      </c>
      <c r="G432" s="161" t="s">
        <v>240</v>
      </c>
      <c r="H432" s="162">
        <v>9.7449999999999992</v>
      </c>
      <c r="I432" s="163"/>
      <c r="J432" s="164">
        <f>ROUND(I432*H432,2)</f>
        <v>0</v>
      </c>
      <c r="K432" s="165"/>
      <c r="L432" s="34"/>
      <c r="M432" s="166" t="s">
        <v>1</v>
      </c>
      <c r="N432" s="167" t="s">
        <v>41</v>
      </c>
      <c r="O432" s="62"/>
      <c r="P432" s="168">
        <f>O432*H432</f>
        <v>0</v>
      </c>
      <c r="Q432" s="168">
        <v>2.0000000000000002E-5</v>
      </c>
      <c r="R432" s="168">
        <f>Q432*H432</f>
        <v>1.9489999999999999E-4</v>
      </c>
      <c r="S432" s="168">
        <v>0</v>
      </c>
      <c r="T432" s="169">
        <f>S432*H432</f>
        <v>0</v>
      </c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R432" s="170" t="s">
        <v>327</v>
      </c>
      <c r="AT432" s="170" t="s">
        <v>237</v>
      </c>
      <c r="AU432" s="170" t="s">
        <v>87</v>
      </c>
      <c r="AY432" s="18" t="s">
        <v>234</v>
      </c>
      <c r="BE432" s="171">
        <f>IF(N432="základná",J432,0)</f>
        <v>0</v>
      </c>
      <c r="BF432" s="171">
        <f>IF(N432="znížená",J432,0)</f>
        <v>0</v>
      </c>
      <c r="BG432" s="171">
        <f>IF(N432="zákl. prenesená",J432,0)</f>
        <v>0</v>
      </c>
      <c r="BH432" s="171">
        <f>IF(N432="zníž. prenesená",J432,0)</f>
        <v>0</v>
      </c>
      <c r="BI432" s="171">
        <f>IF(N432="nulová",J432,0)</f>
        <v>0</v>
      </c>
      <c r="BJ432" s="18" t="s">
        <v>87</v>
      </c>
      <c r="BK432" s="171">
        <f>ROUND(I432*H432,2)</f>
        <v>0</v>
      </c>
      <c r="BL432" s="18" t="s">
        <v>327</v>
      </c>
      <c r="BM432" s="170" t="s">
        <v>4056</v>
      </c>
    </row>
    <row r="433" spans="1:65" s="14" customFormat="1">
      <c r="B433" s="180"/>
      <c r="D433" s="173" t="s">
        <v>243</v>
      </c>
      <c r="E433" s="181" t="s">
        <v>1</v>
      </c>
      <c r="F433" s="182" t="s">
        <v>3883</v>
      </c>
      <c r="H433" s="183">
        <v>9.7449999999999992</v>
      </c>
      <c r="I433" s="184"/>
      <c r="L433" s="180"/>
      <c r="M433" s="185"/>
      <c r="N433" s="186"/>
      <c r="O433" s="186"/>
      <c r="P433" s="186"/>
      <c r="Q433" s="186"/>
      <c r="R433" s="186"/>
      <c r="S433" s="186"/>
      <c r="T433" s="187"/>
      <c r="AT433" s="181" t="s">
        <v>243</v>
      </c>
      <c r="AU433" s="181" t="s">
        <v>87</v>
      </c>
      <c r="AV433" s="14" t="s">
        <v>87</v>
      </c>
      <c r="AW433" s="14" t="s">
        <v>29</v>
      </c>
      <c r="AX433" s="14" t="s">
        <v>82</v>
      </c>
      <c r="AY433" s="181" t="s">
        <v>234</v>
      </c>
    </row>
    <row r="434" spans="1:65" s="2" customFormat="1" ht="16.5" customHeight="1">
      <c r="A434" s="33"/>
      <c r="B434" s="157"/>
      <c r="C434" s="199" t="s">
        <v>907</v>
      </c>
      <c r="D434" s="199" t="s">
        <v>478</v>
      </c>
      <c r="E434" s="200" t="s">
        <v>1207</v>
      </c>
      <c r="F434" s="201" t="s">
        <v>4057</v>
      </c>
      <c r="G434" s="202" t="s">
        <v>240</v>
      </c>
      <c r="H434" s="203">
        <v>9.7449999999999992</v>
      </c>
      <c r="I434" s="204"/>
      <c r="J434" s="205">
        <f>ROUND(I434*H434,2)</f>
        <v>0</v>
      </c>
      <c r="K434" s="206"/>
      <c r="L434" s="207"/>
      <c r="M434" s="208" t="s">
        <v>1</v>
      </c>
      <c r="N434" s="209" t="s">
        <v>41</v>
      </c>
      <c r="O434" s="62"/>
      <c r="P434" s="168">
        <f>O434*H434</f>
        <v>0</v>
      </c>
      <c r="Q434" s="168">
        <v>5.0000000000000001E-4</v>
      </c>
      <c r="R434" s="168">
        <f>Q434*H434</f>
        <v>4.8725000000000001E-3</v>
      </c>
      <c r="S434" s="168">
        <v>0</v>
      </c>
      <c r="T434" s="169">
        <f>S434*H434</f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70" t="s">
        <v>643</v>
      </c>
      <c r="AT434" s="170" t="s">
        <v>478</v>
      </c>
      <c r="AU434" s="170" t="s">
        <v>87</v>
      </c>
      <c r="AY434" s="18" t="s">
        <v>234</v>
      </c>
      <c r="BE434" s="171">
        <f>IF(N434="základná",J434,0)</f>
        <v>0</v>
      </c>
      <c r="BF434" s="171">
        <f>IF(N434="znížená",J434,0)</f>
        <v>0</v>
      </c>
      <c r="BG434" s="171">
        <f>IF(N434="zákl. prenesená",J434,0)</f>
        <v>0</v>
      </c>
      <c r="BH434" s="171">
        <f>IF(N434="zníž. prenesená",J434,0)</f>
        <v>0</v>
      </c>
      <c r="BI434" s="171">
        <f>IF(N434="nulová",J434,0)</f>
        <v>0</v>
      </c>
      <c r="BJ434" s="18" t="s">
        <v>87</v>
      </c>
      <c r="BK434" s="171">
        <f>ROUND(I434*H434,2)</f>
        <v>0</v>
      </c>
      <c r="BL434" s="18" t="s">
        <v>327</v>
      </c>
      <c r="BM434" s="170" t="s">
        <v>4058</v>
      </c>
    </row>
    <row r="435" spans="1:65" s="2" customFormat="1" ht="21.75" customHeight="1">
      <c r="A435" s="33"/>
      <c r="B435" s="157"/>
      <c r="C435" s="158" t="s">
        <v>912</v>
      </c>
      <c r="D435" s="158" t="s">
        <v>237</v>
      </c>
      <c r="E435" s="159" t="s">
        <v>1222</v>
      </c>
      <c r="F435" s="160" t="s">
        <v>1223</v>
      </c>
      <c r="G435" s="161" t="s">
        <v>256</v>
      </c>
      <c r="H435" s="162">
        <v>22.89</v>
      </c>
      <c r="I435" s="163"/>
      <c r="J435" s="164">
        <f>ROUND(I435*H435,2)</f>
        <v>0</v>
      </c>
      <c r="K435" s="165"/>
      <c r="L435" s="34"/>
      <c r="M435" s="166" t="s">
        <v>1</v>
      </c>
      <c r="N435" s="167" t="s">
        <v>41</v>
      </c>
      <c r="O435" s="62"/>
      <c r="P435" s="168">
        <f>O435*H435</f>
        <v>0</v>
      </c>
      <c r="Q435" s="168">
        <v>2.0000000000000002E-5</v>
      </c>
      <c r="R435" s="168">
        <f>Q435*H435</f>
        <v>4.5780000000000007E-4</v>
      </c>
      <c r="S435" s="168">
        <v>0</v>
      </c>
      <c r="T435" s="169">
        <f>S435*H435</f>
        <v>0</v>
      </c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R435" s="170" t="s">
        <v>327</v>
      </c>
      <c r="AT435" s="170" t="s">
        <v>237</v>
      </c>
      <c r="AU435" s="170" t="s">
        <v>87</v>
      </c>
      <c r="AY435" s="18" t="s">
        <v>234</v>
      </c>
      <c r="BE435" s="171">
        <f>IF(N435="základná",J435,0)</f>
        <v>0</v>
      </c>
      <c r="BF435" s="171">
        <f>IF(N435="znížená",J435,0)</f>
        <v>0</v>
      </c>
      <c r="BG435" s="171">
        <f>IF(N435="zákl. prenesená",J435,0)</f>
        <v>0</v>
      </c>
      <c r="BH435" s="171">
        <f>IF(N435="zníž. prenesená",J435,0)</f>
        <v>0</v>
      </c>
      <c r="BI435" s="171">
        <f>IF(N435="nulová",J435,0)</f>
        <v>0</v>
      </c>
      <c r="BJ435" s="18" t="s">
        <v>87</v>
      </c>
      <c r="BK435" s="171">
        <f>ROUND(I435*H435,2)</f>
        <v>0</v>
      </c>
      <c r="BL435" s="18" t="s">
        <v>327</v>
      </c>
      <c r="BM435" s="170" t="s">
        <v>4059</v>
      </c>
    </row>
    <row r="436" spans="1:65" s="14" customFormat="1">
      <c r="B436" s="180"/>
      <c r="D436" s="173" t="s">
        <v>243</v>
      </c>
      <c r="E436" s="181" t="s">
        <v>3815</v>
      </c>
      <c r="F436" s="182" t="s">
        <v>4060</v>
      </c>
      <c r="H436" s="183">
        <v>22.89</v>
      </c>
      <c r="I436" s="184"/>
      <c r="L436" s="180"/>
      <c r="M436" s="185"/>
      <c r="N436" s="186"/>
      <c r="O436" s="186"/>
      <c r="P436" s="186"/>
      <c r="Q436" s="186"/>
      <c r="R436" s="186"/>
      <c r="S436" s="186"/>
      <c r="T436" s="187"/>
      <c r="AT436" s="181" t="s">
        <v>243</v>
      </c>
      <c r="AU436" s="181" t="s">
        <v>87</v>
      </c>
      <c r="AV436" s="14" t="s">
        <v>87</v>
      </c>
      <c r="AW436" s="14" t="s">
        <v>29</v>
      </c>
      <c r="AX436" s="14" t="s">
        <v>82</v>
      </c>
      <c r="AY436" s="181" t="s">
        <v>234</v>
      </c>
    </row>
    <row r="437" spans="1:65" s="2" customFormat="1" ht="16.5" customHeight="1">
      <c r="A437" s="33"/>
      <c r="B437" s="157"/>
      <c r="C437" s="199" t="s">
        <v>917</v>
      </c>
      <c r="D437" s="199" t="s">
        <v>478</v>
      </c>
      <c r="E437" s="200" t="s">
        <v>1233</v>
      </c>
      <c r="F437" s="201" t="s">
        <v>1234</v>
      </c>
      <c r="G437" s="202" t="s">
        <v>256</v>
      </c>
      <c r="H437" s="203">
        <v>24.035</v>
      </c>
      <c r="I437" s="204"/>
      <c r="J437" s="205">
        <f>ROUND(I437*H437,2)</f>
        <v>0</v>
      </c>
      <c r="K437" s="206"/>
      <c r="L437" s="207"/>
      <c r="M437" s="208" t="s">
        <v>1</v>
      </c>
      <c r="N437" s="209" t="s">
        <v>41</v>
      </c>
      <c r="O437" s="62"/>
      <c r="P437" s="168">
        <f>O437*H437</f>
        <v>0</v>
      </c>
      <c r="Q437" s="168">
        <v>7.4999999999999997E-3</v>
      </c>
      <c r="R437" s="168">
        <f>Q437*H437</f>
        <v>0.18026249999999999</v>
      </c>
      <c r="S437" s="168">
        <v>0</v>
      </c>
      <c r="T437" s="169">
        <f>S437*H437</f>
        <v>0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70" t="s">
        <v>643</v>
      </c>
      <c r="AT437" s="170" t="s">
        <v>478</v>
      </c>
      <c r="AU437" s="170" t="s">
        <v>87</v>
      </c>
      <c r="AY437" s="18" t="s">
        <v>234</v>
      </c>
      <c r="BE437" s="171">
        <f>IF(N437="základná",J437,0)</f>
        <v>0</v>
      </c>
      <c r="BF437" s="171">
        <f>IF(N437="znížená",J437,0)</f>
        <v>0</v>
      </c>
      <c r="BG437" s="171">
        <f>IF(N437="zákl. prenesená",J437,0)</f>
        <v>0</v>
      </c>
      <c r="BH437" s="171">
        <f>IF(N437="zníž. prenesená",J437,0)</f>
        <v>0</v>
      </c>
      <c r="BI437" s="171">
        <f>IF(N437="nulová",J437,0)</f>
        <v>0</v>
      </c>
      <c r="BJ437" s="18" t="s">
        <v>87</v>
      </c>
      <c r="BK437" s="171">
        <f>ROUND(I437*H437,2)</f>
        <v>0</v>
      </c>
      <c r="BL437" s="18" t="s">
        <v>327</v>
      </c>
      <c r="BM437" s="170" t="s">
        <v>4061</v>
      </c>
    </row>
    <row r="438" spans="1:65" s="14" customFormat="1">
      <c r="B438" s="180"/>
      <c r="D438" s="173" t="s">
        <v>243</v>
      </c>
      <c r="E438" s="181" t="s">
        <v>1</v>
      </c>
      <c r="F438" s="182" t="s">
        <v>4062</v>
      </c>
      <c r="H438" s="183">
        <v>24.035</v>
      </c>
      <c r="I438" s="184"/>
      <c r="L438" s="180"/>
      <c r="M438" s="185"/>
      <c r="N438" s="186"/>
      <c r="O438" s="186"/>
      <c r="P438" s="186"/>
      <c r="Q438" s="186"/>
      <c r="R438" s="186"/>
      <c r="S438" s="186"/>
      <c r="T438" s="187"/>
      <c r="AT438" s="181" t="s">
        <v>243</v>
      </c>
      <c r="AU438" s="181" t="s">
        <v>87</v>
      </c>
      <c r="AV438" s="14" t="s">
        <v>87</v>
      </c>
      <c r="AW438" s="14" t="s">
        <v>29</v>
      </c>
      <c r="AX438" s="14" t="s">
        <v>82</v>
      </c>
      <c r="AY438" s="181" t="s">
        <v>234</v>
      </c>
    </row>
    <row r="439" spans="1:65" s="2" customFormat="1" ht="24.15" customHeight="1">
      <c r="A439" s="33"/>
      <c r="B439" s="157"/>
      <c r="C439" s="158" t="s">
        <v>922</v>
      </c>
      <c r="D439" s="158" t="s">
        <v>237</v>
      </c>
      <c r="E439" s="159" t="s">
        <v>1238</v>
      </c>
      <c r="F439" s="160" t="s">
        <v>1239</v>
      </c>
      <c r="G439" s="161" t="s">
        <v>256</v>
      </c>
      <c r="H439" s="162">
        <v>22.89</v>
      </c>
      <c r="I439" s="163"/>
      <c r="J439" s="164">
        <f>ROUND(I439*H439,2)</f>
        <v>0</v>
      </c>
      <c r="K439" s="165"/>
      <c r="L439" s="34"/>
      <c r="M439" s="166" t="s">
        <v>1</v>
      </c>
      <c r="N439" s="167" t="s">
        <v>41</v>
      </c>
      <c r="O439" s="62"/>
      <c r="P439" s="168">
        <f>O439*H439</f>
        <v>0</v>
      </c>
      <c r="Q439" s="168">
        <v>0</v>
      </c>
      <c r="R439" s="168">
        <f>Q439*H439</f>
        <v>0</v>
      </c>
      <c r="S439" s="168">
        <v>0</v>
      </c>
      <c r="T439" s="169">
        <f>S439*H439</f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70" t="s">
        <v>327</v>
      </c>
      <c r="AT439" s="170" t="s">
        <v>237</v>
      </c>
      <c r="AU439" s="170" t="s">
        <v>87</v>
      </c>
      <c r="AY439" s="18" t="s">
        <v>234</v>
      </c>
      <c r="BE439" s="171">
        <f>IF(N439="základná",J439,0)</f>
        <v>0</v>
      </c>
      <c r="BF439" s="171">
        <f>IF(N439="znížená",J439,0)</f>
        <v>0</v>
      </c>
      <c r="BG439" s="171">
        <f>IF(N439="zákl. prenesená",J439,0)</f>
        <v>0</v>
      </c>
      <c r="BH439" s="171">
        <f>IF(N439="zníž. prenesená",J439,0)</f>
        <v>0</v>
      </c>
      <c r="BI439" s="171">
        <f>IF(N439="nulová",J439,0)</f>
        <v>0</v>
      </c>
      <c r="BJ439" s="18" t="s">
        <v>87</v>
      </c>
      <c r="BK439" s="171">
        <f>ROUND(I439*H439,2)</f>
        <v>0</v>
      </c>
      <c r="BL439" s="18" t="s">
        <v>327</v>
      </c>
      <c r="BM439" s="170" t="s">
        <v>4063</v>
      </c>
    </row>
    <row r="440" spans="1:65" s="14" customFormat="1">
      <c r="B440" s="180"/>
      <c r="D440" s="173" t="s">
        <v>243</v>
      </c>
      <c r="E440" s="181" t="s">
        <v>1</v>
      </c>
      <c r="F440" s="182" t="s">
        <v>3815</v>
      </c>
      <c r="H440" s="183">
        <v>22.89</v>
      </c>
      <c r="I440" s="184"/>
      <c r="L440" s="180"/>
      <c r="M440" s="185"/>
      <c r="N440" s="186"/>
      <c r="O440" s="186"/>
      <c r="P440" s="186"/>
      <c r="Q440" s="186"/>
      <c r="R440" s="186"/>
      <c r="S440" s="186"/>
      <c r="T440" s="187"/>
      <c r="AT440" s="181" t="s">
        <v>243</v>
      </c>
      <c r="AU440" s="181" t="s">
        <v>87</v>
      </c>
      <c r="AV440" s="14" t="s">
        <v>87</v>
      </c>
      <c r="AW440" s="14" t="s">
        <v>29</v>
      </c>
      <c r="AX440" s="14" t="s">
        <v>82</v>
      </c>
      <c r="AY440" s="181" t="s">
        <v>234</v>
      </c>
    </row>
    <row r="441" spans="1:65" s="2" customFormat="1" ht="24.15" customHeight="1">
      <c r="A441" s="33"/>
      <c r="B441" s="157"/>
      <c r="C441" s="199" t="s">
        <v>926</v>
      </c>
      <c r="D441" s="199" t="s">
        <v>478</v>
      </c>
      <c r="E441" s="200" t="s">
        <v>1242</v>
      </c>
      <c r="F441" s="201" t="s">
        <v>1243</v>
      </c>
      <c r="G441" s="202" t="s">
        <v>256</v>
      </c>
      <c r="H441" s="203">
        <v>24.035</v>
      </c>
      <c r="I441" s="204"/>
      <c r="J441" s="205">
        <f>ROUND(I441*H441,2)</f>
        <v>0</v>
      </c>
      <c r="K441" s="206"/>
      <c r="L441" s="207"/>
      <c r="M441" s="208" t="s">
        <v>1</v>
      </c>
      <c r="N441" s="209" t="s">
        <v>41</v>
      </c>
      <c r="O441" s="62"/>
      <c r="P441" s="168">
        <f>O441*H441</f>
        <v>0</v>
      </c>
      <c r="Q441" s="168">
        <v>8.0000000000000007E-5</v>
      </c>
      <c r="R441" s="168">
        <f>Q441*H441</f>
        <v>1.9228000000000001E-3</v>
      </c>
      <c r="S441" s="168">
        <v>0</v>
      </c>
      <c r="T441" s="169">
        <f>S441*H441</f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70" t="s">
        <v>643</v>
      </c>
      <c r="AT441" s="170" t="s">
        <v>478</v>
      </c>
      <c r="AU441" s="170" t="s">
        <v>87</v>
      </c>
      <c r="AY441" s="18" t="s">
        <v>234</v>
      </c>
      <c r="BE441" s="171">
        <f>IF(N441="základná",J441,0)</f>
        <v>0</v>
      </c>
      <c r="BF441" s="171">
        <f>IF(N441="znížená",J441,0)</f>
        <v>0</v>
      </c>
      <c r="BG441" s="171">
        <f>IF(N441="zákl. prenesená",J441,0)</f>
        <v>0</v>
      </c>
      <c r="BH441" s="171">
        <f>IF(N441="zníž. prenesená",J441,0)</f>
        <v>0</v>
      </c>
      <c r="BI441" s="171">
        <f>IF(N441="nulová",J441,0)</f>
        <v>0</v>
      </c>
      <c r="BJ441" s="18" t="s">
        <v>87</v>
      </c>
      <c r="BK441" s="171">
        <f>ROUND(I441*H441,2)</f>
        <v>0</v>
      </c>
      <c r="BL441" s="18" t="s">
        <v>327</v>
      </c>
      <c r="BM441" s="170" t="s">
        <v>4064</v>
      </c>
    </row>
    <row r="442" spans="1:65" s="14" customFormat="1">
      <c r="B442" s="180"/>
      <c r="D442" s="173" t="s">
        <v>243</v>
      </c>
      <c r="E442" s="181" t="s">
        <v>1</v>
      </c>
      <c r="F442" s="182" t="s">
        <v>4062</v>
      </c>
      <c r="H442" s="183">
        <v>24.035</v>
      </c>
      <c r="I442" s="184"/>
      <c r="L442" s="180"/>
      <c r="M442" s="185"/>
      <c r="N442" s="186"/>
      <c r="O442" s="186"/>
      <c r="P442" s="186"/>
      <c r="Q442" s="186"/>
      <c r="R442" s="186"/>
      <c r="S442" s="186"/>
      <c r="T442" s="187"/>
      <c r="AT442" s="181" t="s">
        <v>243</v>
      </c>
      <c r="AU442" s="181" t="s">
        <v>87</v>
      </c>
      <c r="AV442" s="14" t="s">
        <v>87</v>
      </c>
      <c r="AW442" s="14" t="s">
        <v>29</v>
      </c>
      <c r="AX442" s="14" t="s">
        <v>82</v>
      </c>
      <c r="AY442" s="181" t="s">
        <v>234</v>
      </c>
    </row>
    <row r="443" spans="1:65" s="2" customFormat="1" ht="16.5" customHeight="1">
      <c r="A443" s="33"/>
      <c r="B443" s="157"/>
      <c r="C443" s="158" t="s">
        <v>933</v>
      </c>
      <c r="D443" s="158" t="s">
        <v>237</v>
      </c>
      <c r="E443" s="159" t="s">
        <v>1246</v>
      </c>
      <c r="F443" s="160" t="s">
        <v>1247</v>
      </c>
      <c r="G443" s="161" t="s">
        <v>256</v>
      </c>
      <c r="H443" s="162">
        <v>22.89</v>
      </c>
      <c r="I443" s="163"/>
      <c r="J443" s="164">
        <f>ROUND(I443*H443,2)</f>
        <v>0</v>
      </c>
      <c r="K443" s="165"/>
      <c r="L443" s="34"/>
      <c r="M443" s="166" t="s">
        <v>1</v>
      </c>
      <c r="N443" s="167" t="s">
        <v>41</v>
      </c>
      <c r="O443" s="62"/>
      <c r="P443" s="168">
        <f>O443*H443</f>
        <v>0</v>
      </c>
      <c r="Q443" s="168">
        <v>0</v>
      </c>
      <c r="R443" s="168">
        <f>Q443*H443</f>
        <v>0</v>
      </c>
      <c r="S443" s="168">
        <v>0</v>
      </c>
      <c r="T443" s="169">
        <f>S443*H443</f>
        <v>0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70" t="s">
        <v>327</v>
      </c>
      <c r="AT443" s="170" t="s">
        <v>237</v>
      </c>
      <c r="AU443" s="170" t="s">
        <v>87</v>
      </c>
      <c r="AY443" s="18" t="s">
        <v>234</v>
      </c>
      <c r="BE443" s="171">
        <f>IF(N443="základná",J443,0)</f>
        <v>0</v>
      </c>
      <c r="BF443" s="171">
        <f>IF(N443="znížená",J443,0)</f>
        <v>0</v>
      </c>
      <c r="BG443" s="171">
        <f>IF(N443="zákl. prenesená",J443,0)</f>
        <v>0</v>
      </c>
      <c r="BH443" s="171">
        <f>IF(N443="zníž. prenesená",J443,0)</f>
        <v>0</v>
      </c>
      <c r="BI443" s="171">
        <f>IF(N443="nulová",J443,0)</f>
        <v>0</v>
      </c>
      <c r="BJ443" s="18" t="s">
        <v>87</v>
      </c>
      <c r="BK443" s="171">
        <f>ROUND(I443*H443,2)</f>
        <v>0</v>
      </c>
      <c r="BL443" s="18" t="s">
        <v>327</v>
      </c>
      <c r="BM443" s="170" t="s">
        <v>4065</v>
      </c>
    </row>
    <row r="444" spans="1:65" s="14" customFormat="1">
      <c r="B444" s="180"/>
      <c r="D444" s="173" t="s">
        <v>243</v>
      </c>
      <c r="E444" s="181" t="s">
        <v>1</v>
      </c>
      <c r="F444" s="182" t="s">
        <v>3815</v>
      </c>
      <c r="H444" s="183">
        <v>22.89</v>
      </c>
      <c r="I444" s="184"/>
      <c r="L444" s="180"/>
      <c r="M444" s="185"/>
      <c r="N444" s="186"/>
      <c r="O444" s="186"/>
      <c r="P444" s="186"/>
      <c r="Q444" s="186"/>
      <c r="R444" s="186"/>
      <c r="S444" s="186"/>
      <c r="T444" s="187"/>
      <c r="AT444" s="181" t="s">
        <v>243</v>
      </c>
      <c r="AU444" s="181" t="s">
        <v>87</v>
      </c>
      <c r="AV444" s="14" t="s">
        <v>87</v>
      </c>
      <c r="AW444" s="14" t="s">
        <v>29</v>
      </c>
      <c r="AX444" s="14" t="s">
        <v>82</v>
      </c>
      <c r="AY444" s="181" t="s">
        <v>234</v>
      </c>
    </row>
    <row r="445" spans="1:65" s="2" customFormat="1" ht="24.15" customHeight="1">
      <c r="A445" s="33"/>
      <c r="B445" s="157"/>
      <c r="C445" s="158" t="s">
        <v>936</v>
      </c>
      <c r="D445" s="158" t="s">
        <v>237</v>
      </c>
      <c r="E445" s="159" t="s">
        <v>1250</v>
      </c>
      <c r="F445" s="160" t="s">
        <v>1251</v>
      </c>
      <c r="G445" s="161" t="s">
        <v>267</v>
      </c>
      <c r="H445" s="162">
        <v>0.188</v>
      </c>
      <c r="I445" s="163"/>
      <c r="J445" s="164">
        <f>ROUND(I445*H445,2)</f>
        <v>0</v>
      </c>
      <c r="K445" s="165"/>
      <c r="L445" s="34"/>
      <c r="M445" s="166" t="s">
        <v>1</v>
      </c>
      <c r="N445" s="167" t="s">
        <v>41</v>
      </c>
      <c r="O445" s="62"/>
      <c r="P445" s="168">
        <f>O445*H445</f>
        <v>0</v>
      </c>
      <c r="Q445" s="168">
        <v>0</v>
      </c>
      <c r="R445" s="168">
        <f>Q445*H445</f>
        <v>0</v>
      </c>
      <c r="S445" s="168">
        <v>0</v>
      </c>
      <c r="T445" s="169">
        <f>S445*H445</f>
        <v>0</v>
      </c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R445" s="170" t="s">
        <v>327</v>
      </c>
      <c r="AT445" s="170" t="s">
        <v>237</v>
      </c>
      <c r="AU445" s="170" t="s">
        <v>87</v>
      </c>
      <c r="AY445" s="18" t="s">
        <v>234</v>
      </c>
      <c r="BE445" s="171">
        <f>IF(N445="základná",J445,0)</f>
        <v>0</v>
      </c>
      <c r="BF445" s="171">
        <f>IF(N445="znížená",J445,0)</f>
        <v>0</v>
      </c>
      <c r="BG445" s="171">
        <f>IF(N445="zákl. prenesená",J445,0)</f>
        <v>0</v>
      </c>
      <c r="BH445" s="171">
        <f>IF(N445="zníž. prenesená",J445,0)</f>
        <v>0</v>
      </c>
      <c r="BI445" s="171">
        <f>IF(N445="nulová",J445,0)</f>
        <v>0</v>
      </c>
      <c r="BJ445" s="18" t="s">
        <v>87</v>
      </c>
      <c r="BK445" s="171">
        <f>ROUND(I445*H445,2)</f>
        <v>0</v>
      </c>
      <c r="BL445" s="18" t="s">
        <v>327</v>
      </c>
      <c r="BM445" s="170" t="s">
        <v>4066</v>
      </c>
    </row>
    <row r="446" spans="1:65" s="12" customFormat="1" ht="22.95" customHeight="1">
      <c r="B446" s="144"/>
      <c r="D446" s="145" t="s">
        <v>74</v>
      </c>
      <c r="E446" s="155" t="s">
        <v>1253</v>
      </c>
      <c r="F446" s="155" t="s">
        <v>1254</v>
      </c>
      <c r="I446" s="147"/>
      <c r="J446" s="156">
        <f>BK446</f>
        <v>0</v>
      </c>
      <c r="L446" s="144"/>
      <c r="M446" s="149"/>
      <c r="N446" s="150"/>
      <c r="O446" s="150"/>
      <c r="P446" s="151">
        <f>SUM(P447:P471)</f>
        <v>0</v>
      </c>
      <c r="Q446" s="150"/>
      <c r="R446" s="151">
        <f>SUM(R447:R471)</f>
        <v>2.2318777700000001</v>
      </c>
      <c r="S446" s="150"/>
      <c r="T446" s="152">
        <f>SUM(T447:T471)</f>
        <v>0</v>
      </c>
      <c r="AR446" s="145" t="s">
        <v>87</v>
      </c>
      <c r="AT446" s="153" t="s">
        <v>74</v>
      </c>
      <c r="AU446" s="153" t="s">
        <v>82</v>
      </c>
      <c r="AY446" s="145" t="s">
        <v>234</v>
      </c>
      <c r="BK446" s="154">
        <f>SUM(BK447:BK471)</f>
        <v>0</v>
      </c>
    </row>
    <row r="447" spans="1:65" s="2" customFormat="1" ht="16.5" customHeight="1">
      <c r="A447" s="33"/>
      <c r="B447" s="157"/>
      <c r="C447" s="158" t="s">
        <v>943</v>
      </c>
      <c r="D447" s="158" t="s">
        <v>237</v>
      </c>
      <c r="E447" s="159" t="s">
        <v>1256</v>
      </c>
      <c r="F447" s="160" t="s">
        <v>4067</v>
      </c>
      <c r="G447" s="161" t="s">
        <v>256</v>
      </c>
      <c r="H447" s="162">
        <v>115.122</v>
      </c>
      <c r="I447" s="163"/>
      <c r="J447" s="164">
        <f>ROUND(I447*H447,2)</f>
        <v>0</v>
      </c>
      <c r="K447" s="165"/>
      <c r="L447" s="34"/>
      <c r="M447" s="166" t="s">
        <v>1</v>
      </c>
      <c r="N447" s="167" t="s">
        <v>41</v>
      </c>
      <c r="O447" s="62"/>
      <c r="P447" s="168">
        <f>O447*H447</f>
        <v>0</v>
      </c>
      <c r="Q447" s="168">
        <v>3.31E-3</v>
      </c>
      <c r="R447" s="168">
        <f>Q447*H447</f>
        <v>0.38105381999999999</v>
      </c>
      <c r="S447" s="168">
        <v>0</v>
      </c>
      <c r="T447" s="169">
        <f>S447*H447</f>
        <v>0</v>
      </c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R447" s="170" t="s">
        <v>327</v>
      </c>
      <c r="AT447" s="170" t="s">
        <v>237</v>
      </c>
      <c r="AU447" s="170" t="s">
        <v>87</v>
      </c>
      <c r="AY447" s="18" t="s">
        <v>234</v>
      </c>
      <c r="BE447" s="171">
        <f>IF(N447="základná",J447,0)</f>
        <v>0</v>
      </c>
      <c r="BF447" s="171">
        <f>IF(N447="znížená",J447,0)</f>
        <v>0</v>
      </c>
      <c r="BG447" s="171">
        <f>IF(N447="zákl. prenesená",J447,0)</f>
        <v>0</v>
      </c>
      <c r="BH447" s="171">
        <f>IF(N447="zníž. prenesená",J447,0)</f>
        <v>0</v>
      </c>
      <c r="BI447" s="171">
        <f>IF(N447="nulová",J447,0)</f>
        <v>0</v>
      </c>
      <c r="BJ447" s="18" t="s">
        <v>87</v>
      </c>
      <c r="BK447" s="171">
        <f>ROUND(I447*H447,2)</f>
        <v>0</v>
      </c>
      <c r="BL447" s="18" t="s">
        <v>327</v>
      </c>
      <c r="BM447" s="170" t="s">
        <v>4068</v>
      </c>
    </row>
    <row r="448" spans="1:65" s="13" customFormat="1">
      <c r="B448" s="172"/>
      <c r="D448" s="173" t="s">
        <v>243</v>
      </c>
      <c r="E448" s="174" t="s">
        <v>1</v>
      </c>
      <c r="F448" s="175" t="s">
        <v>3910</v>
      </c>
      <c r="H448" s="174" t="s">
        <v>1</v>
      </c>
      <c r="I448" s="176"/>
      <c r="L448" s="172"/>
      <c r="M448" s="177"/>
      <c r="N448" s="178"/>
      <c r="O448" s="178"/>
      <c r="P448" s="178"/>
      <c r="Q448" s="178"/>
      <c r="R448" s="178"/>
      <c r="S448" s="178"/>
      <c r="T448" s="179"/>
      <c r="AT448" s="174" t="s">
        <v>243</v>
      </c>
      <c r="AU448" s="174" t="s">
        <v>87</v>
      </c>
      <c r="AV448" s="13" t="s">
        <v>82</v>
      </c>
      <c r="AW448" s="13" t="s">
        <v>29</v>
      </c>
      <c r="AX448" s="13" t="s">
        <v>75</v>
      </c>
      <c r="AY448" s="174" t="s">
        <v>234</v>
      </c>
    </row>
    <row r="449" spans="1:65" s="14" customFormat="1">
      <c r="B449" s="180"/>
      <c r="D449" s="173" t="s">
        <v>243</v>
      </c>
      <c r="E449" s="181" t="s">
        <v>1</v>
      </c>
      <c r="F449" s="182" t="s">
        <v>3911</v>
      </c>
      <c r="H449" s="183">
        <v>12.784000000000001</v>
      </c>
      <c r="I449" s="184"/>
      <c r="L449" s="180"/>
      <c r="M449" s="185"/>
      <c r="N449" s="186"/>
      <c r="O449" s="186"/>
      <c r="P449" s="186"/>
      <c r="Q449" s="186"/>
      <c r="R449" s="186"/>
      <c r="S449" s="186"/>
      <c r="T449" s="187"/>
      <c r="AT449" s="181" t="s">
        <v>243</v>
      </c>
      <c r="AU449" s="181" t="s">
        <v>87</v>
      </c>
      <c r="AV449" s="14" t="s">
        <v>87</v>
      </c>
      <c r="AW449" s="14" t="s">
        <v>29</v>
      </c>
      <c r="AX449" s="14" t="s">
        <v>75</v>
      </c>
      <c r="AY449" s="181" t="s">
        <v>234</v>
      </c>
    </row>
    <row r="450" spans="1:65" s="14" customFormat="1">
      <c r="B450" s="180"/>
      <c r="D450" s="173" t="s">
        <v>243</v>
      </c>
      <c r="E450" s="181" t="s">
        <v>1</v>
      </c>
      <c r="F450" s="182" t="s">
        <v>3912</v>
      </c>
      <c r="H450" s="183">
        <v>15.964</v>
      </c>
      <c r="I450" s="184"/>
      <c r="L450" s="180"/>
      <c r="M450" s="185"/>
      <c r="N450" s="186"/>
      <c r="O450" s="186"/>
      <c r="P450" s="186"/>
      <c r="Q450" s="186"/>
      <c r="R450" s="186"/>
      <c r="S450" s="186"/>
      <c r="T450" s="187"/>
      <c r="AT450" s="181" t="s">
        <v>243</v>
      </c>
      <c r="AU450" s="181" t="s">
        <v>87</v>
      </c>
      <c r="AV450" s="14" t="s">
        <v>87</v>
      </c>
      <c r="AW450" s="14" t="s">
        <v>29</v>
      </c>
      <c r="AX450" s="14" t="s">
        <v>75</v>
      </c>
      <c r="AY450" s="181" t="s">
        <v>234</v>
      </c>
    </row>
    <row r="451" spans="1:65" s="14" customFormat="1">
      <c r="B451" s="180"/>
      <c r="D451" s="173" t="s">
        <v>243</v>
      </c>
      <c r="E451" s="181" t="s">
        <v>1</v>
      </c>
      <c r="F451" s="182" t="s">
        <v>3913</v>
      </c>
      <c r="H451" s="183">
        <v>12.784000000000001</v>
      </c>
      <c r="I451" s="184"/>
      <c r="L451" s="180"/>
      <c r="M451" s="185"/>
      <c r="N451" s="186"/>
      <c r="O451" s="186"/>
      <c r="P451" s="186"/>
      <c r="Q451" s="186"/>
      <c r="R451" s="186"/>
      <c r="S451" s="186"/>
      <c r="T451" s="187"/>
      <c r="AT451" s="181" t="s">
        <v>243</v>
      </c>
      <c r="AU451" s="181" t="s">
        <v>87</v>
      </c>
      <c r="AV451" s="14" t="s">
        <v>87</v>
      </c>
      <c r="AW451" s="14" t="s">
        <v>29</v>
      </c>
      <c r="AX451" s="14" t="s">
        <v>75</v>
      </c>
      <c r="AY451" s="181" t="s">
        <v>234</v>
      </c>
    </row>
    <row r="452" spans="1:65" s="14" customFormat="1">
      <c r="B452" s="180"/>
      <c r="D452" s="173" t="s">
        <v>243</v>
      </c>
      <c r="E452" s="181" t="s">
        <v>1</v>
      </c>
      <c r="F452" s="182" t="s">
        <v>3914</v>
      </c>
      <c r="H452" s="183">
        <v>11.884</v>
      </c>
      <c r="I452" s="184"/>
      <c r="L452" s="180"/>
      <c r="M452" s="185"/>
      <c r="N452" s="186"/>
      <c r="O452" s="186"/>
      <c r="P452" s="186"/>
      <c r="Q452" s="186"/>
      <c r="R452" s="186"/>
      <c r="S452" s="186"/>
      <c r="T452" s="187"/>
      <c r="AT452" s="181" t="s">
        <v>243</v>
      </c>
      <c r="AU452" s="181" t="s">
        <v>87</v>
      </c>
      <c r="AV452" s="14" t="s">
        <v>87</v>
      </c>
      <c r="AW452" s="14" t="s">
        <v>29</v>
      </c>
      <c r="AX452" s="14" t="s">
        <v>75</v>
      </c>
      <c r="AY452" s="181" t="s">
        <v>234</v>
      </c>
    </row>
    <row r="453" spans="1:65" s="14" customFormat="1">
      <c r="B453" s="180"/>
      <c r="D453" s="173" t="s">
        <v>243</v>
      </c>
      <c r="E453" s="181" t="s">
        <v>1</v>
      </c>
      <c r="F453" s="182" t="s">
        <v>3915</v>
      </c>
      <c r="H453" s="183">
        <v>11.884</v>
      </c>
      <c r="I453" s="184"/>
      <c r="L453" s="180"/>
      <c r="M453" s="185"/>
      <c r="N453" s="186"/>
      <c r="O453" s="186"/>
      <c r="P453" s="186"/>
      <c r="Q453" s="186"/>
      <c r="R453" s="186"/>
      <c r="S453" s="186"/>
      <c r="T453" s="187"/>
      <c r="AT453" s="181" t="s">
        <v>243</v>
      </c>
      <c r="AU453" s="181" t="s">
        <v>87</v>
      </c>
      <c r="AV453" s="14" t="s">
        <v>87</v>
      </c>
      <c r="AW453" s="14" t="s">
        <v>29</v>
      </c>
      <c r="AX453" s="14" t="s">
        <v>75</v>
      </c>
      <c r="AY453" s="181" t="s">
        <v>234</v>
      </c>
    </row>
    <row r="454" spans="1:65" s="14" customFormat="1">
      <c r="B454" s="180"/>
      <c r="D454" s="173" t="s">
        <v>243</v>
      </c>
      <c r="E454" s="181" t="s">
        <v>1</v>
      </c>
      <c r="F454" s="182" t="s">
        <v>4069</v>
      </c>
      <c r="H454" s="183">
        <v>29.346</v>
      </c>
      <c r="I454" s="184"/>
      <c r="L454" s="180"/>
      <c r="M454" s="185"/>
      <c r="N454" s="186"/>
      <c r="O454" s="186"/>
      <c r="P454" s="186"/>
      <c r="Q454" s="186"/>
      <c r="R454" s="186"/>
      <c r="S454" s="186"/>
      <c r="T454" s="187"/>
      <c r="AT454" s="181" t="s">
        <v>243</v>
      </c>
      <c r="AU454" s="181" t="s">
        <v>87</v>
      </c>
      <c r="AV454" s="14" t="s">
        <v>87</v>
      </c>
      <c r="AW454" s="14" t="s">
        <v>29</v>
      </c>
      <c r="AX454" s="14" t="s">
        <v>75</v>
      </c>
      <c r="AY454" s="181" t="s">
        <v>234</v>
      </c>
    </row>
    <row r="455" spans="1:65" s="14" customFormat="1" ht="20.399999999999999">
      <c r="B455" s="180"/>
      <c r="D455" s="173" t="s">
        <v>243</v>
      </c>
      <c r="E455" s="181" t="s">
        <v>1</v>
      </c>
      <c r="F455" s="182" t="s">
        <v>3917</v>
      </c>
      <c r="H455" s="183">
        <v>16.738</v>
      </c>
      <c r="I455" s="184"/>
      <c r="L455" s="180"/>
      <c r="M455" s="185"/>
      <c r="N455" s="186"/>
      <c r="O455" s="186"/>
      <c r="P455" s="186"/>
      <c r="Q455" s="186"/>
      <c r="R455" s="186"/>
      <c r="S455" s="186"/>
      <c r="T455" s="187"/>
      <c r="AT455" s="181" t="s">
        <v>243</v>
      </c>
      <c r="AU455" s="181" t="s">
        <v>87</v>
      </c>
      <c r="AV455" s="14" t="s">
        <v>87</v>
      </c>
      <c r="AW455" s="14" t="s">
        <v>29</v>
      </c>
      <c r="AX455" s="14" t="s">
        <v>75</v>
      </c>
      <c r="AY455" s="181" t="s">
        <v>234</v>
      </c>
    </row>
    <row r="456" spans="1:65" s="14" customFormat="1" ht="20.399999999999999">
      <c r="B456" s="180"/>
      <c r="D456" s="173" t="s">
        <v>243</v>
      </c>
      <c r="E456" s="181" t="s">
        <v>1</v>
      </c>
      <c r="F456" s="182" t="s">
        <v>3891</v>
      </c>
      <c r="H456" s="183">
        <v>3.738</v>
      </c>
      <c r="I456" s="184"/>
      <c r="L456" s="180"/>
      <c r="M456" s="185"/>
      <c r="N456" s="186"/>
      <c r="O456" s="186"/>
      <c r="P456" s="186"/>
      <c r="Q456" s="186"/>
      <c r="R456" s="186"/>
      <c r="S456" s="186"/>
      <c r="T456" s="187"/>
      <c r="AT456" s="181" t="s">
        <v>243</v>
      </c>
      <c r="AU456" s="181" t="s">
        <v>87</v>
      </c>
      <c r="AV456" s="14" t="s">
        <v>87</v>
      </c>
      <c r="AW456" s="14" t="s">
        <v>29</v>
      </c>
      <c r="AX456" s="14" t="s">
        <v>75</v>
      </c>
      <c r="AY456" s="181" t="s">
        <v>234</v>
      </c>
    </row>
    <row r="457" spans="1:65" s="15" customFormat="1">
      <c r="B457" s="188"/>
      <c r="D457" s="173" t="s">
        <v>243</v>
      </c>
      <c r="E457" s="189" t="s">
        <v>420</v>
      </c>
      <c r="F457" s="190" t="s">
        <v>248</v>
      </c>
      <c r="H457" s="191">
        <v>115.122</v>
      </c>
      <c r="I457" s="192"/>
      <c r="L457" s="188"/>
      <c r="M457" s="193"/>
      <c r="N457" s="194"/>
      <c r="O457" s="194"/>
      <c r="P457" s="194"/>
      <c r="Q457" s="194"/>
      <c r="R457" s="194"/>
      <c r="S457" s="194"/>
      <c r="T457" s="195"/>
      <c r="AT457" s="189" t="s">
        <v>243</v>
      </c>
      <c r="AU457" s="189" t="s">
        <v>87</v>
      </c>
      <c r="AV457" s="15" t="s">
        <v>241</v>
      </c>
      <c r="AW457" s="15" t="s">
        <v>29</v>
      </c>
      <c r="AX457" s="15" t="s">
        <v>82</v>
      </c>
      <c r="AY457" s="189" t="s">
        <v>234</v>
      </c>
    </row>
    <row r="458" spans="1:65" s="2" customFormat="1" ht="21.75" customHeight="1">
      <c r="A458" s="33"/>
      <c r="B458" s="157"/>
      <c r="C458" s="199" t="s">
        <v>949</v>
      </c>
      <c r="D458" s="199" t="s">
        <v>478</v>
      </c>
      <c r="E458" s="200" t="s">
        <v>1272</v>
      </c>
      <c r="F458" s="201" t="s">
        <v>1273</v>
      </c>
      <c r="G458" s="202" t="s">
        <v>256</v>
      </c>
      <c r="H458" s="203">
        <v>120.878</v>
      </c>
      <c r="I458" s="204"/>
      <c r="J458" s="205">
        <f>ROUND(I458*H458,2)</f>
        <v>0</v>
      </c>
      <c r="K458" s="206"/>
      <c r="L458" s="207"/>
      <c r="M458" s="208" t="s">
        <v>1</v>
      </c>
      <c r="N458" s="209" t="s">
        <v>41</v>
      </c>
      <c r="O458" s="62"/>
      <c r="P458" s="168">
        <f>O458*H458</f>
        <v>0</v>
      </c>
      <c r="Q458" s="168">
        <v>1.2880000000000001E-2</v>
      </c>
      <c r="R458" s="168">
        <f>Q458*H458</f>
        <v>1.5569086400000001</v>
      </c>
      <c r="S458" s="168">
        <v>0</v>
      </c>
      <c r="T458" s="169">
        <f>S458*H458</f>
        <v>0</v>
      </c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R458" s="170" t="s">
        <v>643</v>
      </c>
      <c r="AT458" s="170" t="s">
        <v>478</v>
      </c>
      <c r="AU458" s="170" t="s">
        <v>87</v>
      </c>
      <c r="AY458" s="18" t="s">
        <v>234</v>
      </c>
      <c r="BE458" s="171">
        <f>IF(N458="základná",J458,0)</f>
        <v>0</v>
      </c>
      <c r="BF458" s="171">
        <f>IF(N458="znížená",J458,0)</f>
        <v>0</v>
      </c>
      <c r="BG458" s="171">
        <f>IF(N458="zákl. prenesená",J458,0)</f>
        <v>0</v>
      </c>
      <c r="BH458" s="171">
        <f>IF(N458="zníž. prenesená",J458,0)</f>
        <v>0</v>
      </c>
      <c r="BI458" s="171">
        <f>IF(N458="nulová",J458,0)</f>
        <v>0</v>
      </c>
      <c r="BJ458" s="18" t="s">
        <v>87</v>
      </c>
      <c r="BK458" s="171">
        <f>ROUND(I458*H458,2)</f>
        <v>0</v>
      </c>
      <c r="BL458" s="18" t="s">
        <v>327</v>
      </c>
      <c r="BM458" s="170" t="s">
        <v>4070</v>
      </c>
    </row>
    <row r="459" spans="1:65" s="14" customFormat="1">
      <c r="B459" s="180"/>
      <c r="D459" s="173" t="s">
        <v>243</v>
      </c>
      <c r="E459" s="181" t="s">
        <v>1</v>
      </c>
      <c r="F459" s="182" t="s">
        <v>1275</v>
      </c>
      <c r="H459" s="183">
        <v>120.878</v>
      </c>
      <c r="I459" s="184"/>
      <c r="L459" s="180"/>
      <c r="M459" s="185"/>
      <c r="N459" s="186"/>
      <c r="O459" s="186"/>
      <c r="P459" s="186"/>
      <c r="Q459" s="186"/>
      <c r="R459" s="186"/>
      <c r="S459" s="186"/>
      <c r="T459" s="187"/>
      <c r="AT459" s="181" t="s">
        <v>243</v>
      </c>
      <c r="AU459" s="181" t="s">
        <v>87</v>
      </c>
      <c r="AV459" s="14" t="s">
        <v>87</v>
      </c>
      <c r="AW459" s="14" t="s">
        <v>29</v>
      </c>
      <c r="AX459" s="14" t="s">
        <v>82</v>
      </c>
      <c r="AY459" s="181" t="s">
        <v>234</v>
      </c>
    </row>
    <row r="460" spans="1:65" s="2" customFormat="1" ht="16.5" customHeight="1">
      <c r="A460" s="33"/>
      <c r="B460" s="157"/>
      <c r="C460" s="158" t="s">
        <v>954</v>
      </c>
      <c r="D460" s="158" t="s">
        <v>237</v>
      </c>
      <c r="E460" s="159" t="s">
        <v>1277</v>
      </c>
      <c r="F460" s="160" t="s">
        <v>1278</v>
      </c>
      <c r="G460" s="161" t="s">
        <v>240</v>
      </c>
      <c r="H460" s="162">
        <v>154.97499999999999</v>
      </c>
      <c r="I460" s="163"/>
      <c r="J460" s="164">
        <f>ROUND(I460*H460,2)</f>
        <v>0</v>
      </c>
      <c r="K460" s="165"/>
      <c r="L460" s="34"/>
      <c r="M460" s="166" t="s">
        <v>1</v>
      </c>
      <c r="N460" s="167" t="s">
        <v>41</v>
      </c>
      <c r="O460" s="62"/>
      <c r="P460" s="168">
        <f>O460*H460</f>
        <v>0</v>
      </c>
      <c r="Q460" s="168">
        <v>5.0000000000000001E-4</v>
      </c>
      <c r="R460" s="168">
        <f>Q460*H460</f>
        <v>7.7487500000000001E-2</v>
      </c>
      <c r="S460" s="168">
        <v>0</v>
      </c>
      <c r="T460" s="169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70" t="s">
        <v>327</v>
      </c>
      <c r="AT460" s="170" t="s">
        <v>237</v>
      </c>
      <c r="AU460" s="170" t="s">
        <v>87</v>
      </c>
      <c r="AY460" s="18" t="s">
        <v>234</v>
      </c>
      <c r="BE460" s="171">
        <f>IF(N460="základná",J460,0)</f>
        <v>0</v>
      </c>
      <c r="BF460" s="171">
        <f>IF(N460="znížená",J460,0)</f>
        <v>0</v>
      </c>
      <c r="BG460" s="171">
        <f>IF(N460="zákl. prenesená",J460,0)</f>
        <v>0</v>
      </c>
      <c r="BH460" s="171">
        <f>IF(N460="zníž. prenesená",J460,0)</f>
        <v>0</v>
      </c>
      <c r="BI460" s="171">
        <f>IF(N460="nulová",J460,0)</f>
        <v>0</v>
      </c>
      <c r="BJ460" s="18" t="s">
        <v>87</v>
      </c>
      <c r="BK460" s="171">
        <f>ROUND(I460*H460,2)</f>
        <v>0</v>
      </c>
      <c r="BL460" s="18" t="s">
        <v>327</v>
      </c>
      <c r="BM460" s="170" t="s">
        <v>4071</v>
      </c>
    </row>
    <row r="461" spans="1:65" s="14" customFormat="1">
      <c r="B461" s="180"/>
      <c r="D461" s="173" t="s">
        <v>243</v>
      </c>
      <c r="E461" s="181" t="s">
        <v>1</v>
      </c>
      <c r="F461" s="182" t="s">
        <v>3812</v>
      </c>
      <c r="H461" s="183">
        <v>50.774999999999999</v>
      </c>
      <c r="I461" s="184"/>
      <c r="L461" s="180"/>
      <c r="M461" s="185"/>
      <c r="N461" s="186"/>
      <c r="O461" s="186"/>
      <c r="P461" s="186"/>
      <c r="Q461" s="186"/>
      <c r="R461" s="186"/>
      <c r="S461" s="186"/>
      <c r="T461" s="187"/>
      <c r="AT461" s="181" t="s">
        <v>243</v>
      </c>
      <c r="AU461" s="181" t="s">
        <v>87</v>
      </c>
      <c r="AV461" s="14" t="s">
        <v>87</v>
      </c>
      <c r="AW461" s="14" t="s">
        <v>29</v>
      </c>
      <c r="AX461" s="14" t="s">
        <v>75</v>
      </c>
      <c r="AY461" s="181" t="s">
        <v>234</v>
      </c>
    </row>
    <row r="462" spans="1:65" s="14" customFormat="1">
      <c r="B462" s="180"/>
      <c r="D462" s="173" t="s">
        <v>243</v>
      </c>
      <c r="E462" s="181" t="s">
        <v>1</v>
      </c>
      <c r="F462" s="182" t="s">
        <v>4072</v>
      </c>
      <c r="H462" s="183">
        <v>94.2</v>
      </c>
      <c r="I462" s="184"/>
      <c r="L462" s="180"/>
      <c r="M462" s="185"/>
      <c r="N462" s="186"/>
      <c r="O462" s="186"/>
      <c r="P462" s="186"/>
      <c r="Q462" s="186"/>
      <c r="R462" s="186"/>
      <c r="S462" s="186"/>
      <c r="T462" s="187"/>
      <c r="AT462" s="181" t="s">
        <v>243</v>
      </c>
      <c r="AU462" s="181" t="s">
        <v>87</v>
      </c>
      <c r="AV462" s="14" t="s">
        <v>87</v>
      </c>
      <c r="AW462" s="14" t="s">
        <v>29</v>
      </c>
      <c r="AX462" s="14" t="s">
        <v>75</v>
      </c>
      <c r="AY462" s="181" t="s">
        <v>234</v>
      </c>
    </row>
    <row r="463" spans="1:65" s="14" customFormat="1">
      <c r="B463" s="180"/>
      <c r="D463" s="173" t="s">
        <v>243</v>
      </c>
      <c r="E463" s="181" t="s">
        <v>1</v>
      </c>
      <c r="F463" s="182" t="s">
        <v>638</v>
      </c>
      <c r="H463" s="183">
        <v>10</v>
      </c>
      <c r="I463" s="184"/>
      <c r="L463" s="180"/>
      <c r="M463" s="185"/>
      <c r="N463" s="186"/>
      <c r="O463" s="186"/>
      <c r="P463" s="186"/>
      <c r="Q463" s="186"/>
      <c r="R463" s="186"/>
      <c r="S463" s="186"/>
      <c r="T463" s="187"/>
      <c r="AT463" s="181" t="s">
        <v>243</v>
      </c>
      <c r="AU463" s="181" t="s">
        <v>87</v>
      </c>
      <c r="AV463" s="14" t="s">
        <v>87</v>
      </c>
      <c r="AW463" s="14" t="s">
        <v>29</v>
      </c>
      <c r="AX463" s="14" t="s">
        <v>75</v>
      </c>
      <c r="AY463" s="181" t="s">
        <v>234</v>
      </c>
    </row>
    <row r="464" spans="1:65" s="15" customFormat="1">
      <c r="B464" s="188"/>
      <c r="D464" s="173" t="s">
        <v>243</v>
      </c>
      <c r="E464" s="189" t="s">
        <v>1</v>
      </c>
      <c r="F464" s="190" t="s">
        <v>248</v>
      </c>
      <c r="H464" s="191">
        <v>154.97499999999999</v>
      </c>
      <c r="I464" s="192"/>
      <c r="L464" s="188"/>
      <c r="M464" s="193"/>
      <c r="N464" s="194"/>
      <c r="O464" s="194"/>
      <c r="P464" s="194"/>
      <c r="Q464" s="194"/>
      <c r="R464" s="194"/>
      <c r="S464" s="194"/>
      <c r="T464" s="195"/>
      <c r="AT464" s="189" t="s">
        <v>243</v>
      </c>
      <c r="AU464" s="189" t="s">
        <v>87</v>
      </c>
      <c r="AV464" s="15" t="s">
        <v>241</v>
      </c>
      <c r="AW464" s="15" t="s">
        <v>29</v>
      </c>
      <c r="AX464" s="15" t="s">
        <v>82</v>
      </c>
      <c r="AY464" s="189" t="s">
        <v>234</v>
      </c>
    </row>
    <row r="465" spans="1:65" s="2" customFormat="1" ht="16.5" customHeight="1">
      <c r="A465" s="33"/>
      <c r="B465" s="157"/>
      <c r="C465" s="199" t="s">
        <v>959</v>
      </c>
      <c r="D465" s="199" t="s">
        <v>478</v>
      </c>
      <c r="E465" s="200" t="s">
        <v>1283</v>
      </c>
      <c r="F465" s="201" t="s">
        <v>1284</v>
      </c>
      <c r="G465" s="202" t="s">
        <v>240</v>
      </c>
      <c r="H465" s="203">
        <v>154.97499999999999</v>
      </c>
      <c r="I465" s="204"/>
      <c r="J465" s="205">
        <f>ROUND(I465*H465,2)</f>
        <v>0</v>
      </c>
      <c r="K465" s="206"/>
      <c r="L465" s="207"/>
      <c r="M465" s="208" t="s">
        <v>1</v>
      </c>
      <c r="N465" s="209" t="s">
        <v>41</v>
      </c>
      <c r="O465" s="62"/>
      <c r="P465" s="168">
        <f>O465*H465</f>
        <v>0</v>
      </c>
      <c r="Q465" s="168">
        <v>1.1E-4</v>
      </c>
      <c r="R465" s="168">
        <f>Q465*H465</f>
        <v>1.704725E-2</v>
      </c>
      <c r="S465" s="168">
        <v>0</v>
      </c>
      <c r="T465" s="169">
        <f>S465*H465</f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70" t="s">
        <v>643</v>
      </c>
      <c r="AT465" s="170" t="s">
        <v>478</v>
      </c>
      <c r="AU465" s="170" t="s">
        <v>87</v>
      </c>
      <c r="AY465" s="18" t="s">
        <v>234</v>
      </c>
      <c r="BE465" s="171">
        <f>IF(N465="základná",J465,0)</f>
        <v>0</v>
      </c>
      <c r="BF465" s="171">
        <f>IF(N465="znížená",J465,0)</f>
        <v>0</v>
      </c>
      <c r="BG465" s="171">
        <f>IF(N465="zákl. prenesená",J465,0)</f>
        <v>0</v>
      </c>
      <c r="BH465" s="171">
        <f>IF(N465="zníž. prenesená",J465,0)</f>
        <v>0</v>
      </c>
      <c r="BI465" s="171">
        <f>IF(N465="nulová",J465,0)</f>
        <v>0</v>
      </c>
      <c r="BJ465" s="18" t="s">
        <v>87</v>
      </c>
      <c r="BK465" s="171">
        <f>ROUND(I465*H465,2)</f>
        <v>0</v>
      </c>
      <c r="BL465" s="18" t="s">
        <v>327</v>
      </c>
      <c r="BM465" s="170" t="s">
        <v>4073</v>
      </c>
    </row>
    <row r="466" spans="1:65" s="2" customFormat="1" ht="33" customHeight="1">
      <c r="A466" s="33"/>
      <c r="B466" s="157"/>
      <c r="C466" s="158" t="s">
        <v>965</v>
      </c>
      <c r="D466" s="158" t="s">
        <v>237</v>
      </c>
      <c r="E466" s="159" t="s">
        <v>3148</v>
      </c>
      <c r="F466" s="160" t="s">
        <v>3149</v>
      </c>
      <c r="G466" s="161" t="s">
        <v>256</v>
      </c>
      <c r="H466" s="162">
        <v>4.9930000000000003</v>
      </c>
      <c r="I466" s="163"/>
      <c r="J466" s="164">
        <f>ROUND(I466*H466,2)</f>
        <v>0</v>
      </c>
      <c r="K466" s="165"/>
      <c r="L466" s="34"/>
      <c r="M466" s="166" t="s">
        <v>1</v>
      </c>
      <c r="N466" s="167" t="s">
        <v>41</v>
      </c>
      <c r="O466" s="62"/>
      <c r="P466" s="168">
        <f>O466*H466</f>
        <v>0</v>
      </c>
      <c r="Q466" s="168">
        <v>3.968E-2</v>
      </c>
      <c r="R466" s="168">
        <f>Q466*H466</f>
        <v>0.19812224000000001</v>
      </c>
      <c r="S466" s="168">
        <v>0</v>
      </c>
      <c r="T466" s="169">
        <f>S466*H466</f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70" t="s">
        <v>327</v>
      </c>
      <c r="AT466" s="170" t="s">
        <v>237</v>
      </c>
      <c r="AU466" s="170" t="s">
        <v>87</v>
      </c>
      <c r="AY466" s="18" t="s">
        <v>234</v>
      </c>
      <c r="BE466" s="171">
        <f>IF(N466="základná",J466,0)</f>
        <v>0</v>
      </c>
      <c r="BF466" s="171">
        <f>IF(N466="znížená",J466,0)</f>
        <v>0</v>
      </c>
      <c r="BG466" s="171">
        <f>IF(N466="zákl. prenesená",J466,0)</f>
        <v>0</v>
      </c>
      <c r="BH466" s="171">
        <f>IF(N466="zníž. prenesená",J466,0)</f>
        <v>0</v>
      </c>
      <c r="BI466" s="171">
        <f>IF(N466="nulová",J466,0)</f>
        <v>0</v>
      </c>
      <c r="BJ466" s="18" t="s">
        <v>87</v>
      </c>
      <c r="BK466" s="171">
        <f>ROUND(I466*H466,2)</f>
        <v>0</v>
      </c>
      <c r="BL466" s="18" t="s">
        <v>327</v>
      </c>
      <c r="BM466" s="170" t="s">
        <v>4074</v>
      </c>
    </row>
    <row r="467" spans="1:65" s="13" customFormat="1">
      <c r="B467" s="172"/>
      <c r="D467" s="173" t="s">
        <v>243</v>
      </c>
      <c r="E467" s="174" t="s">
        <v>1</v>
      </c>
      <c r="F467" s="175" t="s">
        <v>3151</v>
      </c>
      <c r="H467" s="174" t="s">
        <v>1</v>
      </c>
      <c r="I467" s="176"/>
      <c r="L467" s="172"/>
      <c r="M467" s="177"/>
      <c r="N467" s="178"/>
      <c r="O467" s="178"/>
      <c r="P467" s="178"/>
      <c r="Q467" s="178"/>
      <c r="R467" s="178"/>
      <c r="S467" s="178"/>
      <c r="T467" s="179"/>
      <c r="AT467" s="174" t="s">
        <v>243</v>
      </c>
      <c r="AU467" s="174" t="s">
        <v>87</v>
      </c>
      <c r="AV467" s="13" t="s">
        <v>82</v>
      </c>
      <c r="AW467" s="13" t="s">
        <v>29</v>
      </c>
      <c r="AX467" s="13" t="s">
        <v>75</v>
      </c>
      <c r="AY467" s="174" t="s">
        <v>234</v>
      </c>
    </row>
    <row r="468" spans="1:65" s="14" customFormat="1">
      <c r="B468" s="180"/>
      <c r="D468" s="173" t="s">
        <v>243</v>
      </c>
      <c r="E468" s="181" t="s">
        <v>2730</v>
      </c>
      <c r="F468" s="182" t="s">
        <v>4075</v>
      </c>
      <c r="H468" s="183">
        <v>4.9930000000000003</v>
      </c>
      <c r="I468" s="184"/>
      <c r="L468" s="180"/>
      <c r="M468" s="185"/>
      <c r="N468" s="186"/>
      <c r="O468" s="186"/>
      <c r="P468" s="186"/>
      <c r="Q468" s="186"/>
      <c r="R468" s="186"/>
      <c r="S468" s="186"/>
      <c r="T468" s="187"/>
      <c r="AT468" s="181" t="s">
        <v>243</v>
      </c>
      <c r="AU468" s="181" t="s">
        <v>87</v>
      </c>
      <c r="AV468" s="14" t="s">
        <v>87</v>
      </c>
      <c r="AW468" s="14" t="s">
        <v>29</v>
      </c>
      <c r="AX468" s="14" t="s">
        <v>82</v>
      </c>
      <c r="AY468" s="181" t="s">
        <v>234</v>
      </c>
    </row>
    <row r="469" spans="1:65" s="2" customFormat="1" ht="37.950000000000003" customHeight="1">
      <c r="A469" s="33"/>
      <c r="B469" s="157"/>
      <c r="C469" s="199" t="s">
        <v>969</v>
      </c>
      <c r="D469" s="199" t="s">
        <v>478</v>
      </c>
      <c r="E469" s="200" t="s">
        <v>3153</v>
      </c>
      <c r="F469" s="201" t="s">
        <v>3154</v>
      </c>
      <c r="G469" s="202" t="s">
        <v>256</v>
      </c>
      <c r="H469" s="203">
        <v>5.2430000000000003</v>
      </c>
      <c r="I469" s="204"/>
      <c r="J469" s="205">
        <f>ROUND(I469*H469,2)</f>
        <v>0</v>
      </c>
      <c r="K469" s="206"/>
      <c r="L469" s="207"/>
      <c r="M469" s="208" t="s">
        <v>1</v>
      </c>
      <c r="N469" s="209" t="s">
        <v>41</v>
      </c>
      <c r="O469" s="62"/>
      <c r="P469" s="168">
        <f>O469*H469</f>
        <v>0</v>
      </c>
      <c r="Q469" s="168">
        <v>2.4000000000000001E-4</v>
      </c>
      <c r="R469" s="168">
        <f>Q469*H469</f>
        <v>1.2583200000000001E-3</v>
      </c>
      <c r="S469" s="168">
        <v>0</v>
      </c>
      <c r="T469" s="169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70" t="s">
        <v>643</v>
      </c>
      <c r="AT469" s="170" t="s">
        <v>478</v>
      </c>
      <c r="AU469" s="170" t="s">
        <v>87</v>
      </c>
      <c r="AY469" s="18" t="s">
        <v>234</v>
      </c>
      <c r="BE469" s="171">
        <f>IF(N469="základná",J469,0)</f>
        <v>0</v>
      </c>
      <c r="BF469" s="171">
        <f>IF(N469="znížená",J469,0)</f>
        <v>0</v>
      </c>
      <c r="BG469" s="171">
        <f>IF(N469="zákl. prenesená",J469,0)</f>
        <v>0</v>
      </c>
      <c r="BH469" s="171">
        <f>IF(N469="zníž. prenesená",J469,0)</f>
        <v>0</v>
      </c>
      <c r="BI469" s="171">
        <f>IF(N469="nulová",J469,0)</f>
        <v>0</v>
      </c>
      <c r="BJ469" s="18" t="s">
        <v>87</v>
      </c>
      <c r="BK469" s="171">
        <f>ROUND(I469*H469,2)</f>
        <v>0</v>
      </c>
      <c r="BL469" s="18" t="s">
        <v>327</v>
      </c>
      <c r="BM469" s="170" t="s">
        <v>4076</v>
      </c>
    </row>
    <row r="470" spans="1:65" s="14" customFormat="1">
      <c r="B470" s="180"/>
      <c r="D470" s="173" t="s">
        <v>243</v>
      </c>
      <c r="E470" s="181" t="s">
        <v>1</v>
      </c>
      <c r="F470" s="182" t="s">
        <v>3156</v>
      </c>
      <c r="H470" s="183">
        <v>5.2430000000000003</v>
      </c>
      <c r="I470" s="184"/>
      <c r="L470" s="180"/>
      <c r="M470" s="185"/>
      <c r="N470" s="186"/>
      <c r="O470" s="186"/>
      <c r="P470" s="186"/>
      <c r="Q470" s="186"/>
      <c r="R470" s="186"/>
      <c r="S470" s="186"/>
      <c r="T470" s="187"/>
      <c r="AT470" s="181" t="s">
        <v>243</v>
      </c>
      <c r="AU470" s="181" t="s">
        <v>87</v>
      </c>
      <c r="AV470" s="14" t="s">
        <v>87</v>
      </c>
      <c r="AW470" s="14" t="s">
        <v>29</v>
      </c>
      <c r="AX470" s="14" t="s">
        <v>82</v>
      </c>
      <c r="AY470" s="181" t="s">
        <v>234</v>
      </c>
    </row>
    <row r="471" spans="1:65" s="2" customFormat="1" ht="24.15" customHeight="1">
      <c r="A471" s="33"/>
      <c r="B471" s="157"/>
      <c r="C471" s="158" t="s">
        <v>984</v>
      </c>
      <c r="D471" s="158" t="s">
        <v>237</v>
      </c>
      <c r="E471" s="159" t="s">
        <v>1287</v>
      </c>
      <c r="F471" s="160" t="s">
        <v>1288</v>
      </c>
      <c r="G471" s="161" t="s">
        <v>267</v>
      </c>
      <c r="H471" s="162">
        <v>2.2320000000000002</v>
      </c>
      <c r="I471" s="163"/>
      <c r="J471" s="164">
        <f>ROUND(I471*H471,2)</f>
        <v>0</v>
      </c>
      <c r="K471" s="165"/>
      <c r="L471" s="34"/>
      <c r="M471" s="166" t="s">
        <v>1</v>
      </c>
      <c r="N471" s="167" t="s">
        <v>41</v>
      </c>
      <c r="O471" s="62"/>
      <c r="P471" s="168">
        <f>O471*H471</f>
        <v>0</v>
      </c>
      <c r="Q471" s="168">
        <v>0</v>
      </c>
      <c r="R471" s="168">
        <f>Q471*H471</f>
        <v>0</v>
      </c>
      <c r="S471" s="168">
        <v>0</v>
      </c>
      <c r="T471" s="169">
        <f>S471*H471</f>
        <v>0</v>
      </c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R471" s="170" t="s">
        <v>327</v>
      </c>
      <c r="AT471" s="170" t="s">
        <v>237</v>
      </c>
      <c r="AU471" s="170" t="s">
        <v>87</v>
      </c>
      <c r="AY471" s="18" t="s">
        <v>234</v>
      </c>
      <c r="BE471" s="171">
        <f>IF(N471="základná",J471,0)</f>
        <v>0</v>
      </c>
      <c r="BF471" s="171">
        <f>IF(N471="znížená",J471,0)</f>
        <v>0</v>
      </c>
      <c r="BG471" s="171">
        <f>IF(N471="zákl. prenesená",J471,0)</f>
        <v>0</v>
      </c>
      <c r="BH471" s="171">
        <f>IF(N471="zníž. prenesená",J471,0)</f>
        <v>0</v>
      </c>
      <c r="BI471" s="171">
        <f>IF(N471="nulová",J471,0)</f>
        <v>0</v>
      </c>
      <c r="BJ471" s="18" t="s">
        <v>87</v>
      </c>
      <c r="BK471" s="171">
        <f>ROUND(I471*H471,2)</f>
        <v>0</v>
      </c>
      <c r="BL471" s="18" t="s">
        <v>327</v>
      </c>
      <c r="BM471" s="170" t="s">
        <v>4077</v>
      </c>
    </row>
    <row r="472" spans="1:65" s="12" customFormat="1" ht="22.95" customHeight="1">
      <c r="B472" s="144"/>
      <c r="D472" s="145" t="s">
        <v>74</v>
      </c>
      <c r="E472" s="155" t="s">
        <v>1297</v>
      </c>
      <c r="F472" s="155" t="s">
        <v>1298</v>
      </c>
      <c r="I472" s="147"/>
      <c r="J472" s="156">
        <f>BK472</f>
        <v>0</v>
      </c>
      <c r="L472" s="144"/>
      <c r="M472" s="149"/>
      <c r="N472" s="150"/>
      <c r="O472" s="150"/>
      <c r="P472" s="151">
        <f>SUM(P473:P478)</f>
        <v>0</v>
      </c>
      <c r="Q472" s="150"/>
      <c r="R472" s="151">
        <f>SUM(R473:R478)</f>
        <v>9.3799880000000002E-2</v>
      </c>
      <c r="S472" s="150"/>
      <c r="T472" s="152">
        <f>SUM(T473:T478)</f>
        <v>0</v>
      </c>
      <c r="AR472" s="145" t="s">
        <v>87</v>
      </c>
      <c r="AT472" s="153" t="s">
        <v>74</v>
      </c>
      <c r="AU472" s="153" t="s">
        <v>82</v>
      </c>
      <c r="AY472" s="145" t="s">
        <v>234</v>
      </c>
      <c r="BK472" s="154">
        <f>SUM(BK473:BK478)</f>
        <v>0</v>
      </c>
    </row>
    <row r="473" spans="1:65" s="2" customFormat="1" ht="37.950000000000003" customHeight="1">
      <c r="A473" s="33"/>
      <c r="B473" s="157"/>
      <c r="C473" s="158" t="s">
        <v>993</v>
      </c>
      <c r="D473" s="158" t="s">
        <v>237</v>
      </c>
      <c r="E473" s="159" t="s">
        <v>1300</v>
      </c>
      <c r="F473" s="160" t="s">
        <v>1301</v>
      </c>
      <c r="G473" s="161" t="s">
        <v>256</v>
      </c>
      <c r="H473" s="162">
        <v>275.88200000000001</v>
      </c>
      <c r="I473" s="163"/>
      <c r="J473" s="164">
        <f>ROUND(I473*H473,2)</f>
        <v>0</v>
      </c>
      <c r="K473" s="165"/>
      <c r="L473" s="34"/>
      <c r="M473" s="166" t="s">
        <v>1</v>
      </c>
      <c r="N473" s="167" t="s">
        <v>41</v>
      </c>
      <c r="O473" s="62"/>
      <c r="P473" s="168">
        <f>O473*H473</f>
        <v>0</v>
      </c>
      <c r="Q473" s="168">
        <v>3.4000000000000002E-4</v>
      </c>
      <c r="R473" s="168">
        <f>Q473*H473</f>
        <v>9.3799880000000002E-2</v>
      </c>
      <c r="S473" s="168">
        <v>0</v>
      </c>
      <c r="T473" s="169">
        <f>S473*H473</f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70" t="s">
        <v>327</v>
      </c>
      <c r="AT473" s="170" t="s">
        <v>237</v>
      </c>
      <c r="AU473" s="170" t="s">
        <v>87</v>
      </c>
      <c r="AY473" s="18" t="s">
        <v>234</v>
      </c>
      <c r="BE473" s="171">
        <f>IF(N473="základná",J473,0)</f>
        <v>0</v>
      </c>
      <c r="BF473" s="171">
        <f>IF(N473="znížená",J473,0)</f>
        <v>0</v>
      </c>
      <c r="BG473" s="171">
        <f>IF(N473="zákl. prenesená",J473,0)</f>
        <v>0</v>
      </c>
      <c r="BH473" s="171">
        <f>IF(N473="zníž. prenesená",J473,0)</f>
        <v>0</v>
      </c>
      <c r="BI473" s="171">
        <f>IF(N473="nulová",J473,0)</f>
        <v>0</v>
      </c>
      <c r="BJ473" s="18" t="s">
        <v>87</v>
      </c>
      <c r="BK473" s="171">
        <f>ROUND(I473*H473,2)</f>
        <v>0</v>
      </c>
      <c r="BL473" s="18" t="s">
        <v>327</v>
      </c>
      <c r="BM473" s="170" t="s">
        <v>4078</v>
      </c>
    </row>
    <row r="474" spans="1:65" s="14" customFormat="1">
      <c r="B474" s="180"/>
      <c r="D474" s="173" t="s">
        <v>243</v>
      </c>
      <c r="E474" s="181" t="s">
        <v>1</v>
      </c>
      <c r="F474" s="182" t="s">
        <v>3799</v>
      </c>
      <c r="H474" s="183">
        <v>293.11500000000001</v>
      </c>
      <c r="I474" s="184"/>
      <c r="L474" s="180"/>
      <c r="M474" s="185"/>
      <c r="N474" s="186"/>
      <c r="O474" s="186"/>
      <c r="P474" s="186"/>
      <c r="Q474" s="186"/>
      <c r="R474" s="186"/>
      <c r="S474" s="186"/>
      <c r="T474" s="187"/>
      <c r="AT474" s="181" t="s">
        <v>243</v>
      </c>
      <c r="AU474" s="181" t="s">
        <v>87</v>
      </c>
      <c r="AV474" s="14" t="s">
        <v>87</v>
      </c>
      <c r="AW474" s="14" t="s">
        <v>29</v>
      </c>
      <c r="AX474" s="14" t="s">
        <v>75</v>
      </c>
      <c r="AY474" s="181" t="s">
        <v>234</v>
      </c>
    </row>
    <row r="475" spans="1:65" s="14" customFormat="1">
      <c r="B475" s="180"/>
      <c r="D475" s="173" t="s">
        <v>243</v>
      </c>
      <c r="E475" s="181" t="s">
        <v>1</v>
      </c>
      <c r="F475" s="182" t="s">
        <v>3805</v>
      </c>
      <c r="H475" s="183">
        <v>62.198999999999998</v>
      </c>
      <c r="I475" s="184"/>
      <c r="L475" s="180"/>
      <c r="M475" s="185"/>
      <c r="N475" s="186"/>
      <c r="O475" s="186"/>
      <c r="P475" s="186"/>
      <c r="Q475" s="186"/>
      <c r="R475" s="186"/>
      <c r="S475" s="186"/>
      <c r="T475" s="187"/>
      <c r="AT475" s="181" t="s">
        <v>243</v>
      </c>
      <c r="AU475" s="181" t="s">
        <v>87</v>
      </c>
      <c r="AV475" s="14" t="s">
        <v>87</v>
      </c>
      <c r="AW475" s="14" t="s">
        <v>29</v>
      </c>
      <c r="AX475" s="14" t="s">
        <v>75</v>
      </c>
      <c r="AY475" s="181" t="s">
        <v>234</v>
      </c>
    </row>
    <row r="476" spans="1:65" s="14" customFormat="1">
      <c r="B476" s="180"/>
      <c r="D476" s="173" t="s">
        <v>243</v>
      </c>
      <c r="E476" s="181" t="s">
        <v>1</v>
      </c>
      <c r="F476" s="182" t="s">
        <v>3802</v>
      </c>
      <c r="H476" s="183">
        <v>35.69</v>
      </c>
      <c r="I476" s="184"/>
      <c r="L476" s="180"/>
      <c r="M476" s="185"/>
      <c r="N476" s="186"/>
      <c r="O476" s="186"/>
      <c r="P476" s="186"/>
      <c r="Q476" s="186"/>
      <c r="R476" s="186"/>
      <c r="S476" s="186"/>
      <c r="T476" s="187"/>
      <c r="AT476" s="181" t="s">
        <v>243</v>
      </c>
      <c r="AU476" s="181" t="s">
        <v>87</v>
      </c>
      <c r="AV476" s="14" t="s">
        <v>87</v>
      </c>
      <c r="AW476" s="14" t="s">
        <v>29</v>
      </c>
      <c r="AX476" s="14" t="s">
        <v>75</v>
      </c>
      <c r="AY476" s="181" t="s">
        <v>234</v>
      </c>
    </row>
    <row r="477" spans="1:65" s="14" customFormat="1">
      <c r="B477" s="180"/>
      <c r="D477" s="173" t="s">
        <v>243</v>
      </c>
      <c r="E477" s="181" t="s">
        <v>1</v>
      </c>
      <c r="F477" s="182" t="s">
        <v>1303</v>
      </c>
      <c r="H477" s="183">
        <v>-115.122</v>
      </c>
      <c r="I477" s="184"/>
      <c r="L477" s="180"/>
      <c r="M477" s="185"/>
      <c r="N477" s="186"/>
      <c r="O477" s="186"/>
      <c r="P477" s="186"/>
      <c r="Q477" s="186"/>
      <c r="R477" s="186"/>
      <c r="S477" s="186"/>
      <c r="T477" s="187"/>
      <c r="AT477" s="181" t="s">
        <v>243</v>
      </c>
      <c r="AU477" s="181" t="s">
        <v>87</v>
      </c>
      <c r="AV477" s="14" t="s">
        <v>87</v>
      </c>
      <c r="AW477" s="14" t="s">
        <v>29</v>
      </c>
      <c r="AX477" s="14" t="s">
        <v>75</v>
      </c>
      <c r="AY477" s="181" t="s">
        <v>234</v>
      </c>
    </row>
    <row r="478" spans="1:65" s="15" customFormat="1">
      <c r="B478" s="188"/>
      <c r="D478" s="173" t="s">
        <v>243</v>
      </c>
      <c r="E478" s="189" t="s">
        <v>1</v>
      </c>
      <c r="F478" s="190" t="s">
        <v>248</v>
      </c>
      <c r="H478" s="191">
        <v>275.88200000000001</v>
      </c>
      <c r="I478" s="192"/>
      <c r="L478" s="188"/>
      <c r="M478" s="226"/>
      <c r="N478" s="227"/>
      <c r="O478" s="227"/>
      <c r="P478" s="227"/>
      <c r="Q478" s="227"/>
      <c r="R478" s="227"/>
      <c r="S478" s="227"/>
      <c r="T478" s="228"/>
      <c r="AT478" s="189" t="s">
        <v>243</v>
      </c>
      <c r="AU478" s="189" t="s">
        <v>87</v>
      </c>
      <c r="AV478" s="15" t="s">
        <v>241</v>
      </c>
      <c r="AW478" s="15" t="s">
        <v>29</v>
      </c>
      <c r="AX478" s="15" t="s">
        <v>82</v>
      </c>
      <c r="AY478" s="189" t="s">
        <v>234</v>
      </c>
    </row>
    <row r="479" spans="1:65" s="2" customFormat="1" ht="6.9" customHeight="1">
      <c r="A479" s="33"/>
      <c r="B479" s="51"/>
      <c r="C479" s="52"/>
      <c r="D479" s="52"/>
      <c r="E479" s="52"/>
      <c r="F479" s="52"/>
      <c r="G479" s="52"/>
      <c r="H479" s="52"/>
      <c r="I479" s="52"/>
      <c r="J479" s="52"/>
      <c r="K479" s="52"/>
      <c r="L479" s="34"/>
      <c r="M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</row>
  </sheetData>
  <autoFilter ref="C141:K478" xr:uid="{00000000-0009-0000-0000-00000E000000}"/>
  <mergeCells count="15">
    <mergeCell ref="E128:H128"/>
    <mergeCell ref="E132:H132"/>
    <mergeCell ref="E130:H130"/>
    <mergeCell ref="E134:H13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244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150</v>
      </c>
      <c r="AZ2" s="102" t="s">
        <v>4079</v>
      </c>
      <c r="BA2" s="102" t="s">
        <v>4080</v>
      </c>
      <c r="BB2" s="102" t="s">
        <v>1</v>
      </c>
      <c r="BC2" s="102" t="s">
        <v>4081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4082</v>
      </c>
      <c r="BA3" s="102" t="s">
        <v>4083</v>
      </c>
      <c r="BB3" s="102" t="s">
        <v>1</v>
      </c>
      <c r="BC3" s="102" t="s">
        <v>4084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4085</v>
      </c>
      <c r="BA4" s="102" t="s">
        <v>4086</v>
      </c>
      <c r="BB4" s="102" t="s">
        <v>1</v>
      </c>
      <c r="BC4" s="102" t="s">
        <v>969</v>
      </c>
      <c r="BD4" s="102" t="s">
        <v>87</v>
      </c>
    </row>
    <row r="5" spans="1:56" s="1" customFormat="1" ht="6.9" customHeight="1">
      <c r="B5" s="21"/>
      <c r="L5" s="21"/>
      <c r="AZ5" s="102" t="s">
        <v>4087</v>
      </c>
      <c r="BA5" s="102" t="s">
        <v>4088</v>
      </c>
      <c r="BB5" s="102" t="s">
        <v>1</v>
      </c>
      <c r="BC5" s="102" t="s">
        <v>4089</v>
      </c>
      <c r="BD5" s="102" t="s">
        <v>87</v>
      </c>
    </row>
    <row r="6" spans="1:56" s="1" customFormat="1" ht="12" customHeight="1">
      <c r="B6" s="21"/>
      <c r="D6" s="28" t="s">
        <v>15</v>
      </c>
      <c r="L6" s="21"/>
      <c r="AZ6" s="102" t="s">
        <v>4090</v>
      </c>
      <c r="BA6" s="102" t="s">
        <v>4091</v>
      </c>
      <c r="BB6" s="102" t="s">
        <v>1</v>
      </c>
      <c r="BC6" s="102" t="s">
        <v>4092</v>
      </c>
      <c r="BD6" s="102" t="s">
        <v>87</v>
      </c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  <c r="AZ7" s="102" t="s">
        <v>4093</v>
      </c>
      <c r="BA7" s="102" t="s">
        <v>4094</v>
      </c>
      <c r="BB7" s="102" t="s">
        <v>1</v>
      </c>
      <c r="BC7" s="102" t="s">
        <v>4095</v>
      </c>
      <c r="BD7" s="102" t="s">
        <v>87</v>
      </c>
    </row>
    <row r="8" spans="1:56" s="1" customFormat="1" ht="12" customHeight="1">
      <c r="B8" s="21"/>
      <c r="D8" s="28" t="s">
        <v>199</v>
      </c>
      <c r="L8" s="21"/>
      <c r="AZ8" s="102" t="s">
        <v>4096</v>
      </c>
      <c r="BA8" s="102" t="s">
        <v>4097</v>
      </c>
      <c r="BB8" s="102" t="s">
        <v>1</v>
      </c>
      <c r="BC8" s="102" t="s">
        <v>4098</v>
      </c>
      <c r="BD8" s="102" t="s">
        <v>87</v>
      </c>
    </row>
    <row r="9" spans="1:56" s="2" customFormat="1" ht="16.5" customHeight="1">
      <c r="A9" s="33"/>
      <c r="B9" s="34"/>
      <c r="C9" s="33"/>
      <c r="D9" s="33"/>
      <c r="E9" s="284" t="s">
        <v>4099</v>
      </c>
      <c r="F9" s="287"/>
      <c r="G9" s="287"/>
      <c r="H9" s="28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201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66" t="s">
        <v>4100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20. 4. 2022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8" t="str">
        <f>'Rekapitulácia stavby'!E14</f>
        <v>Vyplň údaj</v>
      </c>
      <c r="F20" s="255"/>
      <c r="G20" s="255"/>
      <c r="H20" s="25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30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31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205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5"/>
      <c r="B29" s="106"/>
      <c r="C29" s="105"/>
      <c r="D29" s="105"/>
      <c r="E29" s="259" t="s">
        <v>1</v>
      </c>
      <c r="F29" s="259"/>
      <c r="G29" s="259"/>
      <c r="H29" s="259"/>
      <c r="I29" s="105"/>
      <c r="J29" s="105"/>
      <c r="K29" s="105"/>
      <c r="L29" s="107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8" t="s">
        <v>35</v>
      </c>
      <c r="E32" s="33"/>
      <c r="F32" s="33"/>
      <c r="G32" s="33"/>
      <c r="H32" s="33"/>
      <c r="I32" s="33"/>
      <c r="J32" s="75">
        <f>ROUND(J128,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39</v>
      </c>
      <c r="E35" s="39" t="s">
        <v>40</v>
      </c>
      <c r="F35" s="109">
        <f>ROUND((SUM(BE128:BE243)),  2)</f>
        <v>0</v>
      </c>
      <c r="G35" s="110"/>
      <c r="H35" s="110"/>
      <c r="I35" s="111">
        <v>0.2</v>
      </c>
      <c r="J35" s="109">
        <f>ROUND(((SUM(BE128:BE243))*I35),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9" t="s">
        <v>41</v>
      </c>
      <c r="F36" s="109">
        <f>ROUND((SUM(BF128:BF243)),  2)</f>
        <v>0</v>
      </c>
      <c r="G36" s="110"/>
      <c r="H36" s="110"/>
      <c r="I36" s="111">
        <v>0.2</v>
      </c>
      <c r="J36" s="109">
        <f>ROUND(((SUM(BF128:BF243))*I36),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ROUND((SUM(BG128:BG243)),  2)</f>
        <v>0</v>
      </c>
      <c r="G37" s="33"/>
      <c r="H37" s="33"/>
      <c r="I37" s="113">
        <v>0.2</v>
      </c>
      <c r="J37" s="11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43</v>
      </c>
      <c r="F38" s="112">
        <f>ROUND((SUM(BH128:BH243)),  2)</f>
        <v>0</v>
      </c>
      <c r="G38" s="33"/>
      <c r="H38" s="33"/>
      <c r="I38" s="113">
        <v>0.2</v>
      </c>
      <c r="J38" s="112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39" t="s">
        <v>44</v>
      </c>
      <c r="F39" s="109">
        <f>ROUND((SUM(BI128:BI243)),  2)</f>
        <v>0</v>
      </c>
      <c r="G39" s="110"/>
      <c r="H39" s="110"/>
      <c r="I39" s="111">
        <v>0</v>
      </c>
      <c r="J39" s="109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45</v>
      </c>
      <c r="E41" s="64"/>
      <c r="F41" s="64"/>
      <c r="G41" s="116" t="s">
        <v>46</v>
      </c>
      <c r="H41" s="117" t="s">
        <v>47</v>
      </c>
      <c r="I41" s="64"/>
      <c r="J41" s="118">
        <f>SUM(J32:J39)</f>
        <v>0</v>
      </c>
      <c r="K41" s="119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2" customFormat="1" ht="16.5" hidden="1" customHeight="1">
      <c r="A87" s="33"/>
      <c r="B87" s="34"/>
      <c r="C87" s="33"/>
      <c r="D87" s="33"/>
      <c r="E87" s="284" t="s">
        <v>4099</v>
      </c>
      <c r="F87" s="287"/>
      <c r="G87" s="287"/>
      <c r="H87" s="28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hidden="1" customHeight="1">
      <c r="A88" s="33"/>
      <c r="B88" s="34"/>
      <c r="C88" s="28" t="s">
        <v>201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hidden="1" customHeight="1">
      <c r="A89" s="33"/>
      <c r="B89" s="34"/>
      <c r="C89" s="33"/>
      <c r="D89" s="33"/>
      <c r="E89" s="266" t="str">
        <f>E11</f>
        <v>SO 03.1 - Spevnené plochy a komunikácie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hidden="1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hidden="1" customHeight="1">
      <c r="A91" s="33"/>
      <c r="B91" s="34"/>
      <c r="C91" s="28" t="s">
        <v>19</v>
      </c>
      <c r="D91" s="33"/>
      <c r="E91" s="33"/>
      <c r="F91" s="26" t="str">
        <f>F14</f>
        <v>kú: Jelka,p.č.:1174/1,4,24,25</v>
      </c>
      <c r="G91" s="33"/>
      <c r="H91" s="33"/>
      <c r="I91" s="28" t="s">
        <v>21</v>
      </c>
      <c r="J91" s="59" t="str">
        <f>IF(J14="","",J14)</f>
        <v>20. 4. 2022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hidden="1" customHeight="1">
      <c r="A93" s="33"/>
      <c r="B93" s="34"/>
      <c r="C93" s="28" t="s">
        <v>23</v>
      </c>
      <c r="D93" s="33"/>
      <c r="E93" s="33"/>
      <c r="F93" s="26" t="str">
        <f>E17</f>
        <v>Obec Jelka, Mierová 959/17, 925 23 Jelka</v>
      </c>
      <c r="G93" s="33"/>
      <c r="H93" s="33"/>
      <c r="I93" s="28" t="s">
        <v>30</v>
      </c>
      <c r="J93" s="31" t="str">
        <f>E23</f>
        <v>Ing. Michal Nágel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hidden="1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Ingrid Szegheőová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hidden="1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hidden="1" customHeight="1">
      <c r="A96" s="33"/>
      <c r="B96" s="34"/>
      <c r="C96" s="122" t="s">
        <v>207</v>
      </c>
      <c r="D96" s="114"/>
      <c r="E96" s="114"/>
      <c r="F96" s="114"/>
      <c r="G96" s="114"/>
      <c r="H96" s="114"/>
      <c r="I96" s="114"/>
      <c r="J96" s="123" t="s">
        <v>208</v>
      </c>
      <c r="K96" s="114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hidden="1" customHeight="1">
      <c r="A98" s="33"/>
      <c r="B98" s="34"/>
      <c r="C98" s="124" t="s">
        <v>209</v>
      </c>
      <c r="D98" s="33"/>
      <c r="E98" s="33"/>
      <c r="F98" s="33"/>
      <c r="G98" s="33"/>
      <c r="H98" s="33"/>
      <c r="I98" s="33"/>
      <c r="J98" s="75">
        <f>J128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210</v>
      </c>
    </row>
    <row r="99" spans="1:47" s="9" customFormat="1" ht="24.9" hidden="1" customHeight="1">
      <c r="B99" s="125"/>
      <c r="D99" s="126" t="s">
        <v>211</v>
      </c>
      <c r="E99" s="127"/>
      <c r="F99" s="127"/>
      <c r="G99" s="127"/>
      <c r="H99" s="127"/>
      <c r="I99" s="127"/>
      <c r="J99" s="128">
        <f>J129</f>
        <v>0</v>
      </c>
      <c r="L99" s="125"/>
    </row>
    <row r="100" spans="1:47" s="10" customFormat="1" ht="19.95" hidden="1" customHeight="1">
      <c r="B100" s="129"/>
      <c r="D100" s="130" t="s">
        <v>433</v>
      </c>
      <c r="E100" s="131"/>
      <c r="F100" s="131"/>
      <c r="G100" s="131"/>
      <c r="H100" s="131"/>
      <c r="I100" s="131"/>
      <c r="J100" s="132">
        <f>J130</f>
        <v>0</v>
      </c>
      <c r="L100" s="129"/>
    </row>
    <row r="101" spans="1:47" s="10" customFormat="1" ht="19.95" hidden="1" customHeight="1">
      <c r="B101" s="129"/>
      <c r="D101" s="130" t="s">
        <v>2761</v>
      </c>
      <c r="E101" s="131"/>
      <c r="F101" s="131"/>
      <c r="G101" s="131"/>
      <c r="H101" s="131"/>
      <c r="I101" s="131"/>
      <c r="J101" s="132">
        <f>J149</f>
        <v>0</v>
      </c>
      <c r="L101" s="129"/>
    </row>
    <row r="102" spans="1:47" s="10" customFormat="1" ht="19.95" hidden="1" customHeight="1">
      <c r="B102" s="129"/>
      <c r="D102" s="130" t="s">
        <v>4101</v>
      </c>
      <c r="E102" s="131"/>
      <c r="F102" s="131"/>
      <c r="G102" s="131"/>
      <c r="H102" s="131"/>
      <c r="I102" s="131"/>
      <c r="J102" s="132">
        <f>J158</f>
        <v>0</v>
      </c>
      <c r="L102" s="129"/>
    </row>
    <row r="103" spans="1:47" s="10" customFormat="1" ht="19.95" hidden="1" customHeight="1">
      <c r="B103" s="129"/>
      <c r="D103" s="130" t="s">
        <v>212</v>
      </c>
      <c r="E103" s="131"/>
      <c r="F103" s="131"/>
      <c r="G103" s="131"/>
      <c r="H103" s="131"/>
      <c r="I103" s="131"/>
      <c r="J103" s="132">
        <f>J201</f>
        <v>0</v>
      </c>
      <c r="L103" s="129"/>
    </row>
    <row r="104" spans="1:47" s="10" customFormat="1" ht="19.95" hidden="1" customHeight="1">
      <c r="B104" s="129"/>
      <c r="D104" s="130" t="s">
        <v>1315</v>
      </c>
      <c r="E104" s="131"/>
      <c r="F104" s="131"/>
      <c r="G104" s="131"/>
      <c r="H104" s="131"/>
      <c r="I104" s="131"/>
      <c r="J104" s="132">
        <f>J232</f>
        <v>0</v>
      </c>
      <c r="L104" s="129"/>
    </row>
    <row r="105" spans="1:47" s="9" customFormat="1" ht="24.9" hidden="1" customHeight="1">
      <c r="B105" s="125"/>
      <c r="D105" s="126" t="s">
        <v>215</v>
      </c>
      <c r="E105" s="127"/>
      <c r="F105" s="127"/>
      <c r="G105" s="127"/>
      <c r="H105" s="127"/>
      <c r="I105" s="127"/>
      <c r="J105" s="128">
        <f>J234</f>
        <v>0</v>
      </c>
      <c r="L105" s="125"/>
    </row>
    <row r="106" spans="1:47" s="10" customFormat="1" ht="19.95" hidden="1" customHeight="1">
      <c r="B106" s="129"/>
      <c r="D106" s="130" t="s">
        <v>439</v>
      </c>
      <c r="E106" s="131"/>
      <c r="F106" s="131"/>
      <c r="G106" s="131"/>
      <c r="H106" s="131"/>
      <c r="I106" s="131"/>
      <c r="J106" s="132">
        <f>J235</f>
        <v>0</v>
      </c>
      <c r="L106" s="129"/>
    </row>
    <row r="107" spans="1:47" s="2" customFormat="1" ht="21.75" hidden="1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" hidden="1" customHeight="1">
      <c r="A108" s="33"/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hidden="1"/>
    <row r="110" spans="1:47" hidden="1"/>
    <row r="111" spans="1:47" hidden="1"/>
    <row r="112" spans="1:47" s="2" customFormat="1" ht="6.9" customHeight="1">
      <c r="A112" s="33"/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4.9" customHeight="1">
      <c r="A113" s="33"/>
      <c r="B113" s="34"/>
      <c r="C113" s="22" t="s">
        <v>220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6.9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84" t="str">
        <f>E7</f>
        <v>PRESTAVBA BUDOV ZDRAVOTNÉHO STREDISKA - 9 B.J.</v>
      </c>
      <c r="F116" s="285"/>
      <c r="G116" s="285"/>
      <c r="H116" s="285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1" customFormat="1" ht="12" customHeight="1">
      <c r="B117" s="21"/>
      <c r="C117" s="28" t="s">
        <v>199</v>
      </c>
      <c r="L117" s="21"/>
    </row>
    <row r="118" spans="1:63" s="2" customFormat="1" ht="16.5" customHeight="1">
      <c r="A118" s="33"/>
      <c r="B118" s="34"/>
      <c r="C118" s="33"/>
      <c r="D118" s="33"/>
      <c r="E118" s="284" t="s">
        <v>4099</v>
      </c>
      <c r="F118" s="287"/>
      <c r="G118" s="287"/>
      <c r="H118" s="287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201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66" t="str">
        <f>E11</f>
        <v>SO 03.1 - Spevnené plochy a komunikácie</v>
      </c>
      <c r="F120" s="287"/>
      <c r="G120" s="287"/>
      <c r="H120" s="287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19</v>
      </c>
      <c r="D122" s="33"/>
      <c r="E122" s="33"/>
      <c r="F122" s="26" t="str">
        <f>F14</f>
        <v>kú: Jelka,p.č.:1174/1,4,24,25</v>
      </c>
      <c r="G122" s="33"/>
      <c r="H122" s="33"/>
      <c r="I122" s="28" t="s">
        <v>21</v>
      </c>
      <c r="J122" s="59" t="str">
        <f>IF(J14="","",J14)</f>
        <v>20. 4. 2022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15" customHeight="1">
      <c r="A124" s="33"/>
      <c r="B124" s="34"/>
      <c r="C124" s="28" t="s">
        <v>23</v>
      </c>
      <c r="D124" s="33"/>
      <c r="E124" s="33"/>
      <c r="F124" s="26" t="str">
        <f>E17</f>
        <v>Obec Jelka, Mierová 959/17, 925 23 Jelka</v>
      </c>
      <c r="G124" s="33"/>
      <c r="H124" s="33"/>
      <c r="I124" s="28" t="s">
        <v>30</v>
      </c>
      <c r="J124" s="31" t="str">
        <f>E23</f>
        <v>Ing. Michal Nágel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15" customHeight="1">
      <c r="A125" s="33"/>
      <c r="B125" s="34"/>
      <c r="C125" s="28" t="s">
        <v>27</v>
      </c>
      <c r="D125" s="33"/>
      <c r="E125" s="33"/>
      <c r="F125" s="26" t="str">
        <f>IF(E20="","",E20)</f>
        <v>Vyplň údaj</v>
      </c>
      <c r="G125" s="33"/>
      <c r="H125" s="33"/>
      <c r="I125" s="28" t="s">
        <v>32</v>
      </c>
      <c r="J125" s="31" t="str">
        <f>E26</f>
        <v>Ingrid Szegheőová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33"/>
      <c r="B127" s="134"/>
      <c r="C127" s="135" t="s">
        <v>221</v>
      </c>
      <c r="D127" s="136" t="s">
        <v>60</v>
      </c>
      <c r="E127" s="136" t="s">
        <v>56</v>
      </c>
      <c r="F127" s="136" t="s">
        <v>57</v>
      </c>
      <c r="G127" s="136" t="s">
        <v>222</v>
      </c>
      <c r="H127" s="136" t="s">
        <v>223</v>
      </c>
      <c r="I127" s="136" t="s">
        <v>224</v>
      </c>
      <c r="J127" s="137" t="s">
        <v>208</v>
      </c>
      <c r="K127" s="138" t="s">
        <v>225</v>
      </c>
      <c r="L127" s="139"/>
      <c r="M127" s="66" t="s">
        <v>1</v>
      </c>
      <c r="N127" s="67" t="s">
        <v>39</v>
      </c>
      <c r="O127" s="67" t="s">
        <v>226</v>
      </c>
      <c r="P127" s="67" t="s">
        <v>227</v>
      </c>
      <c r="Q127" s="67" t="s">
        <v>228</v>
      </c>
      <c r="R127" s="67" t="s">
        <v>229</v>
      </c>
      <c r="S127" s="67" t="s">
        <v>230</v>
      </c>
      <c r="T127" s="68" t="s">
        <v>231</v>
      </c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</row>
    <row r="128" spans="1:63" s="2" customFormat="1" ht="22.95" customHeight="1">
      <c r="A128" s="33"/>
      <c r="B128" s="34"/>
      <c r="C128" s="73" t="s">
        <v>209</v>
      </c>
      <c r="D128" s="33"/>
      <c r="E128" s="33"/>
      <c r="F128" s="33"/>
      <c r="G128" s="33"/>
      <c r="H128" s="33"/>
      <c r="I128" s="33"/>
      <c r="J128" s="140">
        <f>BK128</f>
        <v>0</v>
      </c>
      <c r="K128" s="33"/>
      <c r="L128" s="34"/>
      <c r="M128" s="69"/>
      <c r="N128" s="60"/>
      <c r="O128" s="70"/>
      <c r="P128" s="141">
        <f>P129+P234</f>
        <v>0</v>
      </c>
      <c r="Q128" s="70"/>
      <c r="R128" s="141">
        <f>R129+R234</f>
        <v>1282.8856142</v>
      </c>
      <c r="S128" s="70"/>
      <c r="T128" s="142">
        <f>T129+T234</f>
        <v>575.50800000000004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74</v>
      </c>
      <c r="AU128" s="18" t="s">
        <v>210</v>
      </c>
      <c r="BK128" s="143">
        <f>BK129+BK234</f>
        <v>0</v>
      </c>
    </row>
    <row r="129" spans="1:65" s="12" customFormat="1" ht="25.95" customHeight="1">
      <c r="B129" s="144"/>
      <c r="D129" s="145" t="s">
        <v>74</v>
      </c>
      <c r="E129" s="146" t="s">
        <v>232</v>
      </c>
      <c r="F129" s="146" t="s">
        <v>233</v>
      </c>
      <c r="I129" s="147"/>
      <c r="J129" s="148">
        <f>BK129</f>
        <v>0</v>
      </c>
      <c r="L129" s="144"/>
      <c r="M129" s="149"/>
      <c r="N129" s="150"/>
      <c r="O129" s="150"/>
      <c r="P129" s="151">
        <f>P130+P149+P158+P201+P232</f>
        <v>0</v>
      </c>
      <c r="Q129" s="150"/>
      <c r="R129" s="151">
        <f>R130+R149+R158+R201+R232</f>
        <v>1282.1480162</v>
      </c>
      <c r="S129" s="150"/>
      <c r="T129" s="152">
        <f>T130+T149+T158+T201+T232</f>
        <v>575.50800000000004</v>
      </c>
      <c r="AR129" s="145" t="s">
        <v>82</v>
      </c>
      <c r="AT129" s="153" t="s">
        <v>74</v>
      </c>
      <c r="AU129" s="153" t="s">
        <v>75</v>
      </c>
      <c r="AY129" s="145" t="s">
        <v>234</v>
      </c>
      <c r="BK129" s="154">
        <f>BK130+BK149+BK158+BK201+BK232</f>
        <v>0</v>
      </c>
    </row>
    <row r="130" spans="1:65" s="12" customFormat="1" ht="22.95" customHeight="1">
      <c r="B130" s="144"/>
      <c r="D130" s="145" t="s">
        <v>74</v>
      </c>
      <c r="E130" s="155" t="s">
        <v>82</v>
      </c>
      <c r="F130" s="155" t="s">
        <v>450</v>
      </c>
      <c r="I130" s="147"/>
      <c r="J130" s="156">
        <f>BK130</f>
        <v>0</v>
      </c>
      <c r="L130" s="144"/>
      <c r="M130" s="149"/>
      <c r="N130" s="150"/>
      <c r="O130" s="150"/>
      <c r="P130" s="151">
        <f>SUM(P131:P148)</f>
        <v>0</v>
      </c>
      <c r="Q130" s="150"/>
      <c r="R130" s="151">
        <f>SUM(R131:R148)</f>
        <v>0</v>
      </c>
      <c r="S130" s="150"/>
      <c r="T130" s="152">
        <f>SUM(T131:T148)</f>
        <v>575.50800000000004</v>
      </c>
      <c r="AR130" s="145" t="s">
        <v>82</v>
      </c>
      <c r="AT130" s="153" t="s">
        <v>74</v>
      </c>
      <c r="AU130" s="153" t="s">
        <v>82</v>
      </c>
      <c r="AY130" s="145" t="s">
        <v>234</v>
      </c>
      <c r="BK130" s="154">
        <f>SUM(BK131:BK148)</f>
        <v>0</v>
      </c>
    </row>
    <row r="131" spans="1:65" s="2" customFormat="1" ht="24.15" customHeight="1">
      <c r="A131" s="33"/>
      <c r="B131" s="157"/>
      <c r="C131" s="158" t="s">
        <v>82</v>
      </c>
      <c r="D131" s="158" t="s">
        <v>237</v>
      </c>
      <c r="E131" s="159" t="s">
        <v>4102</v>
      </c>
      <c r="F131" s="160" t="s">
        <v>4103</v>
      </c>
      <c r="G131" s="161" t="s">
        <v>256</v>
      </c>
      <c r="H131" s="162">
        <v>796</v>
      </c>
      <c r="I131" s="163"/>
      <c r="J131" s="164">
        <f>ROUND(I131*H131,2)</f>
        <v>0</v>
      </c>
      <c r="K131" s="165"/>
      <c r="L131" s="34"/>
      <c r="M131" s="166" t="s">
        <v>1</v>
      </c>
      <c r="N131" s="167" t="s">
        <v>41</v>
      </c>
      <c r="O131" s="62"/>
      <c r="P131" s="168">
        <f>O131*H131</f>
        <v>0</v>
      </c>
      <c r="Q131" s="168">
        <v>0</v>
      </c>
      <c r="R131" s="168">
        <f>Q131*H131</f>
        <v>0</v>
      </c>
      <c r="S131" s="168">
        <v>9.8000000000000004E-2</v>
      </c>
      <c r="T131" s="169">
        <f>S131*H131</f>
        <v>78.00800000000001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0" t="s">
        <v>241</v>
      </c>
      <c r="AT131" s="170" t="s">
        <v>237</v>
      </c>
      <c r="AU131" s="170" t="s">
        <v>87</v>
      </c>
      <c r="AY131" s="18" t="s">
        <v>234</v>
      </c>
      <c r="BE131" s="171">
        <f>IF(N131="základná",J131,0)</f>
        <v>0</v>
      </c>
      <c r="BF131" s="171">
        <f>IF(N131="znížená",J131,0)</f>
        <v>0</v>
      </c>
      <c r="BG131" s="171">
        <f>IF(N131="zákl. prenesená",J131,0)</f>
        <v>0</v>
      </c>
      <c r="BH131" s="171">
        <f>IF(N131="zníž. prenesená",J131,0)</f>
        <v>0</v>
      </c>
      <c r="BI131" s="171">
        <f>IF(N131="nulová",J131,0)</f>
        <v>0</v>
      </c>
      <c r="BJ131" s="18" t="s">
        <v>87</v>
      </c>
      <c r="BK131" s="171">
        <f>ROUND(I131*H131,2)</f>
        <v>0</v>
      </c>
      <c r="BL131" s="18" t="s">
        <v>241</v>
      </c>
      <c r="BM131" s="170" t="s">
        <v>4104</v>
      </c>
    </row>
    <row r="132" spans="1:65" s="14" customFormat="1">
      <c r="B132" s="180"/>
      <c r="D132" s="173" t="s">
        <v>243</v>
      </c>
      <c r="E132" s="181" t="s">
        <v>1</v>
      </c>
      <c r="F132" s="182" t="s">
        <v>4079</v>
      </c>
      <c r="H132" s="183">
        <v>796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243</v>
      </c>
      <c r="AU132" s="181" t="s">
        <v>87</v>
      </c>
      <c r="AV132" s="14" t="s">
        <v>87</v>
      </c>
      <c r="AW132" s="14" t="s">
        <v>29</v>
      </c>
      <c r="AX132" s="14" t="s">
        <v>82</v>
      </c>
      <c r="AY132" s="181" t="s">
        <v>234</v>
      </c>
    </row>
    <row r="133" spans="1:65" s="2" customFormat="1" ht="37.950000000000003" customHeight="1">
      <c r="A133" s="33"/>
      <c r="B133" s="157"/>
      <c r="C133" s="158" t="s">
        <v>87</v>
      </c>
      <c r="D133" s="158" t="s">
        <v>237</v>
      </c>
      <c r="E133" s="159" t="s">
        <v>4105</v>
      </c>
      <c r="F133" s="160" t="s">
        <v>4106</v>
      </c>
      <c r="G133" s="161" t="s">
        <v>256</v>
      </c>
      <c r="H133" s="162">
        <v>796</v>
      </c>
      <c r="I133" s="163"/>
      <c r="J133" s="164">
        <f>ROUND(I133*H133,2)</f>
        <v>0</v>
      </c>
      <c r="K133" s="165"/>
      <c r="L133" s="34"/>
      <c r="M133" s="166" t="s">
        <v>1</v>
      </c>
      <c r="N133" s="167" t="s">
        <v>41</v>
      </c>
      <c r="O133" s="62"/>
      <c r="P133" s="168">
        <f>O133*H133</f>
        <v>0</v>
      </c>
      <c r="Q133" s="168">
        <v>0</v>
      </c>
      <c r="R133" s="168">
        <f>Q133*H133</f>
        <v>0</v>
      </c>
      <c r="S133" s="168">
        <v>0.4</v>
      </c>
      <c r="T133" s="169">
        <f>S133*H133</f>
        <v>318.40000000000003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70" t="s">
        <v>241</v>
      </c>
      <c r="AT133" s="170" t="s">
        <v>237</v>
      </c>
      <c r="AU133" s="170" t="s">
        <v>87</v>
      </c>
      <c r="AY133" s="18" t="s">
        <v>234</v>
      </c>
      <c r="BE133" s="171">
        <f>IF(N133="základná",J133,0)</f>
        <v>0</v>
      </c>
      <c r="BF133" s="171">
        <f>IF(N133="znížená",J133,0)</f>
        <v>0</v>
      </c>
      <c r="BG133" s="171">
        <f>IF(N133="zákl. prenesená",J133,0)</f>
        <v>0</v>
      </c>
      <c r="BH133" s="171">
        <f>IF(N133="zníž. prenesená",J133,0)</f>
        <v>0</v>
      </c>
      <c r="BI133" s="171">
        <f>IF(N133="nulová",J133,0)</f>
        <v>0</v>
      </c>
      <c r="BJ133" s="18" t="s">
        <v>87</v>
      </c>
      <c r="BK133" s="171">
        <f>ROUND(I133*H133,2)</f>
        <v>0</v>
      </c>
      <c r="BL133" s="18" t="s">
        <v>241</v>
      </c>
      <c r="BM133" s="170" t="s">
        <v>4107</v>
      </c>
    </row>
    <row r="134" spans="1:65" s="14" customFormat="1">
      <c r="B134" s="180"/>
      <c r="D134" s="173" t="s">
        <v>243</v>
      </c>
      <c r="E134" s="181" t="s">
        <v>1</v>
      </c>
      <c r="F134" s="182" t="s">
        <v>4079</v>
      </c>
      <c r="H134" s="183">
        <v>796</v>
      </c>
      <c r="I134" s="184"/>
      <c r="L134" s="180"/>
      <c r="M134" s="185"/>
      <c r="N134" s="186"/>
      <c r="O134" s="186"/>
      <c r="P134" s="186"/>
      <c r="Q134" s="186"/>
      <c r="R134" s="186"/>
      <c r="S134" s="186"/>
      <c r="T134" s="187"/>
      <c r="AT134" s="181" t="s">
        <v>243</v>
      </c>
      <c r="AU134" s="181" t="s">
        <v>87</v>
      </c>
      <c r="AV134" s="14" t="s">
        <v>87</v>
      </c>
      <c r="AW134" s="14" t="s">
        <v>29</v>
      </c>
      <c r="AX134" s="14" t="s">
        <v>82</v>
      </c>
      <c r="AY134" s="181" t="s">
        <v>234</v>
      </c>
    </row>
    <row r="135" spans="1:65" s="2" customFormat="1" ht="33" customHeight="1">
      <c r="A135" s="33"/>
      <c r="B135" s="157"/>
      <c r="C135" s="158" t="s">
        <v>92</v>
      </c>
      <c r="D135" s="158" t="s">
        <v>237</v>
      </c>
      <c r="E135" s="159" t="s">
        <v>4108</v>
      </c>
      <c r="F135" s="160" t="s">
        <v>4109</v>
      </c>
      <c r="G135" s="161" t="s">
        <v>256</v>
      </c>
      <c r="H135" s="162">
        <v>796</v>
      </c>
      <c r="I135" s="163"/>
      <c r="J135" s="164">
        <f>ROUND(I135*H135,2)</f>
        <v>0</v>
      </c>
      <c r="K135" s="165"/>
      <c r="L135" s="34"/>
      <c r="M135" s="166" t="s">
        <v>1</v>
      </c>
      <c r="N135" s="167" t="s">
        <v>41</v>
      </c>
      <c r="O135" s="62"/>
      <c r="P135" s="168">
        <f>O135*H135</f>
        <v>0</v>
      </c>
      <c r="Q135" s="168">
        <v>0</v>
      </c>
      <c r="R135" s="168">
        <f>Q135*H135</f>
        <v>0</v>
      </c>
      <c r="S135" s="168">
        <v>0.22500000000000001</v>
      </c>
      <c r="T135" s="169">
        <f>S135*H135</f>
        <v>179.1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0" t="s">
        <v>241</v>
      </c>
      <c r="AT135" s="170" t="s">
        <v>237</v>
      </c>
      <c r="AU135" s="170" t="s">
        <v>87</v>
      </c>
      <c r="AY135" s="18" t="s">
        <v>234</v>
      </c>
      <c r="BE135" s="171">
        <f>IF(N135="základná",J135,0)</f>
        <v>0</v>
      </c>
      <c r="BF135" s="171">
        <f>IF(N135="znížená",J135,0)</f>
        <v>0</v>
      </c>
      <c r="BG135" s="171">
        <f>IF(N135="zákl. prenesená",J135,0)</f>
        <v>0</v>
      </c>
      <c r="BH135" s="171">
        <f>IF(N135="zníž. prenesená",J135,0)</f>
        <v>0</v>
      </c>
      <c r="BI135" s="171">
        <f>IF(N135="nulová",J135,0)</f>
        <v>0</v>
      </c>
      <c r="BJ135" s="18" t="s">
        <v>87</v>
      </c>
      <c r="BK135" s="171">
        <f>ROUND(I135*H135,2)</f>
        <v>0</v>
      </c>
      <c r="BL135" s="18" t="s">
        <v>241</v>
      </c>
      <c r="BM135" s="170" t="s">
        <v>4110</v>
      </c>
    </row>
    <row r="136" spans="1:65" s="14" customFormat="1">
      <c r="B136" s="180"/>
      <c r="D136" s="173" t="s">
        <v>243</v>
      </c>
      <c r="E136" s="181" t="s">
        <v>4079</v>
      </c>
      <c r="F136" s="182" t="s">
        <v>4111</v>
      </c>
      <c r="H136" s="183">
        <v>796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243</v>
      </c>
      <c r="AU136" s="181" t="s">
        <v>87</v>
      </c>
      <c r="AV136" s="14" t="s">
        <v>87</v>
      </c>
      <c r="AW136" s="14" t="s">
        <v>29</v>
      </c>
      <c r="AX136" s="14" t="s">
        <v>82</v>
      </c>
      <c r="AY136" s="181" t="s">
        <v>234</v>
      </c>
    </row>
    <row r="137" spans="1:65" s="2" customFormat="1" ht="24.15" customHeight="1">
      <c r="A137" s="33"/>
      <c r="B137" s="157"/>
      <c r="C137" s="158" t="s">
        <v>241</v>
      </c>
      <c r="D137" s="158" t="s">
        <v>237</v>
      </c>
      <c r="E137" s="159" t="s">
        <v>4112</v>
      </c>
      <c r="F137" s="160" t="s">
        <v>4113</v>
      </c>
      <c r="G137" s="161" t="s">
        <v>453</v>
      </c>
      <c r="H137" s="162">
        <v>87</v>
      </c>
      <c r="I137" s="163"/>
      <c r="J137" s="164">
        <f>ROUND(I137*H137,2)</f>
        <v>0</v>
      </c>
      <c r="K137" s="165"/>
      <c r="L137" s="34"/>
      <c r="M137" s="166" t="s">
        <v>1</v>
      </c>
      <c r="N137" s="167" t="s">
        <v>41</v>
      </c>
      <c r="O137" s="62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0" t="s">
        <v>241</v>
      </c>
      <c r="AT137" s="170" t="s">
        <v>237</v>
      </c>
      <c r="AU137" s="170" t="s">
        <v>87</v>
      </c>
      <c r="AY137" s="18" t="s">
        <v>234</v>
      </c>
      <c r="BE137" s="171">
        <f>IF(N137="základná",J137,0)</f>
        <v>0</v>
      </c>
      <c r="BF137" s="171">
        <f>IF(N137="znížená",J137,0)</f>
        <v>0</v>
      </c>
      <c r="BG137" s="171">
        <f>IF(N137="zákl. prenesená",J137,0)</f>
        <v>0</v>
      </c>
      <c r="BH137" s="171">
        <f>IF(N137="zníž. prenesená",J137,0)</f>
        <v>0</v>
      </c>
      <c r="BI137" s="171">
        <f>IF(N137="nulová",J137,0)</f>
        <v>0</v>
      </c>
      <c r="BJ137" s="18" t="s">
        <v>87</v>
      </c>
      <c r="BK137" s="171">
        <f>ROUND(I137*H137,2)</f>
        <v>0</v>
      </c>
      <c r="BL137" s="18" t="s">
        <v>241</v>
      </c>
      <c r="BM137" s="170" t="s">
        <v>4114</v>
      </c>
    </row>
    <row r="138" spans="1:65" s="13" customFormat="1" ht="20.399999999999999">
      <c r="B138" s="172"/>
      <c r="D138" s="173" t="s">
        <v>243</v>
      </c>
      <c r="E138" s="174" t="s">
        <v>1</v>
      </c>
      <c r="F138" s="175" t="s">
        <v>4115</v>
      </c>
      <c r="H138" s="174" t="s">
        <v>1</v>
      </c>
      <c r="I138" s="176"/>
      <c r="L138" s="172"/>
      <c r="M138" s="177"/>
      <c r="N138" s="178"/>
      <c r="O138" s="178"/>
      <c r="P138" s="178"/>
      <c r="Q138" s="178"/>
      <c r="R138" s="178"/>
      <c r="S138" s="178"/>
      <c r="T138" s="179"/>
      <c r="AT138" s="174" t="s">
        <v>243</v>
      </c>
      <c r="AU138" s="174" t="s">
        <v>87</v>
      </c>
      <c r="AV138" s="13" t="s">
        <v>82</v>
      </c>
      <c r="AW138" s="13" t="s">
        <v>29</v>
      </c>
      <c r="AX138" s="13" t="s">
        <v>75</v>
      </c>
      <c r="AY138" s="174" t="s">
        <v>234</v>
      </c>
    </row>
    <row r="139" spans="1:65" s="14" customFormat="1" ht="20.399999999999999">
      <c r="B139" s="180"/>
      <c r="D139" s="173" t="s">
        <v>243</v>
      </c>
      <c r="E139" s="181" t="s">
        <v>1</v>
      </c>
      <c r="F139" s="182" t="s">
        <v>4116</v>
      </c>
      <c r="H139" s="183">
        <v>87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243</v>
      </c>
      <c r="AU139" s="181" t="s">
        <v>87</v>
      </c>
      <c r="AV139" s="14" t="s">
        <v>87</v>
      </c>
      <c r="AW139" s="14" t="s">
        <v>29</v>
      </c>
      <c r="AX139" s="14" t="s">
        <v>82</v>
      </c>
      <c r="AY139" s="181" t="s">
        <v>234</v>
      </c>
    </row>
    <row r="140" spans="1:65" s="2" customFormat="1" ht="37.950000000000003" customHeight="1">
      <c r="A140" s="33"/>
      <c r="B140" s="157"/>
      <c r="C140" s="158" t="s">
        <v>269</v>
      </c>
      <c r="D140" s="158" t="s">
        <v>237</v>
      </c>
      <c r="E140" s="159" t="s">
        <v>1328</v>
      </c>
      <c r="F140" s="160" t="s">
        <v>4117</v>
      </c>
      <c r="G140" s="161" t="s">
        <v>453</v>
      </c>
      <c r="H140" s="162">
        <v>22.937999999999999</v>
      </c>
      <c r="I140" s="163"/>
      <c r="J140" s="164">
        <f>ROUND(I140*H140,2)</f>
        <v>0</v>
      </c>
      <c r="K140" s="165"/>
      <c r="L140" s="34"/>
      <c r="M140" s="166" t="s">
        <v>1</v>
      </c>
      <c r="N140" s="167" t="s">
        <v>41</v>
      </c>
      <c r="O140" s="62"/>
      <c r="P140" s="168">
        <f>O140*H140</f>
        <v>0</v>
      </c>
      <c r="Q140" s="168">
        <v>0</v>
      </c>
      <c r="R140" s="168">
        <f>Q140*H140</f>
        <v>0</v>
      </c>
      <c r="S140" s="168">
        <v>0</v>
      </c>
      <c r="T140" s="169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0" t="s">
        <v>241</v>
      </c>
      <c r="AT140" s="170" t="s">
        <v>237</v>
      </c>
      <c r="AU140" s="170" t="s">
        <v>87</v>
      </c>
      <c r="AY140" s="18" t="s">
        <v>234</v>
      </c>
      <c r="BE140" s="171">
        <f>IF(N140="základná",J140,0)</f>
        <v>0</v>
      </c>
      <c r="BF140" s="171">
        <f>IF(N140="znížená",J140,0)</f>
        <v>0</v>
      </c>
      <c r="BG140" s="171">
        <f>IF(N140="zákl. prenesená",J140,0)</f>
        <v>0</v>
      </c>
      <c r="BH140" s="171">
        <f>IF(N140="zníž. prenesená",J140,0)</f>
        <v>0</v>
      </c>
      <c r="BI140" s="171">
        <f>IF(N140="nulová",J140,0)</f>
        <v>0</v>
      </c>
      <c r="BJ140" s="18" t="s">
        <v>87</v>
      </c>
      <c r="BK140" s="171">
        <f>ROUND(I140*H140,2)</f>
        <v>0</v>
      </c>
      <c r="BL140" s="18" t="s">
        <v>241</v>
      </c>
      <c r="BM140" s="170" t="s">
        <v>4118</v>
      </c>
    </row>
    <row r="141" spans="1:65" s="14" customFormat="1" ht="20.399999999999999">
      <c r="B141" s="180"/>
      <c r="D141" s="173" t="s">
        <v>243</v>
      </c>
      <c r="E141" s="181" t="s">
        <v>1</v>
      </c>
      <c r="F141" s="182" t="s">
        <v>4119</v>
      </c>
      <c r="H141" s="183">
        <v>22.937999999999999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243</v>
      </c>
      <c r="AU141" s="181" t="s">
        <v>87</v>
      </c>
      <c r="AV141" s="14" t="s">
        <v>87</v>
      </c>
      <c r="AW141" s="14" t="s">
        <v>29</v>
      </c>
      <c r="AX141" s="14" t="s">
        <v>82</v>
      </c>
      <c r="AY141" s="181" t="s">
        <v>234</v>
      </c>
    </row>
    <row r="142" spans="1:65" s="2" customFormat="1" ht="21.75" customHeight="1">
      <c r="A142" s="33"/>
      <c r="B142" s="157"/>
      <c r="C142" s="158" t="s">
        <v>273</v>
      </c>
      <c r="D142" s="158" t="s">
        <v>237</v>
      </c>
      <c r="E142" s="159" t="s">
        <v>4120</v>
      </c>
      <c r="F142" s="160" t="s">
        <v>4121</v>
      </c>
      <c r="G142" s="161" t="s">
        <v>256</v>
      </c>
      <c r="H142" s="162">
        <v>435</v>
      </c>
      <c r="I142" s="163"/>
      <c r="J142" s="164">
        <f>ROUND(I142*H142,2)</f>
        <v>0</v>
      </c>
      <c r="K142" s="165"/>
      <c r="L142" s="34"/>
      <c r="M142" s="166" t="s">
        <v>1</v>
      </c>
      <c r="N142" s="167" t="s">
        <v>41</v>
      </c>
      <c r="O142" s="62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241</v>
      </c>
      <c r="AT142" s="170" t="s">
        <v>237</v>
      </c>
      <c r="AU142" s="170" t="s">
        <v>87</v>
      </c>
      <c r="AY142" s="18" t="s">
        <v>234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8" t="s">
        <v>87</v>
      </c>
      <c r="BK142" s="171">
        <f>ROUND(I142*H142,2)</f>
        <v>0</v>
      </c>
      <c r="BL142" s="18" t="s">
        <v>241</v>
      </c>
      <c r="BM142" s="170" t="s">
        <v>4122</v>
      </c>
    </row>
    <row r="143" spans="1:65" s="14" customFormat="1">
      <c r="B143" s="180"/>
      <c r="D143" s="173" t="s">
        <v>243</v>
      </c>
      <c r="E143" s="181" t="s">
        <v>1</v>
      </c>
      <c r="F143" s="182" t="s">
        <v>4087</v>
      </c>
      <c r="H143" s="183">
        <v>435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243</v>
      </c>
      <c r="AU143" s="181" t="s">
        <v>87</v>
      </c>
      <c r="AV143" s="14" t="s">
        <v>87</v>
      </c>
      <c r="AW143" s="14" t="s">
        <v>29</v>
      </c>
      <c r="AX143" s="14" t="s">
        <v>82</v>
      </c>
      <c r="AY143" s="181" t="s">
        <v>234</v>
      </c>
    </row>
    <row r="144" spans="1:65" s="2" customFormat="1" ht="21.75" customHeight="1">
      <c r="A144" s="33"/>
      <c r="B144" s="157"/>
      <c r="C144" s="158" t="s">
        <v>278</v>
      </c>
      <c r="D144" s="158" t="s">
        <v>237</v>
      </c>
      <c r="E144" s="159" t="s">
        <v>4123</v>
      </c>
      <c r="F144" s="160" t="s">
        <v>4124</v>
      </c>
      <c r="G144" s="161" t="s">
        <v>256</v>
      </c>
      <c r="H144" s="162">
        <v>822</v>
      </c>
      <c r="I144" s="163"/>
      <c r="J144" s="164">
        <f>ROUND(I144*H144,2)</f>
        <v>0</v>
      </c>
      <c r="K144" s="165"/>
      <c r="L144" s="34"/>
      <c r="M144" s="166" t="s">
        <v>1</v>
      </c>
      <c r="N144" s="167" t="s">
        <v>41</v>
      </c>
      <c r="O144" s="62"/>
      <c r="P144" s="168">
        <f>O144*H144</f>
        <v>0</v>
      </c>
      <c r="Q144" s="168">
        <v>0</v>
      </c>
      <c r="R144" s="168">
        <f>Q144*H144</f>
        <v>0</v>
      </c>
      <c r="S144" s="168">
        <v>0</v>
      </c>
      <c r="T144" s="169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241</v>
      </c>
      <c r="AT144" s="170" t="s">
        <v>237</v>
      </c>
      <c r="AU144" s="170" t="s">
        <v>87</v>
      </c>
      <c r="AY144" s="18" t="s">
        <v>234</v>
      </c>
      <c r="BE144" s="171">
        <f>IF(N144="základná",J144,0)</f>
        <v>0</v>
      </c>
      <c r="BF144" s="171">
        <f>IF(N144="znížená",J144,0)</f>
        <v>0</v>
      </c>
      <c r="BG144" s="171">
        <f>IF(N144="zákl. prenesená",J144,0)</f>
        <v>0</v>
      </c>
      <c r="BH144" s="171">
        <f>IF(N144="zníž. prenesená",J144,0)</f>
        <v>0</v>
      </c>
      <c r="BI144" s="171">
        <f>IF(N144="nulová",J144,0)</f>
        <v>0</v>
      </c>
      <c r="BJ144" s="18" t="s">
        <v>87</v>
      </c>
      <c r="BK144" s="171">
        <f>ROUND(I144*H144,2)</f>
        <v>0</v>
      </c>
      <c r="BL144" s="18" t="s">
        <v>241</v>
      </c>
      <c r="BM144" s="170" t="s">
        <v>4125</v>
      </c>
    </row>
    <row r="145" spans="1:65" s="14" customFormat="1">
      <c r="B145" s="180"/>
      <c r="D145" s="173" t="s">
        <v>243</v>
      </c>
      <c r="E145" s="181" t="s">
        <v>1</v>
      </c>
      <c r="F145" s="182" t="s">
        <v>4090</v>
      </c>
      <c r="H145" s="183">
        <v>250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243</v>
      </c>
      <c r="AU145" s="181" t="s">
        <v>87</v>
      </c>
      <c r="AV145" s="14" t="s">
        <v>87</v>
      </c>
      <c r="AW145" s="14" t="s">
        <v>29</v>
      </c>
      <c r="AX145" s="14" t="s">
        <v>75</v>
      </c>
      <c r="AY145" s="181" t="s">
        <v>234</v>
      </c>
    </row>
    <row r="146" spans="1:65" s="14" customFormat="1">
      <c r="B146" s="180"/>
      <c r="D146" s="173" t="s">
        <v>243</v>
      </c>
      <c r="E146" s="181" t="s">
        <v>1</v>
      </c>
      <c r="F146" s="182" t="s">
        <v>4093</v>
      </c>
      <c r="H146" s="183">
        <v>365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243</v>
      </c>
      <c r="AU146" s="181" t="s">
        <v>87</v>
      </c>
      <c r="AV146" s="14" t="s">
        <v>87</v>
      </c>
      <c r="AW146" s="14" t="s">
        <v>29</v>
      </c>
      <c r="AX146" s="14" t="s">
        <v>75</v>
      </c>
      <c r="AY146" s="181" t="s">
        <v>234</v>
      </c>
    </row>
    <row r="147" spans="1:65" s="14" customFormat="1">
      <c r="B147" s="180"/>
      <c r="D147" s="173" t="s">
        <v>243</v>
      </c>
      <c r="E147" s="181" t="s">
        <v>1</v>
      </c>
      <c r="F147" s="182" t="s">
        <v>4096</v>
      </c>
      <c r="H147" s="183">
        <v>207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243</v>
      </c>
      <c r="AU147" s="181" t="s">
        <v>87</v>
      </c>
      <c r="AV147" s="14" t="s">
        <v>87</v>
      </c>
      <c r="AW147" s="14" t="s">
        <v>29</v>
      </c>
      <c r="AX147" s="14" t="s">
        <v>75</v>
      </c>
      <c r="AY147" s="181" t="s">
        <v>234</v>
      </c>
    </row>
    <row r="148" spans="1:65" s="15" customFormat="1">
      <c r="B148" s="188"/>
      <c r="D148" s="173" t="s">
        <v>243</v>
      </c>
      <c r="E148" s="189" t="s">
        <v>1</v>
      </c>
      <c r="F148" s="190" t="s">
        <v>248</v>
      </c>
      <c r="H148" s="191">
        <v>822</v>
      </c>
      <c r="I148" s="192"/>
      <c r="L148" s="188"/>
      <c r="M148" s="193"/>
      <c r="N148" s="194"/>
      <c r="O148" s="194"/>
      <c r="P148" s="194"/>
      <c r="Q148" s="194"/>
      <c r="R148" s="194"/>
      <c r="S148" s="194"/>
      <c r="T148" s="195"/>
      <c r="AT148" s="189" t="s">
        <v>243</v>
      </c>
      <c r="AU148" s="189" t="s">
        <v>87</v>
      </c>
      <c r="AV148" s="15" t="s">
        <v>241</v>
      </c>
      <c r="AW148" s="15" t="s">
        <v>29</v>
      </c>
      <c r="AX148" s="15" t="s">
        <v>82</v>
      </c>
      <c r="AY148" s="189" t="s">
        <v>234</v>
      </c>
    </row>
    <row r="149" spans="1:65" s="12" customFormat="1" ht="22.95" customHeight="1">
      <c r="B149" s="144"/>
      <c r="D149" s="145" t="s">
        <v>74</v>
      </c>
      <c r="E149" s="155" t="s">
        <v>241</v>
      </c>
      <c r="F149" s="155" t="s">
        <v>2817</v>
      </c>
      <c r="I149" s="147"/>
      <c r="J149" s="156">
        <f>BK149</f>
        <v>0</v>
      </c>
      <c r="L149" s="144"/>
      <c r="M149" s="149"/>
      <c r="N149" s="150"/>
      <c r="O149" s="150"/>
      <c r="P149" s="151">
        <f>SUM(P150:P157)</f>
        <v>0</v>
      </c>
      <c r="Q149" s="150"/>
      <c r="R149" s="151">
        <f>SUM(R150:R157)</f>
        <v>0.49584499999999998</v>
      </c>
      <c r="S149" s="150"/>
      <c r="T149" s="152">
        <f>SUM(T150:T157)</f>
        <v>0</v>
      </c>
      <c r="AR149" s="145" t="s">
        <v>82</v>
      </c>
      <c r="AT149" s="153" t="s">
        <v>74</v>
      </c>
      <c r="AU149" s="153" t="s">
        <v>82</v>
      </c>
      <c r="AY149" s="145" t="s">
        <v>234</v>
      </c>
      <c r="BK149" s="154">
        <f>SUM(BK150:BK157)</f>
        <v>0</v>
      </c>
    </row>
    <row r="150" spans="1:65" s="2" customFormat="1" ht="21.75" customHeight="1">
      <c r="A150" s="33"/>
      <c r="B150" s="157"/>
      <c r="C150" s="158" t="s">
        <v>282</v>
      </c>
      <c r="D150" s="158" t="s">
        <v>237</v>
      </c>
      <c r="E150" s="159" t="s">
        <v>4126</v>
      </c>
      <c r="F150" s="160" t="s">
        <v>4127</v>
      </c>
      <c r="G150" s="161" t="s">
        <v>256</v>
      </c>
      <c r="H150" s="162">
        <v>914</v>
      </c>
      <c r="I150" s="163"/>
      <c r="J150" s="164">
        <f>ROUND(I150*H150,2)</f>
        <v>0</v>
      </c>
      <c r="K150" s="165"/>
      <c r="L150" s="34"/>
      <c r="M150" s="166" t="s">
        <v>1</v>
      </c>
      <c r="N150" s="167" t="s">
        <v>41</v>
      </c>
      <c r="O150" s="62"/>
      <c r="P150" s="168">
        <f>O150*H150</f>
        <v>0</v>
      </c>
      <c r="Q150" s="168">
        <v>2.7999999999999998E-4</v>
      </c>
      <c r="R150" s="168">
        <f>Q150*H150</f>
        <v>0.25591999999999998</v>
      </c>
      <c r="S150" s="168">
        <v>0</v>
      </c>
      <c r="T150" s="169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0" t="s">
        <v>241</v>
      </c>
      <c r="AT150" s="170" t="s">
        <v>237</v>
      </c>
      <c r="AU150" s="170" t="s">
        <v>87</v>
      </c>
      <c r="AY150" s="18" t="s">
        <v>234</v>
      </c>
      <c r="BE150" s="171">
        <f>IF(N150="základná",J150,0)</f>
        <v>0</v>
      </c>
      <c r="BF150" s="171">
        <f>IF(N150="znížená",J150,0)</f>
        <v>0</v>
      </c>
      <c r="BG150" s="171">
        <f>IF(N150="zákl. prenesená",J150,0)</f>
        <v>0</v>
      </c>
      <c r="BH150" s="171">
        <f>IF(N150="zníž. prenesená",J150,0)</f>
        <v>0</v>
      </c>
      <c r="BI150" s="171">
        <f>IF(N150="nulová",J150,0)</f>
        <v>0</v>
      </c>
      <c r="BJ150" s="18" t="s">
        <v>87</v>
      </c>
      <c r="BK150" s="171">
        <f>ROUND(I150*H150,2)</f>
        <v>0</v>
      </c>
      <c r="BL150" s="18" t="s">
        <v>241</v>
      </c>
      <c r="BM150" s="170" t="s">
        <v>4128</v>
      </c>
    </row>
    <row r="151" spans="1:65" s="14" customFormat="1">
      <c r="B151" s="180"/>
      <c r="D151" s="173" t="s">
        <v>243</v>
      </c>
      <c r="E151" s="181" t="s">
        <v>1</v>
      </c>
      <c r="F151" s="182" t="s">
        <v>4129</v>
      </c>
      <c r="H151" s="183">
        <v>500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243</v>
      </c>
      <c r="AU151" s="181" t="s">
        <v>87</v>
      </c>
      <c r="AV151" s="14" t="s">
        <v>87</v>
      </c>
      <c r="AW151" s="14" t="s">
        <v>29</v>
      </c>
      <c r="AX151" s="14" t="s">
        <v>75</v>
      </c>
      <c r="AY151" s="181" t="s">
        <v>234</v>
      </c>
    </row>
    <row r="152" spans="1:65" s="14" customFormat="1">
      <c r="B152" s="180"/>
      <c r="D152" s="173" t="s">
        <v>243</v>
      </c>
      <c r="E152" s="181" t="s">
        <v>1</v>
      </c>
      <c r="F152" s="182" t="s">
        <v>4130</v>
      </c>
      <c r="H152" s="183">
        <v>414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243</v>
      </c>
      <c r="AU152" s="181" t="s">
        <v>87</v>
      </c>
      <c r="AV152" s="14" t="s">
        <v>87</v>
      </c>
      <c r="AW152" s="14" t="s">
        <v>29</v>
      </c>
      <c r="AX152" s="14" t="s">
        <v>75</v>
      </c>
      <c r="AY152" s="181" t="s">
        <v>234</v>
      </c>
    </row>
    <row r="153" spans="1:65" s="15" customFormat="1">
      <c r="B153" s="188"/>
      <c r="D153" s="173" t="s">
        <v>243</v>
      </c>
      <c r="E153" s="189" t="s">
        <v>1</v>
      </c>
      <c r="F153" s="190" t="s">
        <v>248</v>
      </c>
      <c r="H153" s="191">
        <v>914</v>
      </c>
      <c r="I153" s="192"/>
      <c r="L153" s="188"/>
      <c r="M153" s="193"/>
      <c r="N153" s="194"/>
      <c r="O153" s="194"/>
      <c r="P153" s="194"/>
      <c r="Q153" s="194"/>
      <c r="R153" s="194"/>
      <c r="S153" s="194"/>
      <c r="T153" s="195"/>
      <c r="AT153" s="189" t="s">
        <v>243</v>
      </c>
      <c r="AU153" s="189" t="s">
        <v>87</v>
      </c>
      <c r="AV153" s="15" t="s">
        <v>241</v>
      </c>
      <c r="AW153" s="15" t="s">
        <v>29</v>
      </c>
      <c r="AX153" s="15" t="s">
        <v>82</v>
      </c>
      <c r="AY153" s="189" t="s">
        <v>234</v>
      </c>
    </row>
    <row r="154" spans="1:65" s="2" customFormat="1" ht="16.5" customHeight="1">
      <c r="A154" s="33"/>
      <c r="B154" s="157"/>
      <c r="C154" s="199" t="s">
        <v>235</v>
      </c>
      <c r="D154" s="199" t="s">
        <v>478</v>
      </c>
      <c r="E154" s="200" t="s">
        <v>4131</v>
      </c>
      <c r="F154" s="201" t="s">
        <v>4132</v>
      </c>
      <c r="G154" s="202" t="s">
        <v>256</v>
      </c>
      <c r="H154" s="203">
        <v>959.7</v>
      </c>
      <c r="I154" s="204"/>
      <c r="J154" s="205">
        <f>ROUND(I154*H154,2)</f>
        <v>0</v>
      </c>
      <c r="K154" s="206"/>
      <c r="L154" s="207"/>
      <c r="M154" s="208" t="s">
        <v>1</v>
      </c>
      <c r="N154" s="209" t="s">
        <v>41</v>
      </c>
      <c r="O154" s="62"/>
      <c r="P154" s="168">
        <f>O154*H154</f>
        <v>0</v>
      </c>
      <c r="Q154" s="168">
        <v>2.5000000000000001E-4</v>
      </c>
      <c r="R154" s="168">
        <f>Q154*H154</f>
        <v>0.23992500000000003</v>
      </c>
      <c r="S154" s="168">
        <v>0</v>
      </c>
      <c r="T154" s="169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0" t="s">
        <v>282</v>
      </c>
      <c r="AT154" s="170" t="s">
        <v>478</v>
      </c>
      <c r="AU154" s="170" t="s">
        <v>87</v>
      </c>
      <c r="AY154" s="18" t="s">
        <v>234</v>
      </c>
      <c r="BE154" s="171">
        <f>IF(N154="základná",J154,0)</f>
        <v>0</v>
      </c>
      <c r="BF154" s="171">
        <f>IF(N154="znížená",J154,0)</f>
        <v>0</v>
      </c>
      <c r="BG154" s="171">
        <f>IF(N154="zákl. prenesená",J154,0)</f>
        <v>0</v>
      </c>
      <c r="BH154" s="171">
        <f>IF(N154="zníž. prenesená",J154,0)</f>
        <v>0</v>
      </c>
      <c r="BI154" s="171">
        <f>IF(N154="nulová",J154,0)</f>
        <v>0</v>
      </c>
      <c r="BJ154" s="18" t="s">
        <v>87</v>
      </c>
      <c r="BK154" s="171">
        <f>ROUND(I154*H154,2)</f>
        <v>0</v>
      </c>
      <c r="BL154" s="18" t="s">
        <v>241</v>
      </c>
      <c r="BM154" s="170" t="s">
        <v>4133</v>
      </c>
    </row>
    <row r="155" spans="1:65" s="14" customFormat="1">
      <c r="B155" s="180"/>
      <c r="D155" s="173" t="s">
        <v>243</v>
      </c>
      <c r="E155" s="181" t="s">
        <v>1</v>
      </c>
      <c r="F155" s="182" t="s">
        <v>4134</v>
      </c>
      <c r="H155" s="183">
        <v>525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243</v>
      </c>
      <c r="AU155" s="181" t="s">
        <v>87</v>
      </c>
      <c r="AV155" s="14" t="s">
        <v>87</v>
      </c>
      <c r="AW155" s="14" t="s">
        <v>29</v>
      </c>
      <c r="AX155" s="14" t="s">
        <v>75</v>
      </c>
      <c r="AY155" s="181" t="s">
        <v>234</v>
      </c>
    </row>
    <row r="156" spans="1:65" s="14" customFormat="1">
      <c r="B156" s="180"/>
      <c r="D156" s="173" t="s">
        <v>243</v>
      </c>
      <c r="E156" s="181" t="s">
        <v>1</v>
      </c>
      <c r="F156" s="182" t="s">
        <v>4135</v>
      </c>
      <c r="H156" s="183">
        <v>434.7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243</v>
      </c>
      <c r="AU156" s="181" t="s">
        <v>87</v>
      </c>
      <c r="AV156" s="14" t="s">
        <v>87</v>
      </c>
      <c r="AW156" s="14" t="s">
        <v>29</v>
      </c>
      <c r="AX156" s="14" t="s">
        <v>75</v>
      </c>
      <c r="AY156" s="181" t="s">
        <v>234</v>
      </c>
    </row>
    <row r="157" spans="1:65" s="15" customFormat="1">
      <c r="B157" s="188"/>
      <c r="D157" s="173" t="s">
        <v>243</v>
      </c>
      <c r="E157" s="189" t="s">
        <v>1</v>
      </c>
      <c r="F157" s="190" t="s">
        <v>248</v>
      </c>
      <c r="H157" s="191">
        <v>959.7</v>
      </c>
      <c r="I157" s="192"/>
      <c r="L157" s="188"/>
      <c r="M157" s="193"/>
      <c r="N157" s="194"/>
      <c r="O157" s="194"/>
      <c r="P157" s="194"/>
      <c r="Q157" s="194"/>
      <c r="R157" s="194"/>
      <c r="S157" s="194"/>
      <c r="T157" s="195"/>
      <c r="AT157" s="189" t="s">
        <v>243</v>
      </c>
      <c r="AU157" s="189" t="s">
        <v>87</v>
      </c>
      <c r="AV157" s="15" t="s">
        <v>241</v>
      </c>
      <c r="AW157" s="15" t="s">
        <v>29</v>
      </c>
      <c r="AX157" s="15" t="s">
        <v>82</v>
      </c>
      <c r="AY157" s="189" t="s">
        <v>234</v>
      </c>
    </row>
    <row r="158" spans="1:65" s="12" customFormat="1" ht="22.95" customHeight="1">
      <c r="B158" s="144"/>
      <c r="D158" s="145" t="s">
        <v>74</v>
      </c>
      <c r="E158" s="155" t="s">
        <v>269</v>
      </c>
      <c r="F158" s="155" t="s">
        <v>4136</v>
      </c>
      <c r="I158" s="147"/>
      <c r="J158" s="156">
        <f>BK158</f>
        <v>0</v>
      </c>
      <c r="L158" s="144"/>
      <c r="M158" s="149"/>
      <c r="N158" s="150"/>
      <c r="O158" s="150"/>
      <c r="P158" s="151">
        <f>SUM(P159:P200)</f>
        <v>0</v>
      </c>
      <c r="Q158" s="150"/>
      <c r="R158" s="151">
        <f>SUM(R159:R200)</f>
        <v>1155.972841</v>
      </c>
      <c r="S158" s="150"/>
      <c r="T158" s="152">
        <f>SUM(T159:T200)</f>
        <v>0</v>
      </c>
      <c r="AR158" s="145" t="s">
        <v>82</v>
      </c>
      <c r="AT158" s="153" t="s">
        <v>74</v>
      </c>
      <c r="AU158" s="153" t="s">
        <v>82</v>
      </c>
      <c r="AY158" s="145" t="s">
        <v>234</v>
      </c>
      <c r="BK158" s="154">
        <f>SUM(BK159:BK200)</f>
        <v>0</v>
      </c>
    </row>
    <row r="159" spans="1:65" s="2" customFormat="1" ht="24.15" customHeight="1">
      <c r="A159" s="33"/>
      <c r="B159" s="157"/>
      <c r="C159" s="158" t="s">
        <v>292</v>
      </c>
      <c r="D159" s="158" t="s">
        <v>237</v>
      </c>
      <c r="E159" s="159" t="s">
        <v>4137</v>
      </c>
      <c r="F159" s="160" t="s">
        <v>4138</v>
      </c>
      <c r="G159" s="161" t="s">
        <v>256</v>
      </c>
      <c r="H159" s="162">
        <v>457</v>
      </c>
      <c r="I159" s="163"/>
      <c r="J159" s="164">
        <f>ROUND(I159*H159,2)</f>
        <v>0</v>
      </c>
      <c r="K159" s="165"/>
      <c r="L159" s="34"/>
      <c r="M159" s="166" t="s">
        <v>1</v>
      </c>
      <c r="N159" s="167" t="s">
        <v>41</v>
      </c>
      <c r="O159" s="62"/>
      <c r="P159" s="168">
        <f>O159*H159</f>
        <v>0</v>
      </c>
      <c r="Q159" s="168">
        <v>0</v>
      </c>
      <c r="R159" s="168">
        <f>Q159*H159</f>
        <v>0</v>
      </c>
      <c r="S159" s="168">
        <v>0</v>
      </c>
      <c r="T159" s="169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0" t="s">
        <v>241</v>
      </c>
      <c r="AT159" s="170" t="s">
        <v>237</v>
      </c>
      <c r="AU159" s="170" t="s">
        <v>87</v>
      </c>
      <c r="AY159" s="18" t="s">
        <v>234</v>
      </c>
      <c r="BE159" s="171">
        <f>IF(N159="základná",J159,0)</f>
        <v>0</v>
      </c>
      <c r="BF159" s="171">
        <f>IF(N159="znížená",J159,0)</f>
        <v>0</v>
      </c>
      <c r="BG159" s="171">
        <f>IF(N159="zákl. prenesená",J159,0)</f>
        <v>0</v>
      </c>
      <c r="BH159" s="171">
        <f>IF(N159="zníž. prenesená",J159,0)</f>
        <v>0</v>
      </c>
      <c r="BI159" s="171">
        <f>IF(N159="nulová",J159,0)</f>
        <v>0</v>
      </c>
      <c r="BJ159" s="18" t="s">
        <v>87</v>
      </c>
      <c r="BK159" s="171">
        <f>ROUND(I159*H159,2)</f>
        <v>0</v>
      </c>
      <c r="BL159" s="18" t="s">
        <v>241</v>
      </c>
      <c r="BM159" s="170" t="s">
        <v>4139</v>
      </c>
    </row>
    <row r="160" spans="1:65" s="13" customFormat="1" ht="20.399999999999999">
      <c r="B160" s="172"/>
      <c r="D160" s="173" t="s">
        <v>243</v>
      </c>
      <c r="E160" s="174" t="s">
        <v>1</v>
      </c>
      <c r="F160" s="175" t="s">
        <v>4140</v>
      </c>
      <c r="H160" s="174" t="s">
        <v>1</v>
      </c>
      <c r="I160" s="176"/>
      <c r="L160" s="172"/>
      <c r="M160" s="177"/>
      <c r="N160" s="178"/>
      <c r="O160" s="178"/>
      <c r="P160" s="178"/>
      <c r="Q160" s="178"/>
      <c r="R160" s="178"/>
      <c r="S160" s="178"/>
      <c r="T160" s="179"/>
      <c r="AT160" s="174" t="s">
        <v>243</v>
      </c>
      <c r="AU160" s="174" t="s">
        <v>87</v>
      </c>
      <c r="AV160" s="13" t="s">
        <v>82</v>
      </c>
      <c r="AW160" s="13" t="s">
        <v>29</v>
      </c>
      <c r="AX160" s="13" t="s">
        <v>75</v>
      </c>
      <c r="AY160" s="174" t="s">
        <v>234</v>
      </c>
    </row>
    <row r="161" spans="1:65" s="14" customFormat="1">
      <c r="B161" s="180"/>
      <c r="D161" s="173" t="s">
        <v>243</v>
      </c>
      <c r="E161" s="181" t="s">
        <v>4090</v>
      </c>
      <c r="F161" s="182" t="s">
        <v>4141</v>
      </c>
      <c r="H161" s="183">
        <v>250</v>
      </c>
      <c r="I161" s="184"/>
      <c r="L161" s="180"/>
      <c r="M161" s="185"/>
      <c r="N161" s="186"/>
      <c r="O161" s="186"/>
      <c r="P161" s="186"/>
      <c r="Q161" s="186"/>
      <c r="R161" s="186"/>
      <c r="S161" s="186"/>
      <c r="T161" s="187"/>
      <c r="AT161" s="181" t="s">
        <v>243</v>
      </c>
      <c r="AU161" s="181" t="s">
        <v>87</v>
      </c>
      <c r="AV161" s="14" t="s">
        <v>87</v>
      </c>
      <c r="AW161" s="14" t="s">
        <v>29</v>
      </c>
      <c r="AX161" s="14" t="s">
        <v>75</v>
      </c>
      <c r="AY161" s="181" t="s">
        <v>234</v>
      </c>
    </row>
    <row r="162" spans="1:65" s="14" customFormat="1">
      <c r="B162" s="180"/>
      <c r="D162" s="173" t="s">
        <v>243</v>
      </c>
      <c r="E162" s="181" t="s">
        <v>4096</v>
      </c>
      <c r="F162" s="182" t="s">
        <v>4142</v>
      </c>
      <c r="H162" s="183">
        <v>207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243</v>
      </c>
      <c r="AU162" s="181" t="s">
        <v>87</v>
      </c>
      <c r="AV162" s="14" t="s">
        <v>87</v>
      </c>
      <c r="AW162" s="14" t="s">
        <v>29</v>
      </c>
      <c r="AX162" s="14" t="s">
        <v>75</v>
      </c>
      <c r="AY162" s="181" t="s">
        <v>234</v>
      </c>
    </row>
    <row r="163" spans="1:65" s="15" customFormat="1">
      <c r="B163" s="188"/>
      <c r="D163" s="173" t="s">
        <v>243</v>
      </c>
      <c r="E163" s="189" t="s">
        <v>1</v>
      </c>
      <c r="F163" s="190" t="s">
        <v>248</v>
      </c>
      <c r="H163" s="191">
        <v>457</v>
      </c>
      <c r="I163" s="192"/>
      <c r="L163" s="188"/>
      <c r="M163" s="193"/>
      <c r="N163" s="194"/>
      <c r="O163" s="194"/>
      <c r="P163" s="194"/>
      <c r="Q163" s="194"/>
      <c r="R163" s="194"/>
      <c r="S163" s="194"/>
      <c r="T163" s="195"/>
      <c r="AT163" s="189" t="s">
        <v>243</v>
      </c>
      <c r="AU163" s="189" t="s">
        <v>87</v>
      </c>
      <c r="AV163" s="15" t="s">
        <v>241</v>
      </c>
      <c r="AW163" s="15" t="s">
        <v>29</v>
      </c>
      <c r="AX163" s="15" t="s">
        <v>82</v>
      </c>
      <c r="AY163" s="189" t="s">
        <v>234</v>
      </c>
    </row>
    <row r="164" spans="1:65" s="2" customFormat="1" ht="24.15" customHeight="1">
      <c r="A164" s="33"/>
      <c r="B164" s="157"/>
      <c r="C164" s="158" t="s">
        <v>298</v>
      </c>
      <c r="D164" s="158" t="s">
        <v>237</v>
      </c>
      <c r="E164" s="159" t="s">
        <v>4143</v>
      </c>
      <c r="F164" s="160" t="s">
        <v>4144</v>
      </c>
      <c r="G164" s="161" t="s">
        <v>256</v>
      </c>
      <c r="H164" s="162">
        <v>365</v>
      </c>
      <c r="I164" s="163"/>
      <c r="J164" s="164">
        <f>ROUND(I164*H164,2)</f>
        <v>0</v>
      </c>
      <c r="K164" s="165"/>
      <c r="L164" s="34"/>
      <c r="M164" s="166" t="s">
        <v>1</v>
      </c>
      <c r="N164" s="167" t="s">
        <v>41</v>
      </c>
      <c r="O164" s="62"/>
      <c r="P164" s="168">
        <f>O164*H164</f>
        <v>0</v>
      </c>
      <c r="Q164" s="168">
        <v>0</v>
      </c>
      <c r="R164" s="168">
        <f>Q164*H164</f>
        <v>0</v>
      </c>
      <c r="S164" s="168">
        <v>0</v>
      </c>
      <c r="T164" s="169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241</v>
      </c>
      <c r="AT164" s="170" t="s">
        <v>237</v>
      </c>
      <c r="AU164" s="170" t="s">
        <v>87</v>
      </c>
      <c r="AY164" s="18" t="s">
        <v>234</v>
      </c>
      <c r="BE164" s="171">
        <f>IF(N164="základná",J164,0)</f>
        <v>0</v>
      </c>
      <c r="BF164" s="171">
        <f>IF(N164="znížená",J164,0)</f>
        <v>0</v>
      </c>
      <c r="BG164" s="171">
        <f>IF(N164="zákl. prenesená",J164,0)</f>
        <v>0</v>
      </c>
      <c r="BH164" s="171">
        <f>IF(N164="zníž. prenesená",J164,0)</f>
        <v>0</v>
      </c>
      <c r="BI164" s="171">
        <f>IF(N164="nulová",J164,0)</f>
        <v>0</v>
      </c>
      <c r="BJ164" s="18" t="s">
        <v>87</v>
      </c>
      <c r="BK164" s="171">
        <f>ROUND(I164*H164,2)</f>
        <v>0</v>
      </c>
      <c r="BL164" s="18" t="s">
        <v>241</v>
      </c>
      <c r="BM164" s="170" t="s">
        <v>4145</v>
      </c>
    </row>
    <row r="165" spans="1:65" s="13" customFormat="1" ht="20.399999999999999">
      <c r="B165" s="172"/>
      <c r="D165" s="173" t="s">
        <v>243</v>
      </c>
      <c r="E165" s="174" t="s">
        <v>1</v>
      </c>
      <c r="F165" s="175" t="s">
        <v>4140</v>
      </c>
      <c r="H165" s="174" t="s">
        <v>1</v>
      </c>
      <c r="I165" s="176"/>
      <c r="L165" s="172"/>
      <c r="M165" s="177"/>
      <c r="N165" s="178"/>
      <c r="O165" s="178"/>
      <c r="P165" s="178"/>
      <c r="Q165" s="178"/>
      <c r="R165" s="178"/>
      <c r="S165" s="178"/>
      <c r="T165" s="179"/>
      <c r="AT165" s="174" t="s">
        <v>243</v>
      </c>
      <c r="AU165" s="174" t="s">
        <v>87</v>
      </c>
      <c r="AV165" s="13" t="s">
        <v>82</v>
      </c>
      <c r="AW165" s="13" t="s">
        <v>29</v>
      </c>
      <c r="AX165" s="13" t="s">
        <v>75</v>
      </c>
      <c r="AY165" s="174" t="s">
        <v>234</v>
      </c>
    </row>
    <row r="166" spans="1:65" s="14" customFormat="1">
      <c r="B166" s="180"/>
      <c r="D166" s="173" t="s">
        <v>243</v>
      </c>
      <c r="E166" s="181" t="s">
        <v>4093</v>
      </c>
      <c r="F166" s="182" t="s">
        <v>4146</v>
      </c>
      <c r="H166" s="183">
        <v>365</v>
      </c>
      <c r="I166" s="184"/>
      <c r="L166" s="180"/>
      <c r="M166" s="185"/>
      <c r="N166" s="186"/>
      <c r="O166" s="186"/>
      <c r="P166" s="186"/>
      <c r="Q166" s="186"/>
      <c r="R166" s="186"/>
      <c r="S166" s="186"/>
      <c r="T166" s="187"/>
      <c r="AT166" s="181" t="s">
        <v>243</v>
      </c>
      <c r="AU166" s="181" t="s">
        <v>87</v>
      </c>
      <c r="AV166" s="14" t="s">
        <v>87</v>
      </c>
      <c r="AW166" s="14" t="s">
        <v>29</v>
      </c>
      <c r="AX166" s="14" t="s">
        <v>82</v>
      </c>
      <c r="AY166" s="181" t="s">
        <v>234</v>
      </c>
    </row>
    <row r="167" spans="1:65" s="2" customFormat="1" ht="33" customHeight="1">
      <c r="A167" s="33"/>
      <c r="B167" s="157"/>
      <c r="C167" s="158" t="s">
        <v>302</v>
      </c>
      <c r="D167" s="158" t="s">
        <v>237</v>
      </c>
      <c r="E167" s="159" t="s">
        <v>4147</v>
      </c>
      <c r="F167" s="160" t="s">
        <v>4148</v>
      </c>
      <c r="G167" s="161" t="s">
        <v>256</v>
      </c>
      <c r="H167" s="162">
        <v>435</v>
      </c>
      <c r="I167" s="163"/>
      <c r="J167" s="164">
        <f>ROUND(I167*H167,2)</f>
        <v>0</v>
      </c>
      <c r="K167" s="165"/>
      <c r="L167" s="34"/>
      <c r="M167" s="166" t="s">
        <v>1</v>
      </c>
      <c r="N167" s="167" t="s">
        <v>41</v>
      </c>
      <c r="O167" s="62"/>
      <c r="P167" s="168">
        <f>O167*H167</f>
        <v>0</v>
      </c>
      <c r="Q167" s="168">
        <v>0.43878</v>
      </c>
      <c r="R167" s="168">
        <f>Q167*H167</f>
        <v>190.86930000000001</v>
      </c>
      <c r="S167" s="168">
        <v>0</v>
      </c>
      <c r="T167" s="169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0" t="s">
        <v>241</v>
      </c>
      <c r="AT167" s="170" t="s">
        <v>237</v>
      </c>
      <c r="AU167" s="170" t="s">
        <v>87</v>
      </c>
      <c r="AY167" s="18" t="s">
        <v>234</v>
      </c>
      <c r="BE167" s="171">
        <f>IF(N167="základná",J167,0)</f>
        <v>0</v>
      </c>
      <c r="BF167" s="171">
        <f>IF(N167="znížená",J167,0)</f>
        <v>0</v>
      </c>
      <c r="BG167" s="171">
        <f>IF(N167="zákl. prenesená",J167,0)</f>
        <v>0</v>
      </c>
      <c r="BH167" s="171">
        <f>IF(N167="zníž. prenesená",J167,0)</f>
        <v>0</v>
      </c>
      <c r="BI167" s="171">
        <f>IF(N167="nulová",J167,0)</f>
        <v>0</v>
      </c>
      <c r="BJ167" s="18" t="s">
        <v>87</v>
      </c>
      <c r="BK167" s="171">
        <f>ROUND(I167*H167,2)</f>
        <v>0</v>
      </c>
      <c r="BL167" s="18" t="s">
        <v>241</v>
      </c>
      <c r="BM167" s="170" t="s">
        <v>4149</v>
      </c>
    </row>
    <row r="168" spans="1:65" s="14" customFormat="1">
      <c r="B168" s="180"/>
      <c r="D168" s="173" t="s">
        <v>243</v>
      </c>
      <c r="E168" s="181" t="s">
        <v>1</v>
      </c>
      <c r="F168" s="182" t="s">
        <v>4087</v>
      </c>
      <c r="H168" s="183">
        <v>435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243</v>
      </c>
      <c r="AU168" s="181" t="s">
        <v>87</v>
      </c>
      <c r="AV168" s="14" t="s">
        <v>87</v>
      </c>
      <c r="AW168" s="14" t="s">
        <v>29</v>
      </c>
      <c r="AX168" s="14" t="s">
        <v>82</v>
      </c>
      <c r="AY168" s="181" t="s">
        <v>234</v>
      </c>
    </row>
    <row r="169" spans="1:65" s="2" customFormat="1" ht="33" customHeight="1">
      <c r="A169" s="33"/>
      <c r="B169" s="157"/>
      <c r="C169" s="158" t="s">
        <v>309</v>
      </c>
      <c r="D169" s="158" t="s">
        <v>237</v>
      </c>
      <c r="E169" s="159" t="s">
        <v>4150</v>
      </c>
      <c r="F169" s="160" t="s">
        <v>4151</v>
      </c>
      <c r="G169" s="161" t="s">
        <v>256</v>
      </c>
      <c r="H169" s="162">
        <v>822</v>
      </c>
      <c r="I169" s="163"/>
      <c r="J169" s="164">
        <f>ROUND(I169*H169,2)</f>
        <v>0</v>
      </c>
      <c r="K169" s="165"/>
      <c r="L169" s="34"/>
      <c r="M169" s="166" t="s">
        <v>1</v>
      </c>
      <c r="N169" s="167" t="s">
        <v>41</v>
      </c>
      <c r="O169" s="62"/>
      <c r="P169" s="168">
        <f>O169*H169</f>
        <v>0</v>
      </c>
      <c r="Q169" s="168">
        <v>0.38624999999999998</v>
      </c>
      <c r="R169" s="168">
        <f>Q169*H169</f>
        <v>317.4975</v>
      </c>
      <c r="S169" s="168">
        <v>0</v>
      </c>
      <c r="T169" s="169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0" t="s">
        <v>241</v>
      </c>
      <c r="AT169" s="170" t="s">
        <v>237</v>
      </c>
      <c r="AU169" s="170" t="s">
        <v>87</v>
      </c>
      <c r="AY169" s="18" t="s">
        <v>234</v>
      </c>
      <c r="BE169" s="171">
        <f>IF(N169="základná",J169,0)</f>
        <v>0</v>
      </c>
      <c r="BF169" s="171">
        <f>IF(N169="znížená",J169,0)</f>
        <v>0</v>
      </c>
      <c r="BG169" s="171">
        <f>IF(N169="zákl. prenesená",J169,0)</f>
        <v>0</v>
      </c>
      <c r="BH169" s="171">
        <f>IF(N169="zníž. prenesená",J169,0)</f>
        <v>0</v>
      </c>
      <c r="BI169" s="171">
        <f>IF(N169="nulová",J169,0)</f>
        <v>0</v>
      </c>
      <c r="BJ169" s="18" t="s">
        <v>87</v>
      </c>
      <c r="BK169" s="171">
        <f>ROUND(I169*H169,2)</f>
        <v>0</v>
      </c>
      <c r="BL169" s="18" t="s">
        <v>241</v>
      </c>
      <c r="BM169" s="170" t="s">
        <v>4152</v>
      </c>
    </row>
    <row r="170" spans="1:65" s="14" customFormat="1">
      <c r="B170" s="180"/>
      <c r="D170" s="173" t="s">
        <v>243</v>
      </c>
      <c r="E170" s="181" t="s">
        <v>1</v>
      </c>
      <c r="F170" s="182" t="s">
        <v>4090</v>
      </c>
      <c r="H170" s="183">
        <v>250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243</v>
      </c>
      <c r="AU170" s="181" t="s">
        <v>87</v>
      </c>
      <c r="AV170" s="14" t="s">
        <v>87</v>
      </c>
      <c r="AW170" s="14" t="s">
        <v>29</v>
      </c>
      <c r="AX170" s="14" t="s">
        <v>75</v>
      </c>
      <c r="AY170" s="181" t="s">
        <v>234</v>
      </c>
    </row>
    <row r="171" spans="1:65" s="14" customFormat="1">
      <c r="B171" s="180"/>
      <c r="D171" s="173" t="s">
        <v>243</v>
      </c>
      <c r="E171" s="181" t="s">
        <v>1</v>
      </c>
      <c r="F171" s="182" t="s">
        <v>4093</v>
      </c>
      <c r="H171" s="183">
        <v>365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243</v>
      </c>
      <c r="AU171" s="181" t="s">
        <v>87</v>
      </c>
      <c r="AV171" s="14" t="s">
        <v>87</v>
      </c>
      <c r="AW171" s="14" t="s">
        <v>29</v>
      </c>
      <c r="AX171" s="14" t="s">
        <v>75</v>
      </c>
      <c r="AY171" s="181" t="s">
        <v>234</v>
      </c>
    </row>
    <row r="172" spans="1:65" s="14" customFormat="1">
      <c r="B172" s="180"/>
      <c r="D172" s="173" t="s">
        <v>243</v>
      </c>
      <c r="E172" s="181" t="s">
        <v>1</v>
      </c>
      <c r="F172" s="182" t="s">
        <v>4096</v>
      </c>
      <c r="H172" s="183">
        <v>207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243</v>
      </c>
      <c r="AU172" s="181" t="s">
        <v>87</v>
      </c>
      <c r="AV172" s="14" t="s">
        <v>87</v>
      </c>
      <c r="AW172" s="14" t="s">
        <v>29</v>
      </c>
      <c r="AX172" s="14" t="s">
        <v>75</v>
      </c>
      <c r="AY172" s="181" t="s">
        <v>234</v>
      </c>
    </row>
    <row r="173" spans="1:65" s="15" customFormat="1">
      <c r="B173" s="188"/>
      <c r="D173" s="173" t="s">
        <v>243</v>
      </c>
      <c r="E173" s="189" t="s">
        <v>1</v>
      </c>
      <c r="F173" s="190" t="s">
        <v>248</v>
      </c>
      <c r="H173" s="191">
        <v>822</v>
      </c>
      <c r="I173" s="192"/>
      <c r="L173" s="188"/>
      <c r="M173" s="193"/>
      <c r="N173" s="194"/>
      <c r="O173" s="194"/>
      <c r="P173" s="194"/>
      <c r="Q173" s="194"/>
      <c r="R173" s="194"/>
      <c r="S173" s="194"/>
      <c r="T173" s="195"/>
      <c r="AT173" s="189" t="s">
        <v>243</v>
      </c>
      <c r="AU173" s="189" t="s">
        <v>87</v>
      </c>
      <c r="AV173" s="15" t="s">
        <v>241</v>
      </c>
      <c r="AW173" s="15" t="s">
        <v>29</v>
      </c>
      <c r="AX173" s="15" t="s">
        <v>82</v>
      </c>
      <c r="AY173" s="189" t="s">
        <v>234</v>
      </c>
    </row>
    <row r="174" spans="1:65" s="2" customFormat="1" ht="33" customHeight="1">
      <c r="A174" s="33"/>
      <c r="B174" s="157"/>
      <c r="C174" s="158" t="s">
        <v>315</v>
      </c>
      <c r="D174" s="158" t="s">
        <v>237</v>
      </c>
      <c r="E174" s="159" t="s">
        <v>4153</v>
      </c>
      <c r="F174" s="160" t="s">
        <v>4154</v>
      </c>
      <c r="G174" s="161" t="s">
        <v>256</v>
      </c>
      <c r="H174" s="162">
        <v>435</v>
      </c>
      <c r="I174" s="163"/>
      <c r="J174" s="164">
        <f>ROUND(I174*H174,2)</f>
        <v>0</v>
      </c>
      <c r="K174" s="165"/>
      <c r="L174" s="34"/>
      <c r="M174" s="166" t="s">
        <v>1</v>
      </c>
      <c r="N174" s="167" t="s">
        <v>41</v>
      </c>
      <c r="O174" s="62"/>
      <c r="P174" s="168">
        <f>O174*H174</f>
        <v>0</v>
      </c>
      <c r="Q174" s="168">
        <v>0.47349000000000002</v>
      </c>
      <c r="R174" s="168">
        <f>Q174*H174</f>
        <v>205.96815000000001</v>
      </c>
      <c r="S174" s="168">
        <v>0</v>
      </c>
      <c r="T174" s="169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241</v>
      </c>
      <c r="AT174" s="170" t="s">
        <v>237</v>
      </c>
      <c r="AU174" s="170" t="s">
        <v>87</v>
      </c>
      <c r="AY174" s="18" t="s">
        <v>234</v>
      </c>
      <c r="BE174" s="171">
        <f>IF(N174="základná",J174,0)</f>
        <v>0</v>
      </c>
      <c r="BF174" s="171">
        <f>IF(N174="znížená",J174,0)</f>
        <v>0</v>
      </c>
      <c r="BG174" s="171">
        <f>IF(N174="zákl. prenesená",J174,0)</f>
        <v>0</v>
      </c>
      <c r="BH174" s="171">
        <f>IF(N174="zníž. prenesená",J174,0)</f>
        <v>0</v>
      </c>
      <c r="BI174" s="171">
        <f>IF(N174="nulová",J174,0)</f>
        <v>0</v>
      </c>
      <c r="BJ174" s="18" t="s">
        <v>87</v>
      </c>
      <c r="BK174" s="171">
        <f>ROUND(I174*H174,2)</f>
        <v>0</v>
      </c>
      <c r="BL174" s="18" t="s">
        <v>241</v>
      </c>
      <c r="BM174" s="170" t="s">
        <v>4155</v>
      </c>
    </row>
    <row r="175" spans="1:65" s="14" customFormat="1">
      <c r="B175" s="180"/>
      <c r="D175" s="173" t="s">
        <v>243</v>
      </c>
      <c r="E175" s="181" t="s">
        <v>1</v>
      </c>
      <c r="F175" s="182" t="s">
        <v>4087</v>
      </c>
      <c r="H175" s="183">
        <v>435</v>
      </c>
      <c r="I175" s="184"/>
      <c r="L175" s="180"/>
      <c r="M175" s="185"/>
      <c r="N175" s="186"/>
      <c r="O175" s="186"/>
      <c r="P175" s="186"/>
      <c r="Q175" s="186"/>
      <c r="R175" s="186"/>
      <c r="S175" s="186"/>
      <c r="T175" s="187"/>
      <c r="AT175" s="181" t="s">
        <v>243</v>
      </c>
      <c r="AU175" s="181" t="s">
        <v>87</v>
      </c>
      <c r="AV175" s="14" t="s">
        <v>87</v>
      </c>
      <c r="AW175" s="14" t="s">
        <v>29</v>
      </c>
      <c r="AX175" s="14" t="s">
        <v>82</v>
      </c>
      <c r="AY175" s="181" t="s">
        <v>234</v>
      </c>
    </row>
    <row r="176" spans="1:65" s="2" customFormat="1" ht="33" customHeight="1">
      <c r="A176" s="33"/>
      <c r="B176" s="157"/>
      <c r="C176" s="158" t="s">
        <v>321</v>
      </c>
      <c r="D176" s="158" t="s">
        <v>237</v>
      </c>
      <c r="E176" s="159" t="s">
        <v>4156</v>
      </c>
      <c r="F176" s="160" t="s">
        <v>4157</v>
      </c>
      <c r="G176" s="161" t="s">
        <v>256</v>
      </c>
      <c r="H176" s="162">
        <v>435</v>
      </c>
      <c r="I176" s="163"/>
      <c r="J176" s="164">
        <f>ROUND(I176*H176,2)</f>
        <v>0</v>
      </c>
      <c r="K176" s="165"/>
      <c r="L176" s="34"/>
      <c r="M176" s="166" t="s">
        <v>1</v>
      </c>
      <c r="N176" s="167" t="s">
        <v>41</v>
      </c>
      <c r="O176" s="62"/>
      <c r="P176" s="168">
        <f>O176*H176</f>
        <v>0</v>
      </c>
      <c r="Q176" s="168">
        <v>0.50183</v>
      </c>
      <c r="R176" s="168">
        <f>Q176*H176</f>
        <v>218.29605000000001</v>
      </c>
      <c r="S176" s="168">
        <v>0</v>
      </c>
      <c r="T176" s="169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241</v>
      </c>
      <c r="AT176" s="170" t="s">
        <v>237</v>
      </c>
      <c r="AU176" s="170" t="s">
        <v>87</v>
      </c>
      <c r="AY176" s="18" t="s">
        <v>234</v>
      </c>
      <c r="BE176" s="171">
        <f>IF(N176="základná",J176,0)</f>
        <v>0</v>
      </c>
      <c r="BF176" s="171">
        <f>IF(N176="znížená",J176,0)</f>
        <v>0</v>
      </c>
      <c r="BG176" s="171">
        <f>IF(N176="zákl. prenesená",J176,0)</f>
        <v>0</v>
      </c>
      <c r="BH176" s="171">
        <f>IF(N176="zníž. prenesená",J176,0)</f>
        <v>0</v>
      </c>
      <c r="BI176" s="171">
        <f>IF(N176="nulová",J176,0)</f>
        <v>0</v>
      </c>
      <c r="BJ176" s="18" t="s">
        <v>87</v>
      </c>
      <c r="BK176" s="171">
        <f>ROUND(I176*H176,2)</f>
        <v>0</v>
      </c>
      <c r="BL176" s="18" t="s">
        <v>241</v>
      </c>
      <c r="BM176" s="170" t="s">
        <v>4158</v>
      </c>
    </row>
    <row r="177" spans="1:65" s="14" customFormat="1">
      <c r="B177" s="180"/>
      <c r="D177" s="173" t="s">
        <v>243</v>
      </c>
      <c r="E177" s="181" t="s">
        <v>4087</v>
      </c>
      <c r="F177" s="182" t="s">
        <v>4159</v>
      </c>
      <c r="H177" s="183">
        <v>435</v>
      </c>
      <c r="I177" s="184"/>
      <c r="L177" s="180"/>
      <c r="M177" s="185"/>
      <c r="N177" s="186"/>
      <c r="O177" s="186"/>
      <c r="P177" s="186"/>
      <c r="Q177" s="186"/>
      <c r="R177" s="186"/>
      <c r="S177" s="186"/>
      <c r="T177" s="187"/>
      <c r="AT177" s="181" t="s">
        <v>243</v>
      </c>
      <c r="AU177" s="181" t="s">
        <v>87</v>
      </c>
      <c r="AV177" s="14" t="s">
        <v>87</v>
      </c>
      <c r="AW177" s="14" t="s">
        <v>29</v>
      </c>
      <c r="AX177" s="14" t="s">
        <v>82</v>
      </c>
      <c r="AY177" s="181" t="s">
        <v>234</v>
      </c>
    </row>
    <row r="178" spans="1:65" s="2" customFormat="1" ht="44.25" customHeight="1">
      <c r="A178" s="33"/>
      <c r="B178" s="157"/>
      <c r="C178" s="158" t="s">
        <v>327</v>
      </c>
      <c r="D178" s="158" t="s">
        <v>237</v>
      </c>
      <c r="E178" s="159" t="s">
        <v>4160</v>
      </c>
      <c r="F178" s="160" t="s">
        <v>4161</v>
      </c>
      <c r="G178" s="161" t="s">
        <v>256</v>
      </c>
      <c r="H178" s="162">
        <v>365</v>
      </c>
      <c r="I178" s="163"/>
      <c r="J178" s="164">
        <f>ROUND(I178*H178,2)</f>
        <v>0</v>
      </c>
      <c r="K178" s="165"/>
      <c r="L178" s="34"/>
      <c r="M178" s="166" t="s">
        <v>1</v>
      </c>
      <c r="N178" s="167" t="s">
        <v>41</v>
      </c>
      <c r="O178" s="62"/>
      <c r="P178" s="168">
        <f>O178*H178</f>
        <v>0</v>
      </c>
      <c r="Q178" s="168">
        <v>9.2499999999999999E-2</v>
      </c>
      <c r="R178" s="168">
        <f>Q178*H178</f>
        <v>33.762500000000003</v>
      </c>
      <c r="S178" s="168">
        <v>0</v>
      </c>
      <c r="T178" s="169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241</v>
      </c>
      <c r="AT178" s="170" t="s">
        <v>237</v>
      </c>
      <c r="AU178" s="170" t="s">
        <v>87</v>
      </c>
      <c r="AY178" s="18" t="s">
        <v>234</v>
      </c>
      <c r="BE178" s="171">
        <f>IF(N178="základná",J178,0)</f>
        <v>0</v>
      </c>
      <c r="BF178" s="171">
        <f>IF(N178="znížená",J178,0)</f>
        <v>0</v>
      </c>
      <c r="BG178" s="171">
        <f>IF(N178="zákl. prenesená",J178,0)</f>
        <v>0</v>
      </c>
      <c r="BH178" s="171">
        <f>IF(N178="zníž. prenesená",J178,0)</f>
        <v>0</v>
      </c>
      <c r="BI178" s="171">
        <f>IF(N178="nulová",J178,0)</f>
        <v>0</v>
      </c>
      <c r="BJ178" s="18" t="s">
        <v>87</v>
      </c>
      <c r="BK178" s="171">
        <f>ROUND(I178*H178,2)</f>
        <v>0</v>
      </c>
      <c r="BL178" s="18" t="s">
        <v>241</v>
      </c>
      <c r="BM178" s="170" t="s">
        <v>4162</v>
      </c>
    </row>
    <row r="179" spans="1:65" s="14" customFormat="1">
      <c r="B179" s="180"/>
      <c r="D179" s="173" t="s">
        <v>243</v>
      </c>
      <c r="E179" s="181" t="s">
        <v>1</v>
      </c>
      <c r="F179" s="182" t="s">
        <v>4093</v>
      </c>
      <c r="H179" s="183">
        <v>365</v>
      </c>
      <c r="I179" s="184"/>
      <c r="L179" s="180"/>
      <c r="M179" s="185"/>
      <c r="N179" s="186"/>
      <c r="O179" s="186"/>
      <c r="P179" s="186"/>
      <c r="Q179" s="186"/>
      <c r="R179" s="186"/>
      <c r="S179" s="186"/>
      <c r="T179" s="187"/>
      <c r="AT179" s="181" t="s">
        <v>243</v>
      </c>
      <c r="AU179" s="181" t="s">
        <v>87</v>
      </c>
      <c r="AV179" s="14" t="s">
        <v>87</v>
      </c>
      <c r="AW179" s="14" t="s">
        <v>29</v>
      </c>
      <c r="AX179" s="14" t="s">
        <v>82</v>
      </c>
      <c r="AY179" s="181" t="s">
        <v>234</v>
      </c>
    </row>
    <row r="180" spans="1:65" s="2" customFormat="1" ht="16.5" customHeight="1">
      <c r="A180" s="33"/>
      <c r="B180" s="157"/>
      <c r="C180" s="199" t="s">
        <v>335</v>
      </c>
      <c r="D180" s="199" t="s">
        <v>478</v>
      </c>
      <c r="E180" s="200" t="s">
        <v>4163</v>
      </c>
      <c r="F180" s="201" t="s">
        <v>4164</v>
      </c>
      <c r="G180" s="202" t="s">
        <v>256</v>
      </c>
      <c r="H180" s="203">
        <v>372.3</v>
      </c>
      <c r="I180" s="204"/>
      <c r="J180" s="205">
        <f>ROUND(I180*H180,2)</f>
        <v>0</v>
      </c>
      <c r="K180" s="206"/>
      <c r="L180" s="207"/>
      <c r="M180" s="208" t="s">
        <v>1</v>
      </c>
      <c r="N180" s="209" t="s">
        <v>41</v>
      </c>
      <c r="O180" s="62"/>
      <c r="P180" s="168">
        <f>O180*H180</f>
        <v>0</v>
      </c>
      <c r="Q180" s="168">
        <v>0.13</v>
      </c>
      <c r="R180" s="168">
        <f>Q180*H180</f>
        <v>48.399000000000001</v>
      </c>
      <c r="S180" s="168">
        <v>0</v>
      </c>
      <c r="T180" s="169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282</v>
      </c>
      <c r="AT180" s="170" t="s">
        <v>478</v>
      </c>
      <c r="AU180" s="170" t="s">
        <v>87</v>
      </c>
      <c r="AY180" s="18" t="s">
        <v>234</v>
      </c>
      <c r="BE180" s="171">
        <f>IF(N180="základná",J180,0)</f>
        <v>0</v>
      </c>
      <c r="BF180" s="171">
        <f>IF(N180="znížená",J180,0)</f>
        <v>0</v>
      </c>
      <c r="BG180" s="171">
        <f>IF(N180="zákl. prenesená",J180,0)</f>
        <v>0</v>
      </c>
      <c r="BH180" s="171">
        <f>IF(N180="zníž. prenesená",J180,0)</f>
        <v>0</v>
      </c>
      <c r="BI180" s="171">
        <f>IF(N180="nulová",J180,0)</f>
        <v>0</v>
      </c>
      <c r="BJ180" s="18" t="s">
        <v>87</v>
      </c>
      <c r="BK180" s="171">
        <f>ROUND(I180*H180,2)</f>
        <v>0</v>
      </c>
      <c r="BL180" s="18" t="s">
        <v>241</v>
      </c>
      <c r="BM180" s="170" t="s">
        <v>4165</v>
      </c>
    </row>
    <row r="181" spans="1:65" s="14" customFormat="1">
      <c r="B181" s="180"/>
      <c r="D181" s="173" t="s">
        <v>243</v>
      </c>
      <c r="E181" s="181" t="s">
        <v>1</v>
      </c>
      <c r="F181" s="182" t="s">
        <v>4166</v>
      </c>
      <c r="H181" s="183">
        <v>372.3</v>
      </c>
      <c r="I181" s="184"/>
      <c r="L181" s="180"/>
      <c r="M181" s="185"/>
      <c r="N181" s="186"/>
      <c r="O181" s="186"/>
      <c r="P181" s="186"/>
      <c r="Q181" s="186"/>
      <c r="R181" s="186"/>
      <c r="S181" s="186"/>
      <c r="T181" s="187"/>
      <c r="AT181" s="181" t="s">
        <v>243</v>
      </c>
      <c r="AU181" s="181" t="s">
        <v>87</v>
      </c>
      <c r="AV181" s="14" t="s">
        <v>87</v>
      </c>
      <c r="AW181" s="14" t="s">
        <v>29</v>
      </c>
      <c r="AX181" s="14" t="s">
        <v>82</v>
      </c>
      <c r="AY181" s="181" t="s">
        <v>234</v>
      </c>
    </row>
    <row r="182" spans="1:65" s="2" customFormat="1" ht="44.25" customHeight="1">
      <c r="A182" s="33"/>
      <c r="B182" s="157"/>
      <c r="C182" s="158" t="s">
        <v>342</v>
      </c>
      <c r="D182" s="158" t="s">
        <v>237</v>
      </c>
      <c r="E182" s="159" t="s">
        <v>4167</v>
      </c>
      <c r="F182" s="160" t="s">
        <v>4168</v>
      </c>
      <c r="G182" s="161" t="s">
        <v>256</v>
      </c>
      <c r="H182" s="162">
        <v>250</v>
      </c>
      <c r="I182" s="163"/>
      <c r="J182" s="164">
        <f>ROUND(I182*H182,2)</f>
        <v>0</v>
      </c>
      <c r="K182" s="165"/>
      <c r="L182" s="34"/>
      <c r="M182" s="166" t="s">
        <v>1</v>
      </c>
      <c r="N182" s="167" t="s">
        <v>41</v>
      </c>
      <c r="O182" s="62"/>
      <c r="P182" s="168">
        <f>O182*H182</f>
        <v>0</v>
      </c>
      <c r="Q182" s="168">
        <v>0.13800000000000001</v>
      </c>
      <c r="R182" s="168">
        <f>Q182*H182</f>
        <v>34.5</v>
      </c>
      <c r="S182" s="168">
        <v>0</v>
      </c>
      <c r="T182" s="169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241</v>
      </c>
      <c r="AT182" s="170" t="s">
        <v>237</v>
      </c>
      <c r="AU182" s="170" t="s">
        <v>87</v>
      </c>
      <c r="AY182" s="18" t="s">
        <v>234</v>
      </c>
      <c r="BE182" s="171">
        <f>IF(N182="základná",J182,0)</f>
        <v>0</v>
      </c>
      <c r="BF182" s="171">
        <f>IF(N182="znížená",J182,0)</f>
        <v>0</v>
      </c>
      <c r="BG182" s="171">
        <f>IF(N182="zákl. prenesená",J182,0)</f>
        <v>0</v>
      </c>
      <c r="BH182" s="171">
        <f>IF(N182="zníž. prenesená",J182,0)</f>
        <v>0</v>
      </c>
      <c r="BI182" s="171">
        <f>IF(N182="nulová",J182,0)</f>
        <v>0</v>
      </c>
      <c r="BJ182" s="18" t="s">
        <v>87</v>
      </c>
      <c r="BK182" s="171">
        <f>ROUND(I182*H182,2)</f>
        <v>0</v>
      </c>
      <c r="BL182" s="18" t="s">
        <v>241</v>
      </c>
      <c r="BM182" s="170" t="s">
        <v>4169</v>
      </c>
    </row>
    <row r="183" spans="1:65" s="14" customFormat="1">
      <c r="B183" s="180"/>
      <c r="D183" s="173" t="s">
        <v>243</v>
      </c>
      <c r="E183" s="181" t="s">
        <v>1</v>
      </c>
      <c r="F183" s="182" t="s">
        <v>4090</v>
      </c>
      <c r="H183" s="183">
        <v>250</v>
      </c>
      <c r="I183" s="184"/>
      <c r="L183" s="180"/>
      <c r="M183" s="185"/>
      <c r="N183" s="186"/>
      <c r="O183" s="186"/>
      <c r="P183" s="186"/>
      <c r="Q183" s="186"/>
      <c r="R183" s="186"/>
      <c r="S183" s="186"/>
      <c r="T183" s="187"/>
      <c r="AT183" s="181" t="s">
        <v>243</v>
      </c>
      <c r="AU183" s="181" t="s">
        <v>87</v>
      </c>
      <c r="AV183" s="14" t="s">
        <v>87</v>
      </c>
      <c r="AW183" s="14" t="s">
        <v>29</v>
      </c>
      <c r="AX183" s="14" t="s">
        <v>82</v>
      </c>
      <c r="AY183" s="181" t="s">
        <v>234</v>
      </c>
    </row>
    <row r="184" spans="1:65" s="2" customFormat="1" ht="16.5" customHeight="1">
      <c r="A184" s="33"/>
      <c r="B184" s="157"/>
      <c r="C184" s="199" t="s">
        <v>349</v>
      </c>
      <c r="D184" s="199" t="s">
        <v>478</v>
      </c>
      <c r="E184" s="200" t="s">
        <v>4170</v>
      </c>
      <c r="F184" s="201" t="s">
        <v>4171</v>
      </c>
      <c r="G184" s="202" t="s">
        <v>256</v>
      </c>
      <c r="H184" s="203">
        <v>255</v>
      </c>
      <c r="I184" s="204"/>
      <c r="J184" s="205">
        <f>ROUND(I184*H184,2)</f>
        <v>0</v>
      </c>
      <c r="K184" s="206"/>
      <c r="L184" s="207"/>
      <c r="M184" s="208" t="s">
        <v>1</v>
      </c>
      <c r="N184" s="209" t="s">
        <v>41</v>
      </c>
      <c r="O184" s="62"/>
      <c r="P184" s="168">
        <f>O184*H184</f>
        <v>0</v>
      </c>
      <c r="Q184" s="168">
        <v>0.184</v>
      </c>
      <c r="R184" s="168">
        <f>Q184*H184</f>
        <v>46.92</v>
      </c>
      <c r="S184" s="168">
        <v>0</v>
      </c>
      <c r="T184" s="169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282</v>
      </c>
      <c r="AT184" s="170" t="s">
        <v>478</v>
      </c>
      <c r="AU184" s="170" t="s">
        <v>87</v>
      </c>
      <c r="AY184" s="18" t="s">
        <v>234</v>
      </c>
      <c r="BE184" s="171">
        <f>IF(N184="základná",J184,0)</f>
        <v>0</v>
      </c>
      <c r="BF184" s="171">
        <f>IF(N184="znížená",J184,0)</f>
        <v>0</v>
      </c>
      <c r="BG184" s="171">
        <f>IF(N184="zákl. prenesená",J184,0)</f>
        <v>0</v>
      </c>
      <c r="BH184" s="171">
        <f>IF(N184="zníž. prenesená",J184,0)</f>
        <v>0</v>
      </c>
      <c r="BI184" s="171">
        <f>IF(N184="nulová",J184,0)</f>
        <v>0</v>
      </c>
      <c r="BJ184" s="18" t="s">
        <v>87</v>
      </c>
      <c r="BK184" s="171">
        <f>ROUND(I184*H184,2)</f>
        <v>0</v>
      </c>
      <c r="BL184" s="18" t="s">
        <v>241</v>
      </c>
      <c r="BM184" s="170" t="s">
        <v>4172</v>
      </c>
    </row>
    <row r="185" spans="1:65" s="14" customFormat="1">
      <c r="B185" s="180"/>
      <c r="D185" s="173" t="s">
        <v>243</v>
      </c>
      <c r="E185" s="181" t="s">
        <v>1</v>
      </c>
      <c r="F185" s="182" t="s">
        <v>4173</v>
      </c>
      <c r="H185" s="183">
        <v>255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243</v>
      </c>
      <c r="AU185" s="181" t="s">
        <v>87</v>
      </c>
      <c r="AV185" s="14" t="s">
        <v>87</v>
      </c>
      <c r="AW185" s="14" t="s">
        <v>29</v>
      </c>
      <c r="AX185" s="14" t="s">
        <v>82</v>
      </c>
      <c r="AY185" s="181" t="s">
        <v>234</v>
      </c>
    </row>
    <row r="186" spans="1:65" s="2" customFormat="1" ht="24.15" customHeight="1">
      <c r="A186" s="33"/>
      <c r="B186" s="157"/>
      <c r="C186" s="158" t="s">
        <v>7</v>
      </c>
      <c r="D186" s="158" t="s">
        <v>237</v>
      </c>
      <c r="E186" s="159" t="s">
        <v>4174</v>
      </c>
      <c r="F186" s="160" t="s">
        <v>4175</v>
      </c>
      <c r="G186" s="161" t="s">
        <v>256</v>
      </c>
      <c r="H186" s="162">
        <v>17.600000000000001</v>
      </c>
      <c r="I186" s="163"/>
      <c r="J186" s="164">
        <f>ROUND(I186*H186,2)</f>
        <v>0</v>
      </c>
      <c r="K186" s="165"/>
      <c r="L186" s="34"/>
      <c r="M186" s="166" t="s">
        <v>1</v>
      </c>
      <c r="N186" s="167" t="s">
        <v>41</v>
      </c>
      <c r="O186" s="62"/>
      <c r="P186" s="168">
        <f>O186*H186</f>
        <v>0</v>
      </c>
      <c r="Q186" s="168">
        <v>0.112</v>
      </c>
      <c r="R186" s="168">
        <f>Q186*H186</f>
        <v>1.9712000000000003</v>
      </c>
      <c r="S186" s="168">
        <v>0</v>
      </c>
      <c r="T186" s="169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0" t="s">
        <v>241</v>
      </c>
      <c r="AT186" s="170" t="s">
        <v>237</v>
      </c>
      <c r="AU186" s="170" t="s">
        <v>87</v>
      </c>
      <c r="AY186" s="18" t="s">
        <v>234</v>
      </c>
      <c r="BE186" s="171">
        <f>IF(N186="základná",J186,0)</f>
        <v>0</v>
      </c>
      <c r="BF186" s="171">
        <f>IF(N186="znížená",J186,0)</f>
        <v>0</v>
      </c>
      <c r="BG186" s="171">
        <f>IF(N186="zákl. prenesená",J186,0)</f>
        <v>0</v>
      </c>
      <c r="BH186" s="171">
        <f>IF(N186="zníž. prenesená",J186,0)</f>
        <v>0</v>
      </c>
      <c r="BI186" s="171">
        <f>IF(N186="nulová",J186,0)</f>
        <v>0</v>
      </c>
      <c r="BJ186" s="18" t="s">
        <v>87</v>
      </c>
      <c r="BK186" s="171">
        <f>ROUND(I186*H186,2)</f>
        <v>0</v>
      </c>
      <c r="BL186" s="18" t="s">
        <v>241</v>
      </c>
      <c r="BM186" s="170" t="s">
        <v>4176</v>
      </c>
    </row>
    <row r="187" spans="1:65" s="14" customFormat="1" ht="20.399999999999999">
      <c r="B187" s="180"/>
      <c r="D187" s="173" t="s">
        <v>243</v>
      </c>
      <c r="E187" s="181" t="s">
        <v>1</v>
      </c>
      <c r="F187" s="182" t="s">
        <v>4177</v>
      </c>
      <c r="H187" s="183">
        <v>17.600000000000001</v>
      </c>
      <c r="I187" s="184"/>
      <c r="L187" s="180"/>
      <c r="M187" s="185"/>
      <c r="N187" s="186"/>
      <c r="O187" s="186"/>
      <c r="P187" s="186"/>
      <c r="Q187" s="186"/>
      <c r="R187" s="186"/>
      <c r="S187" s="186"/>
      <c r="T187" s="187"/>
      <c r="AT187" s="181" t="s">
        <v>243</v>
      </c>
      <c r="AU187" s="181" t="s">
        <v>87</v>
      </c>
      <c r="AV187" s="14" t="s">
        <v>87</v>
      </c>
      <c r="AW187" s="14" t="s">
        <v>29</v>
      </c>
      <c r="AX187" s="14" t="s">
        <v>82</v>
      </c>
      <c r="AY187" s="181" t="s">
        <v>234</v>
      </c>
    </row>
    <row r="188" spans="1:65" s="2" customFormat="1" ht="24.15" customHeight="1">
      <c r="A188" s="33"/>
      <c r="B188" s="157"/>
      <c r="C188" s="199" t="s">
        <v>362</v>
      </c>
      <c r="D188" s="199" t="s">
        <v>478</v>
      </c>
      <c r="E188" s="200" t="s">
        <v>4178</v>
      </c>
      <c r="F188" s="201" t="s">
        <v>4179</v>
      </c>
      <c r="G188" s="202" t="s">
        <v>256</v>
      </c>
      <c r="H188" s="203">
        <v>9.6</v>
      </c>
      <c r="I188" s="204"/>
      <c r="J188" s="205">
        <f>ROUND(I188*H188,2)</f>
        <v>0</v>
      </c>
      <c r="K188" s="206"/>
      <c r="L188" s="207"/>
      <c r="M188" s="208" t="s">
        <v>1</v>
      </c>
      <c r="N188" s="209" t="s">
        <v>41</v>
      </c>
      <c r="O188" s="62"/>
      <c r="P188" s="168">
        <f>O188*H188</f>
        <v>0</v>
      </c>
      <c r="Q188" s="168">
        <v>0.13800000000000001</v>
      </c>
      <c r="R188" s="168">
        <f>Q188*H188</f>
        <v>1.3248</v>
      </c>
      <c r="S188" s="168">
        <v>0</v>
      </c>
      <c r="T188" s="169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282</v>
      </c>
      <c r="AT188" s="170" t="s">
        <v>478</v>
      </c>
      <c r="AU188" s="170" t="s">
        <v>87</v>
      </c>
      <c r="AY188" s="18" t="s">
        <v>234</v>
      </c>
      <c r="BE188" s="171">
        <f>IF(N188="základná",J188,0)</f>
        <v>0</v>
      </c>
      <c r="BF188" s="171">
        <f>IF(N188="znížená",J188,0)</f>
        <v>0</v>
      </c>
      <c r="BG188" s="171">
        <f>IF(N188="zákl. prenesená",J188,0)</f>
        <v>0</v>
      </c>
      <c r="BH188" s="171">
        <f>IF(N188="zníž. prenesená",J188,0)</f>
        <v>0</v>
      </c>
      <c r="BI188" s="171">
        <f>IF(N188="nulová",J188,0)</f>
        <v>0</v>
      </c>
      <c r="BJ188" s="18" t="s">
        <v>87</v>
      </c>
      <c r="BK188" s="171">
        <f>ROUND(I188*H188,2)</f>
        <v>0</v>
      </c>
      <c r="BL188" s="18" t="s">
        <v>241</v>
      </c>
      <c r="BM188" s="170" t="s">
        <v>4180</v>
      </c>
    </row>
    <row r="189" spans="1:65" s="13" customFormat="1">
      <c r="B189" s="172"/>
      <c r="D189" s="173" t="s">
        <v>243</v>
      </c>
      <c r="E189" s="174" t="s">
        <v>1</v>
      </c>
      <c r="F189" s="175" t="s">
        <v>4181</v>
      </c>
      <c r="H189" s="174" t="s">
        <v>1</v>
      </c>
      <c r="I189" s="176"/>
      <c r="L189" s="172"/>
      <c r="M189" s="177"/>
      <c r="N189" s="178"/>
      <c r="O189" s="178"/>
      <c r="P189" s="178"/>
      <c r="Q189" s="178"/>
      <c r="R189" s="178"/>
      <c r="S189" s="178"/>
      <c r="T189" s="179"/>
      <c r="AT189" s="174" t="s">
        <v>243</v>
      </c>
      <c r="AU189" s="174" t="s">
        <v>87</v>
      </c>
      <c r="AV189" s="13" t="s">
        <v>82</v>
      </c>
      <c r="AW189" s="13" t="s">
        <v>29</v>
      </c>
      <c r="AX189" s="13" t="s">
        <v>75</v>
      </c>
      <c r="AY189" s="174" t="s">
        <v>234</v>
      </c>
    </row>
    <row r="190" spans="1:65" s="14" customFormat="1">
      <c r="B190" s="180"/>
      <c r="D190" s="173" t="s">
        <v>243</v>
      </c>
      <c r="E190" s="181" t="s">
        <v>1</v>
      </c>
      <c r="F190" s="182" t="s">
        <v>4182</v>
      </c>
      <c r="H190" s="183">
        <v>9.6</v>
      </c>
      <c r="I190" s="184"/>
      <c r="L190" s="180"/>
      <c r="M190" s="185"/>
      <c r="N190" s="186"/>
      <c r="O190" s="186"/>
      <c r="P190" s="186"/>
      <c r="Q190" s="186"/>
      <c r="R190" s="186"/>
      <c r="S190" s="186"/>
      <c r="T190" s="187"/>
      <c r="AT190" s="181" t="s">
        <v>243</v>
      </c>
      <c r="AU190" s="181" t="s">
        <v>87</v>
      </c>
      <c r="AV190" s="14" t="s">
        <v>87</v>
      </c>
      <c r="AW190" s="14" t="s">
        <v>29</v>
      </c>
      <c r="AX190" s="14" t="s">
        <v>75</v>
      </c>
      <c r="AY190" s="181" t="s">
        <v>234</v>
      </c>
    </row>
    <row r="191" spans="1:65" s="15" customFormat="1">
      <c r="B191" s="188"/>
      <c r="D191" s="173" t="s">
        <v>243</v>
      </c>
      <c r="E191" s="189" t="s">
        <v>1</v>
      </c>
      <c r="F191" s="190" t="s">
        <v>248</v>
      </c>
      <c r="H191" s="191">
        <v>9.6</v>
      </c>
      <c r="I191" s="192"/>
      <c r="L191" s="188"/>
      <c r="M191" s="193"/>
      <c r="N191" s="194"/>
      <c r="O191" s="194"/>
      <c r="P191" s="194"/>
      <c r="Q191" s="194"/>
      <c r="R191" s="194"/>
      <c r="S191" s="194"/>
      <c r="T191" s="195"/>
      <c r="AT191" s="189" t="s">
        <v>243</v>
      </c>
      <c r="AU191" s="189" t="s">
        <v>87</v>
      </c>
      <c r="AV191" s="15" t="s">
        <v>241</v>
      </c>
      <c r="AW191" s="15" t="s">
        <v>29</v>
      </c>
      <c r="AX191" s="15" t="s">
        <v>82</v>
      </c>
      <c r="AY191" s="189" t="s">
        <v>234</v>
      </c>
    </row>
    <row r="192" spans="1:65" s="2" customFormat="1" ht="24.15" customHeight="1">
      <c r="A192" s="33"/>
      <c r="B192" s="157"/>
      <c r="C192" s="199" t="s">
        <v>367</v>
      </c>
      <c r="D192" s="199" t="s">
        <v>478</v>
      </c>
      <c r="E192" s="200" t="s">
        <v>4183</v>
      </c>
      <c r="F192" s="201" t="s">
        <v>4184</v>
      </c>
      <c r="G192" s="202" t="s">
        <v>256</v>
      </c>
      <c r="H192" s="203">
        <v>8</v>
      </c>
      <c r="I192" s="204"/>
      <c r="J192" s="205">
        <f>ROUND(I192*H192,2)</f>
        <v>0</v>
      </c>
      <c r="K192" s="206"/>
      <c r="L192" s="207"/>
      <c r="M192" s="208" t="s">
        <v>1</v>
      </c>
      <c r="N192" s="209" t="s">
        <v>41</v>
      </c>
      <c r="O192" s="62"/>
      <c r="P192" s="168">
        <f>O192*H192</f>
        <v>0</v>
      </c>
      <c r="Q192" s="168">
        <v>0.13800000000000001</v>
      </c>
      <c r="R192" s="168">
        <f>Q192*H192</f>
        <v>1.1040000000000001</v>
      </c>
      <c r="S192" s="168">
        <v>0</v>
      </c>
      <c r="T192" s="169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0" t="s">
        <v>282</v>
      </c>
      <c r="AT192" s="170" t="s">
        <v>478</v>
      </c>
      <c r="AU192" s="170" t="s">
        <v>87</v>
      </c>
      <c r="AY192" s="18" t="s">
        <v>234</v>
      </c>
      <c r="BE192" s="171">
        <f>IF(N192="základná",J192,0)</f>
        <v>0</v>
      </c>
      <c r="BF192" s="171">
        <f>IF(N192="znížená",J192,0)</f>
        <v>0</v>
      </c>
      <c r="BG192" s="171">
        <f>IF(N192="zákl. prenesená",J192,0)</f>
        <v>0</v>
      </c>
      <c r="BH192" s="171">
        <f>IF(N192="zníž. prenesená",J192,0)</f>
        <v>0</v>
      </c>
      <c r="BI192" s="171">
        <f>IF(N192="nulová",J192,0)</f>
        <v>0</v>
      </c>
      <c r="BJ192" s="18" t="s">
        <v>87</v>
      </c>
      <c r="BK192" s="171">
        <f>ROUND(I192*H192,2)</f>
        <v>0</v>
      </c>
      <c r="BL192" s="18" t="s">
        <v>241</v>
      </c>
      <c r="BM192" s="170" t="s">
        <v>4185</v>
      </c>
    </row>
    <row r="193" spans="1:65" s="13" customFormat="1">
      <c r="B193" s="172"/>
      <c r="D193" s="173" t="s">
        <v>243</v>
      </c>
      <c r="E193" s="174" t="s">
        <v>1</v>
      </c>
      <c r="F193" s="175" t="s">
        <v>4181</v>
      </c>
      <c r="H193" s="174" t="s">
        <v>1</v>
      </c>
      <c r="I193" s="176"/>
      <c r="L193" s="172"/>
      <c r="M193" s="177"/>
      <c r="N193" s="178"/>
      <c r="O193" s="178"/>
      <c r="P193" s="178"/>
      <c r="Q193" s="178"/>
      <c r="R193" s="178"/>
      <c r="S193" s="178"/>
      <c r="T193" s="179"/>
      <c r="AT193" s="174" t="s">
        <v>243</v>
      </c>
      <c r="AU193" s="174" t="s">
        <v>87</v>
      </c>
      <c r="AV193" s="13" t="s">
        <v>82</v>
      </c>
      <c r="AW193" s="13" t="s">
        <v>29</v>
      </c>
      <c r="AX193" s="13" t="s">
        <v>75</v>
      </c>
      <c r="AY193" s="174" t="s">
        <v>234</v>
      </c>
    </row>
    <row r="194" spans="1:65" s="14" customFormat="1">
      <c r="B194" s="180"/>
      <c r="D194" s="173" t="s">
        <v>243</v>
      </c>
      <c r="E194" s="181" t="s">
        <v>1</v>
      </c>
      <c r="F194" s="182" t="s">
        <v>4186</v>
      </c>
      <c r="H194" s="183">
        <v>8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243</v>
      </c>
      <c r="AU194" s="181" t="s">
        <v>87</v>
      </c>
      <c r="AV194" s="14" t="s">
        <v>87</v>
      </c>
      <c r="AW194" s="14" t="s">
        <v>29</v>
      </c>
      <c r="AX194" s="14" t="s">
        <v>82</v>
      </c>
      <c r="AY194" s="181" t="s">
        <v>234</v>
      </c>
    </row>
    <row r="195" spans="1:65" s="2" customFormat="1" ht="37.950000000000003" customHeight="1">
      <c r="A195" s="33"/>
      <c r="B195" s="157"/>
      <c r="C195" s="158" t="s">
        <v>372</v>
      </c>
      <c r="D195" s="158" t="s">
        <v>237</v>
      </c>
      <c r="E195" s="159" t="s">
        <v>4187</v>
      </c>
      <c r="F195" s="160" t="s">
        <v>4188</v>
      </c>
      <c r="G195" s="161" t="s">
        <v>256</v>
      </c>
      <c r="H195" s="162">
        <v>207</v>
      </c>
      <c r="I195" s="163"/>
      <c r="J195" s="164">
        <f>ROUND(I195*H195,2)</f>
        <v>0</v>
      </c>
      <c r="K195" s="165"/>
      <c r="L195" s="34"/>
      <c r="M195" s="166" t="s">
        <v>1</v>
      </c>
      <c r="N195" s="167" t="s">
        <v>41</v>
      </c>
      <c r="O195" s="62"/>
      <c r="P195" s="168">
        <f>O195*H195</f>
        <v>0</v>
      </c>
      <c r="Q195" s="168">
        <v>0.112</v>
      </c>
      <c r="R195" s="168">
        <f>Q195*H195</f>
        <v>23.184000000000001</v>
      </c>
      <c r="S195" s="168">
        <v>0</v>
      </c>
      <c r="T195" s="169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0" t="s">
        <v>241</v>
      </c>
      <c r="AT195" s="170" t="s">
        <v>237</v>
      </c>
      <c r="AU195" s="170" t="s">
        <v>87</v>
      </c>
      <c r="AY195" s="18" t="s">
        <v>234</v>
      </c>
      <c r="BE195" s="171">
        <f>IF(N195="základná",J195,0)</f>
        <v>0</v>
      </c>
      <c r="BF195" s="171">
        <f>IF(N195="znížená",J195,0)</f>
        <v>0</v>
      </c>
      <c r="BG195" s="171">
        <f>IF(N195="zákl. prenesená",J195,0)</f>
        <v>0</v>
      </c>
      <c r="BH195" s="171">
        <f>IF(N195="zníž. prenesená",J195,0)</f>
        <v>0</v>
      </c>
      <c r="BI195" s="171">
        <f>IF(N195="nulová",J195,0)</f>
        <v>0</v>
      </c>
      <c r="BJ195" s="18" t="s">
        <v>87</v>
      </c>
      <c r="BK195" s="171">
        <f>ROUND(I195*H195,2)</f>
        <v>0</v>
      </c>
      <c r="BL195" s="18" t="s">
        <v>241</v>
      </c>
      <c r="BM195" s="170" t="s">
        <v>4189</v>
      </c>
    </row>
    <row r="196" spans="1:65" s="14" customFormat="1">
      <c r="B196" s="180"/>
      <c r="D196" s="173" t="s">
        <v>243</v>
      </c>
      <c r="E196" s="181" t="s">
        <v>1</v>
      </c>
      <c r="F196" s="182" t="s">
        <v>4096</v>
      </c>
      <c r="H196" s="183">
        <v>207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243</v>
      </c>
      <c r="AU196" s="181" t="s">
        <v>87</v>
      </c>
      <c r="AV196" s="14" t="s">
        <v>87</v>
      </c>
      <c r="AW196" s="14" t="s">
        <v>29</v>
      </c>
      <c r="AX196" s="14" t="s">
        <v>82</v>
      </c>
      <c r="AY196" s="181" t="s">
        <v>234</v>
      </c>
    </row>
    <row r="197" spans="1:65" s="2" customFormat="1" ht="16.5" customHeight="1">
      <c r="A197" s="33"/>
      <c r="B197" s="157"/>
      <c r="C197" s="199" t="s">
        <v>379</v>
      </c>
      <c r="D197" s="199" t="s">
        <v>478</v>
      </c>
      <c r="E197" s="200" t="s">
        <v>4190</v>
      </c>
      <c r="F197" s="201" t="s">
        <v>4191</v>
      </c>
      <c r="G197" s="202" t="s">
        <v>256</v>
      </c>
      <c r="H197" s="203">
        <v>211.14</v>
      </c>
      <c r="I197" s="204"/>
      <c r="J197" s="205">
        <f>ROUND(I197*H197,2)</f>
        <v>0</v>
      </c>
      <c r="K197" s="206"/>
      <c r="L197" s="207"/>
      <c r="M197" s="208" t="s">
        <v>1</v>
      </c>
      <c r="N197" s="209" t="s">
        <v>41</v>
      </c>
      <c r="O197" s="62"/>
      <c r="P197" s="168">
        <f>O197*H197</f>
        <v>0</v>
      </c>
      <c r="Q197" s="168">
        <v>0.13339999999999999</v>
      </c>
      <c r="R197" s="168">
        <f>Q197*H197</f>
        <v>28.166075999999997</v>
      </c>
      <c r="S197" s="168">
        <v>0</v>
      </c>
      <c r="T197" s="169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0" t="s">
        <v>282</v>
      </c>
      <c r="AT197" s="170" t="s">
        <v>478</v>
      </c>
      <c r="AU197" s="170" t="s">
        <v>87</v>
      </c>
      <c r="AY197" s="18" t="s">
        <v>234</v>
      </c>
      <c r="BE197" s="171">
        <f>IF(N197="základná",J197,0)</f>
        <v>0</v>
      </c>
      <c r="BF197" s="171">
        <f>IF(N197="znížená",J197,0)</f>
        <v>0</v>
      </c>
      <c r="BG197" s="171">
        <f>IF(N197="zákl. prenesená",J197,0)</f>
        <v>0</v>
      </c>
      <c r="BH197" s="171">
        <f>IF(N197="zníž. prenesená",J197,0)</f>
        <v>0</v>
      </c>
      <c r="BI197" s="171">
        <f>IF(N197="nulová",J197,0)</f>
        <v>0</v>
      </c>
      <c r="BJ197" s="18" t="s">
        <v>87</v>
      </c>
      <c r="BK197" s="171">
        <f>ROUND(I197*H197,2)</f>
        <v>0</v>
      </c>
      <c r="BL197" s="18" t="s">
        <v>241</v>
      </c>
      <c r="BM197" s="170" t="s">
        <v>4192</v>
      </c>
    </row>
    <row r="198" spans="1:65" s="14" customFormat="1">
      <c r="B198" s="180"/>
      <c r="D198" s="173" t="s">
        <v>243</v>
      </c>
      <c r="E198" s="181" t="s">
        <v>1</v>
      </c>
      <c r="F198" s="182" t="s">
        <v>4193</v>
      </c>
      <c r="H198" s="183">
        <v>211.14</v>
      </c>
      <c r="I198" s="184"/>
      <c r="L198" s="180"/>
      <c r="M198" s="185"/>
      <c r="N198" s="186"/>
      <c r="O198" s="186"/>
      <c r="P198" s="186"/>
      <c r="Q198" s="186"/>
      <c r="R198" s="186"/>
      <c r="S198" s="186"/>
      <c r="T198" s="187"/>
      <c r="AT198" s="181" t="s">
        <v>243</v>
      </c>
      <c r="AU198" s="181" t="s">
        <v>87</v>
      </c>
      <c r="AV198" s="14" t="s">
        <v>87</v>
      </c>
      <c r="AW198" s="14" t="s">
        <v>29</v>
      </c>
      <c r="AX198" s="14" t="s">
        <v>82</v>
      </c>
      <c r="AY198" s="181" t="s">
        <v>234</v>
      </c>
    </row>
    <row r="199" spans="1:65" s="2" customFormat="1" ht="37.950000000000003" customHeight="1">
      <c r="A199" s="33"/>
      <c r="B199" s="157"/>
      <c r="C199" s="158" t="s">
        <v>387</v>
      </c>
      <c r="D199" s="158" t="s">
        <v>237</v>
      </c>
      <c r="E199" s="159" t="s">
        <v>4194</v>
      </c>
      <c r="F199" s="160" t="s">
        <v>4195</v>
      </c>
      <c r="G199" s="161" t="s">
        <v>256</v>
      </c>
      <c r="H199" s="162">
        <v>456.75</v>
      </c>
      <c r="I199" s="163"/>
      <c r="J199" s="164">
        <f>ROUND(I199*H199,2)</f>
        <v>0</v>
      </c>
      <c r="K199" s="165"/>
      <c r="L199" s="34"/>
      <c r="M199" s="166" t="s">
        <v>1</v>
      </c>
      <c r="N199" s="167" t="s">
        <v>41</v>
      </c>
      <c r="O199" s="62"/>
      <c r="P199" s="168">
        <f>O199*H199</f>
        <v>0</v>
      </c>
      <c r="Q199" s="168">
        <v>8.7799999999999996E-3</v>
      </c>
      <c r="R199" s="168">
        <f>Q199*H199</f>
        <v>4.0102649999999995</v>
      </c>
      <c r="S199" s="168">
        <v>0</v>
      </c>
      <c r="T199" s="169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70" t="s">
        <v>241</v>
      </c>
      <c r="AT199" s="170" t="s">
        <v>237</v>
      </c>
      <c r="AU199" s="170" t="s">
        <v>87</v>
      </c>
      <c r="AY199" s="18" t="s">
        <v>234</v>
      </c>
      <c r="BE199" s="171">
        <f>IF(N199="základná",J199,0)</f>
        <v>0</v>
      </c>
      <c r="BF199" s="171">
        <f>IF(N199="znížená",J199,0)</f>
        <v>0</v>
      </c>
      <c r="BG199" s="171">
        <f>IF(N199="zákl. prenesená",J199,0)</f>
        <v>0</v>
      </c>
      <c r="BH199" s="171">
        <f>IF(N199="zníž. prenesená",J199,0)</f>
        <v>0</v>
      </c>
      <c r="BI199" s="171">
        <f>IF(N199="nulová",J199,0)</f>
        <v>0</v>
      </c>
      <c r="BJ199" s="18" t="s">
        <v>87</v>
      </c>
      <c r="BK199" s="171">
        <f>ROUND(I199*H199,2)</f>
        <v>0</v>
      </c>
      <c r="BL199" s="18" t="s">
        <v>241</v>
      </c>
      <c r="BM199" s="170" t="s">
        <v>4196</v>
      </c>
    </row>
    <row r="200" spans="1:65" s="14" customFormat="1">
      <c r="B200" s="180"/>
      <c r="D200" s="173" t="s">
        <v>243</v>
      </c>
      <c r="E200" s="181" t="s">
        <v>1</v>
      </c>
      <c r="F200" s="182" t="s">
        <v>4197</v>
      </c>
      <c r="H200" s="183">
        <v>456.75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243</v>
      </c>
      <c r="AU200" s="181" t="s">
        <v>87</v>
      </c>
      <c r="AV200" s="14" t="s">
        <v>87</v>
      </c>
      <c r="AW200" s="14" t="s">
        <v>29</v>
      </c>
      <c r="AX200" s="14" t="s">
        <v>82</v>
      </c>
      <c r="AY200" s="181" t="s">
        <v>234</v>
      </c>
    </row>
    <row r="201" spans="1:65" s="12" customFormat="1" ht="22.95" customHeight="1">
      <c r="B201" s="144"/>
      <c r="D201" s="145" t="s">
        <v>74</v>
      </c>
      <c r="E201" s="155" t="s">
        <v>235</v>
      </c>
      <c r="F201" s="155" t="s">
        <v>236</v>
      </c>
      <c r="I201" s="147"/>
      <c r="J201" s="156">
        <f>BK201</f>
        <v>0</v>
      </c>
      <c r="L201" s="144"/>
      <c r="M201" s="149"/>
      <c r="N201" s="150"/>
      <c r="O201" s="150"/>
      <c r="P201" s="151">
        <f>SUM(P202:P231)</f>
        <v>0</v>
      </c>
      <c r="Q201" s="150"/>
      <c r="R201" s="151">
        <f>SUM(R202:R231)</f>
        <v>125.67933020000001</v>
      </c>
      <c r="S201" s="150"/>
      <c r="T201" s="152">
        <f>SUM(T202:T231)</f>
        <v>0</v>
      </c>
      <c r="AR201" s="145" t="s">
        <v>82</v>
      </c>
      <c r="AT201" s="153" t="s">
        <v>74</v>
      </c>
      <c r="AU201" s="153" t="s">
        <v>82</v>
      </c>
      <c r="AY201" s="145" t="s">
        <v>234</v>
      </c>
      <c r="BK201" s="154">
        <f>SUM(BK202:BK231)</f>
        <v>0</v>
      </c>
    </row>
    <row r="202" spans="1:65" s="2" customFormat="1" ht="33" customHeight="1">
      <c r="A202" s="33"/>
      <c r="B202" s="157"/>
      <c r="C202" s="158" t="s">
        <v>608</v>
      </c>
      <c r="D202" s="158" t="s">
        <v>237</v>
      </c>
      <c r="E202" s="159" t="s">
        <v>4198</v>
      </c>
      <c r="F202" s="160" t="s">
        <v>4199</v>
      </c>
      <c r="G202" s="161" t="s">
        <v>240</v>
      </c>
      <c r="H202" s="162">
        <v>367</v>
      </c>
      <c r="I202" s="163"/>
      <c r="J202" s="164">
        <f>ROUND(I202*H202,2)</f>
        <v>0</v>
      </c>
      <c r="K202" s="165"/>
      <c r="L202" s="34"/>
      <c r="M202" s="166" t="s">
        <v>1</v>
      </c>
      <c r="N202" s="167" t="s">
        <v>41</v>
      </c>
      <c r="O202" s="62"/>
      <c r="P202" s="168">
        <f>O202*H202</f>
        <v>0</v>
      </c>
      <c r="Q202" s="168">
        <v>0.15814</v>
      </c>
      <c r="R202" s="168">
        <f>Q202*H202</f>
        <v>58.037379999999999</v>
      </c>
      <c r="S202" s="168">
        <v>0</v>
      </c>
      <c r="T202" s="169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0" t="s">
        <v>241</v>
      </c>
      <c r="AT202" s="170" t="s">
        <v>237</v>
      </c>
      <c r="AU202" s="170" t="s">
        <v>87</v>
      </c>
      <c r="AY202" s="18" t="s">
        <v>234</v>
      </c>
      <c r="BE202" s="171">
        <f>IF(N202="základná",J202,0)</f>
        <v>0</v>
      </c>
      <c r="BF202" s="171">
        <f>IF(N202="znížená",J202,0)</f>
        <v>0</v>
      </c>
      <c r="BG202" s="171">
        <f>IF(N202="zákl. prenesená",J202,0)</f>
        <v>0</v>
      </c>
      <c r="BH202" s="171">
        <f>IF(N202="zníž. prenesená",J202,0)</f>
        <v>0</v>
      </c>
      <c r="BI202" s="171">
        <f>IF(N202="nulová",J202,0)</f>
        <v>0</v>
      </c>
      <c r="BJ202" s="18" t="s">
        <v>87</v>
      </c>
      <c r="BK202" s="171">
        <f>ROUND(I202*H202,2)</f>
        <v>0</v>
      </c>
      <c r="BL202" s="18" t="s">
        <v>241</v>
      </c>
      <c r="BM202" s="170" t="s">
        <v>4200</v>
      </c>
    </row>
    <row r="203" spans="1:65" s="14" customFormat="1">
      <c r="B203" s="180"/>
      <c r="D203" s="173" t="s">
        <v>243</v>
      </c>
      <c r="E203" s="181" t="s">
        <v>4082</v>
      </c>
      <c r="F203" s="182" t="s">
        <v>4201</v>
      </c>
      <c r="H203" s="183">
        <v>278</v>
      </c>
      <c r="I203" s="184"/>
      <c r="L203" s="180"/>
      <c r="M203" s="185"/>
      <c r="N203" s="186"/>
      <c r="O203" s="186"/>
      <c r="P203" s="186"/>
      <c r="Q203" s="186"/>
      <c r="R203" s="186"/>
      <c r="S203" s="186"/>
      <c r="T203" s="187"/>
      <c r="AT203" s="181" t="s">
        <v>243</v>
      </c>
      <c r="AU203" s="181" t="s">
        <v>87</v>
      </c>
      <c r="AV203" s="14" t="s">
        <v>87</v>
      </c>
      <c r="AW203" s="14" t="s">
        <v>29</v>
      </c>
      <c r="AX203" s="14" t="s">
        <v>75</v>
      </c>
      <c r="AY203" s="181" t="s">
        <v>234</v>
      </c>
    </row>
    <row r="204" spans="1:65" s="14" customFormat="1">
      <c r="B204" s="180"/>
      <c r="D204" s="173" t="s">
        <v>243</v>
      </c>
      <c r="E204" s="181" t="s">
        <v>4085</v>
      </c>
      <c r="F204" s="182" t="s">
        <v>4202</v>
      </c>
      <c r="H204" s="183">
        <v>89</v>
      </c>
      <c r="I204" s="184"/>
      <c r="L204" s="180"/>
      <c r="M204" s="185"/>
      <c r="N204" s="186"/>
      <c r="O204" s="186"/>
      <c r="P204" s="186"/>
      <c r="Q204" s="186"/>
      <c r="R204" s="186"/>
      <c r="S204" s="186"/>
      <c r="T204" s="187"/>
      <c r="AT204" s="181" t="s">
        <v>243</v>
      </c>
      <c r="AU204" s="181" t="s">
        <v>87</v>
      </c>
      <c r="AV204" s="14" t="s">
        <v>87</v>
      </c>
      <c r="AW204" s="14" t="s">
        <v>29</v>
      </c>
      <c r="AX204" s="14" t="s">
        <v>75</v>
      </c>
      <c r="AY204" s="181" t="s">
        <v>234</v>
      </c>
    </row>
    <row r="205" spans="1:65" s="15" customFormat="1">
      <c r="B205" s="188"/>
      <c r="D205" s="173" t="s">
        <v>243</v>
      </c>
      <c r="E205" s="189" t="s">
        <v>1</v>
      </c>
      <c r="F205" s="190" t="s">
        <v>248</v>
      </c>
      <c r="H205" s="191">
        <v>367</v>
      </c>
      <c r="I205" s="192"/>
      <c r="L205" s="188"/>
      <c r="M205" s="193"/>
      <c r="N205" s="194"/>
      <c r="O205" s="194"/>
      <c r="P205" s="194"/>
      <c r="Q205" s="194"/>
      <c r="R205" s="194"/>
      <c r="S205" s="194"/>
      <c r="T205" s="195"/>
      <c r="AT205" s="189" t="s">
        <v>243</v>
      </c>
      <c r="AU205" s="189" t="s">
        <v>87</v>
      </c>
      <c r="AV205" s="15" t="s">
        <v>241</v>
      </c>
      <c r="AW205" s="15" t="s">
        <v>29</v>
      </c>
      <c r="AX205" s="15" t="s">
        <v>82</v>
      </c>
      <c r="AY205" s="189" t="s">
        <v>234</v>
      </c>
    </row>
    <row r="206" spans="1:65" s="2" customFormat="1" ht="21.75" customHeight="1">
      <c r="A206" s="33"/>
      <c r="B206" s="157"/>
      <c r="C206" s="199" t="s">
        <v>613</v>
      </c>
      <c r="D206" s="199" t="s">
        <v>478</v>
      </c>
      <c r="E206" s="200" t="s">
        <v>4203</v>
      </c>
      <c r="F206" s="201" t="s">
        <v>4204</v>
      </c>
      <c r="G206" s="202" t="s">
        <v>305</v>
      </c>
      <c r="H206" s="203">
        <v>94</v>
      </c>
      <c r="I206" s="204"/>
      <c r="J206" s="205">
        <f>ROUND(I206*H206,2)</f>
        <v>0</v>
      </c>
      <c r="K206" s="206"/>
      <c r="L206" s="207"/>
      <c r="M206" s="208" t="s">
        <v>1</v>
      </c>
      <c r="N206" s="209" t="s">
        <v>41</v>
      </c>
      <c r="O206" s="62"/>
      <c r="P206" s="168">
        <f>O206*H206</f>
        <v>0</v>
      </c>
      <c r="Q206" s="168">
        <v>8.1000000000000003E-2</v>
      </c>
      <c r="R206" s="168">
        <f>Q206*H206</f>
        <v>7.6139999999999999</v>
      </c>
      <c r="S206" s="168">
        <v>0</v>
      </c>
      <c r="T206" s="169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0" t="s">
        <v>282</v>
      </c>
      <c r="AT206" s="170" t="s">
        <v>478</v>
      </c>
      <c r="AU206" s="170" t="s">
        <v>87</v>
      </c>
      <c r="AY206" s="18" t="s">
        <v>234</v>
      </c>
      <c r="BE206" s="171">
        <f>IF(N206="základná",J206,0)</f>
        <v>0</v>
      </c>
      <c r="BF206" s="171">
        <f>IF(N206="znížená",J206,0)</f>
        <v>0</v>
      </c>
      <c r="BG206" s="171">
        <f>IF(N206="zákl. prenesená",J206,0)</f>
        <v>0</v>
      </c>
      <c r="BH206" s="171">
        <f>IF(N206="zníž. prenesená",J206,0)</f>
        <v>0</v>
      </c>
      <c r="BI206" s="171">
        <f>IF(N206="nulová",J206,0)</f>
        <v>0</v>
      </c>
      <c r="BJ206" s="18" t="s">
        <v>87</v>
      </c>
      <c r="BK206" s="171">
        <f>ROUND(I206*H206,2)</f>
        <v>0</v>
      </c>
      <c r="BL206" s="18" t="s">
        <v>241</v>
      </c>
      <c r="BM206" s="170" t="s">
        <v>4205</v>
      </c>
    </row>
    <row r="207" spans="1:65" s="14" customFormat="1">
      <c r="B207" s="180"/>
      <c r="D207" s="173" t="s">
        <v>243</v>
      </c>
      <c r="E207" s="181" t="s">
        <v>1</v>
      </c>
      <c r="F207" s="182" t="s">
        <v>1005</v>
      </c>
      <c r="H207" s="183">
        <v>94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243</v>
      </c>
      <c r="AU207" s="181" t="s">
        <v>87</v>
      </c>
      <c r="AV207" s="14" t="s">
        <v>87</v>
      </c>
      <c r="AW207" s="14" t="s">
        <v>29</v>
      </c>
      <c r="AX207" s="14" t="s">
        <v>82</v>
      </c>
      <c r="AY207" s="181" t="s">
        <v>234</v>
      </c>
    </row>
    <row r="208" spans="1:65" s="2" customFormat="1" ht="24.15" customHeight="1">
      <c r="A208" s="33"/>
      <c r="B208" s="157"/>
      <c r="C208" s="199" t="s">
        <v>617</v>
      </c>
      <c r="D208" s="199" t="s">
        <v>478</v>
      </c>
      <c r="E208" s="200" t="s">
        <v>4206</v>
      </c>
      <c r="F208" s="201" t="s">
        <v>4207</v>
      </c>
      <c r="G208" s="202" t="s">
        <v>305</v>
      </c>
      <c r="H208" s="203">
        <v>290</v>
      </c>
      <c r="I208" s="204"/>
      <c r="J208" s="205">
        <f>ROUND(I208*H208,2)</f>
        <v>0</v>
      </c>
      <c r="K208" s="206"/>
      <c r="L208" s="207"/>
      <c r="M208" s="208" t="s">
        <v>1</v>
      </c>
      <c r="N208" s="209" t="s">
        <v>41</v>
      </c>
      <c r="O208" s="62"/>
      <c r="P208" s="168">
        <f>O208*H208</f>
        <v>0</v>
      </c>
      <c r="Q208" s="168">
        <v>0.09</v>
      </c>
      <c r="R208" s="168">
        <f>Q208*H208</f>
        <v>26.099999999999998</v>
      </c>
      <c r="S208" s="168">
        <v>0</v>
      </c>
      <c r="T208" s="169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70" t="s">
        <v>282</v>
      </c>
      <c r="AT208" s="170" t="s">
        <v>478</v>
      </c>
      <c r="AU208" s="170" t="s">
        <v>87</v>
      </c>
      <c r="AY208" s="18" t="s">
        <v>234</v>
      </c>
      <c r="BE208" s="171">
        <f>IF(N208="základná",J208,0)</f>
        <v>0</v>
      </c>
      <c r="BF208" s="171">
        <f>IF(N208="znížená",J208,0)</f>
        <v>0</v>
      </c>
      <c r="BG208" s="171">
        <f>IF(N208="zákl. prenesená",J208,0)</f>
        <v>0</v>
      </c>
      <c r="BH208" s="171">
        <f>IF(N208="zníž. prenesená",J208,0)</f>
        <v>0</v>
      </c>
      <c r="BI208" s="171">
        <f>IF(N208="nulová",J208,0)</f>
        <v>0</v>
      </c>
      <c r="BJ208" s="18" t="s">
        <v>87</v>
      </c>
      <c r="BK208" s="171">
        <f>ROUND(I208*H208,2)</f>
        <v>0</v>
      </c>
      <c r="BL208" s="18" t="s">
        <v>241</v>
      </c>
      <c r="BM208" s="170" t="s">
        <v>4208</v>
      </c>
    </row>
    <row r="209" spans="1:65" s="14" customFormat="1">
      <c r="B209" s="180"/>
      <c r="D209" s="173" t="s">
        <v>243</v>
      </c>
      <c r="E209" s="181" t="s">
        <v>1</v>
      </c>
      <c r="F209" s="182" t="s">
        <v>4209</v>
      </c>
      <c r="H209" s="183">
        <v>290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243</v>
      </c>
      <c r="AU209" s="181" t="s">
        <v>87</v>
      </c>
      <c r="AV209" s="14" t="s">
        <v>87</v>
      </c>
      <c r="AW209" s="14" t="s">
        <v>29</v>
      </c>
      <c r="AX209" s="14" t="s">
        <v>82</v>
      </c>
      <c r="AY209" s="181" t="s">
        <v>234</v>
      </c>
    </row>
    <row r="210" spans="1:65" s="2" customFormat="1" ht="33" customHeight="1">
      <c r="A210" s="33"/>
      <c r="B210" s="157"/>
      <c r="C210" s="158" t="s">
        <v>624</v>
      </c>
      <c r="D210" s="158" t="s">
        <v>237</v>
      </c>
      <c r="E210" s="159" t="s">
        <v>4210</v>
      </c>
      <c r="F210" s="160" t="s">
        <v>4211</v>
      </c>
      <c r="G210" s="161" t="s">
        <v>453</v>
      </c>
      <c r="H210" s="162">
        <v>14.68</v>
      </c>
      <c r="I210" s="163"/>
      <c r="J210" s="164">
        <f>ROUND(I210*H210,2)</f>
        <v>0</v>
      </c>
      <c r="K210" s="165"/>
      <c r="L210" s="34"/>
      <c r="M210" s="166" t="s">
        <v>1</v>
      </c>
      <c r="N210" s="167" t="s">
        <v>41</v>
      </c>
      <c r="O210" s="62"/>
      <c r="P210" s="168">
        <f>O210*H210</f>
        <v>0</v>
      </c>
      <c r="Q210" s="168">
        <v>2.3083100000000001</v>
      </c>
      <c r="R210" s="168">
        <f>Q210*H210</f>
        <v>33.885990800000002</v>
      </c>
      <c r="S210" s="168">
        <v>0</v>
      </c>
      <c r="T210" s="169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70" t="s">
        <v>241</v>
      </c>
      <c r="AT210" s="170" t="s">
        <v>237</v>
      </c>
      <c r="AU210" s="170" t="s">
        <v>87</v>
      </c>
      <c r="AY210" s="18" t="s">
        <v>234</v>
      </c>
      <c r="BE210" s="171">
        <f>IF(N210="základná",J210,0)</f>
        <v>0</v>
      </c>
      <c r="BF210" s="171">
        <f>IF(N210="znížená",J210,0)</f>
        <v>0</v>
      </c>
      <c r="BG210" s="171">
        <f>IF(N210="zákl. prenesená",J210,0)</f>
        <v>0</v>
      </c>
      <c r="BH210" s="171">
        <f>IF(N210="zníž. prenesená",J210,0)</f>
        <v>0</v>
      </c>
      <c r="BI210" s="171">
        <f>IF(N210="nulová",J210,0)</f>
        <v>0</v>
      </c>
      <c r="BJ210" s="18" t="s">
        <v>87</v>
      </c>
      <c r="BK210" s="171">
        <f>ROUND(I210*H210,2)</f>
        <v>0</v>
      </c>
      <c r="BL210" s="18" t="s">
        <v>241</v>
      </c>
      <c r="BM210" s="170" t="s">
        <v>4212</v>
      </c>
    </row>
    <row r="211" spans="1:65" s="14" customFormat="1">
      <c r="B211" s="180"/>
      <c r="D211" s="173" t="s">
        <v>243</v>
      </c>
      <c r="E211" s="181" t="s">
        <v>1</v>
      </c>
      <c r="F211" s="182" t="s">
        <v>4213</v>
      </c>
      <c r="H211" s="183">
        <v>11.12</v>
      </c>
      <c r="I211" s="184"/>
      <c r="L211" s="180"/>
      <c r="M211" s="185"/>
      <c r="N211" s="186"/>
      <c r="O211" s="186"/>
      <c r="P211" s="186"/>
      <c r="Q211" s="186"/>
      <c r="R211" s="186"/>
      <c r="S211" s="186"/>
      <c r="T211" s="187"/>
      <c r="AT211" s="181" t="s">
        <v>243</v>
      </c>
      <c r="AU211" s="181" t="s">
        <v>87</v>
      </c>
      <c r="AV211" s="14" t="s">
        <v>87</v>
      </c>
      <c r="AW211" s="14" t="s">
        <v>29</v>
      </c>
      <c r="AX211" s="14" t="s">
        <v>75</v>
      </c>
      <c r="AY211" s="181" t="s">
        <v>234</v>
      </c>
    </row>
    <row r="212" spans="1:65" s="14" customFormat="1">
      <c r="B212" s="180"/>
      <c r="D212" s="173" t="s">
        <v>243</v>
      </c>
      <c r="E212" s="181" t="s">
        <v>1</v>
      </c>
      <c r="F212" s="182" t="s">
        <v>4214</v>
      </c>
      <c r="H212" s="183">
        <v>3.56</v>
      </c>
      <c r="I212" s="184"/>
      <c r="L212" s="180"/>
      <c r="M212" s="185"/>
      <c r="N212" s="186"/>
      <c r="O212" s="186"/>
      <c r="P212" s="186"/>
      <c r="Q212" s="186"/>
      <c r="R212" s="186"/>
      <c r="S212" s="186"/>
      <c r="T212" s="187"/>
      <c r="AT212" s="181" t="s">
        <v>243</v>
      </c>
      <c r="AU212" s="181" t="s">
        <v>87</v>
      </c>
      <c r="AV212" s="14" t="s">
        <v>87</v>
      </c>
      <c r="AW212" s="14" t="s">
        <v>29</v>
      </c>
      <c r="AX212" s="14" t="s">
        <v>75</v>
      </c>
      <c r="AY212" s="181" t="s">
        <v>234</v>
      </c>
    </row>
    <row r="213" spans="1:65" s="15" customFormat="1">
      <c r="B213" s="188"/>
      <c r="D213" s="173" t="s">
        <v>243</v>
      </c>
      <c r="E213" s="189" t="s">
        <v>1</v>
      </c>
      <c r="F213" s="190" t="s">
        <v>248</v>
      </c>
      <c r="H213" s="191">
        <v>14.68</v>
      </c>
      <c r="I213" s="192"/>
      <c r="L213" s="188"/>
      <c r="M213" s="193"/>
      <c r="N213" s="194"/>
      <c r="O213" s="194"/>
      <c r="P213" s="194"/>
      <c r="Q213" s="194"/>
      <c r="R213" s="194"/>
      <c r="S213" s="194"/>
      <c r="T213" s="195"/>
      <c r="AT213" s="189" t="s">
        <v>243</v>
      </c>
      <c r="AU213" s="189" t="s">
        <v>87</v>
      </c>
      <c r="AV213" s="15" t="s">
        <v>241</v>
      </c>
      <c r="AW213" s="15" t="s">
        <v>29</v>
      </c>
      <c r="AX213" s="15" t="s">
        <v>82</v>
      </c>
      <c r="AY213" s="189" t="s">
        <v>234</v>
      </c>
    </row>
    <row r="214" spans="1:65" s="2" customFormat="1" ht="37.950000000000003" customHeight="1">
      <c r="A214" s="33"/>
      <c r="B214" s="157"/>
      <c r="C214" s="158" t="s">
        <v>630</v>
      </c>
      <c r="D214" s="158" t="s">
        <v>237</v>
      </c>
      <c r="E214" s="159" t="s">
        <v>4215</v>
      </c>
      <c r="F214" s="160" t="s">
        <v>4216</v>
      </c>
      <c r="G214" s="161" t="s">
        <v>240</v>
      </c>
      <c r="H214" s="162">
        <v>28.7</v>
      </c>
      <c r="I214" s="163"/>
      <c r="J214" s="164">
        <f>ROUND(I214*H214,2)</f>
        <v>0</v>
      </c>
      <c r="K214" s="165"/>
      <c r="L214" s="34"/>
      <c r="M214" s="166" t="s">
        <v>1</v>
      </c>
      <c r="N214" s="167" t="s">
        <v>41</v>
      </c>
      <c r="O214" s="62"/>
      <c r="P214" s="168">
        <f>O214*H214</f>
        <v>0</v>
      </c>
      <c r="Q214" s="168">
        <v>1E-4</v>
      </c>
      <c r="R214" s="168">
        <f>Q214*H214</f>
        <v>2.8700000000000002E-3</v>
      </c>
      <c r="S214" s="168">
        <v>0</v>
      </c>
      <c r="T214" s="169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70" t="s">
        <v>241</v>
      </c>
      <c r="AT214" s="170" t="s">
        <v>237</v>
      </c>
      <c r="AU214" s="170" t="s">
        <v>87</v>
      </c>
      <c r="AY214" s="18" t="s">
        <v>234</v>
      </c>
      <c r="BE214" s="171">
        <f>IF(N214="základná",J214,0)</f>
        <v>0</v>
      </c>
      <c r="BF214" s="171">
        <f>IF(N214="znížená",J214,0)</f>
        <v>0</v>
      </c>
      <c r="BG214" s="171">
        <f>IF(N214="zákl. prenesená",J214,0)</f>
        <v>0</v>
      </c>
      <c r="BH214" s="171">
        <f>IF(N214="zníž. prenesená",J214,0)</f>
        <v>0</v>
      </c>
      <c r="BI214" s="171">
        <f>IF(N214="nulová",J214,0)</f>
        <v>0</v>
      </c>
      <c r="BJ214" s="18" t="s">
        <v>87</v>
      </c>
      <c r="BK214" s="171">
        <f>ROUND(I214*H214,2)</f>
        <v>0</v>
      </c>
      <c r="BL214" s="18" t="s">
        <v>241</v>
      </c>
      <c r="BM214" s="170" t="s">
        <v>4217</v>
      </c>
    </row>
    <row r="215" spans="1:65" s="14" customFormat="1">
      <c r="B215" s="180"/>
      <c r="D215" s="173" t="s">
        <v>243</v>
      </c>
      <c r="E215" s="181" t="s">
        <v>1</v>
      </c>
      <c r="F215" s="182" t="s">
        <v>4218</v>
      </c>
      <c r="H215" s="183">
        <v>28.7</v>
      </c>
      <c r="I215" s="184"/>
      <c r="L215" s="180"/>
      <c r="M215" s="185"/>
      <c r="N215" s="186"/>
      <c r="O215" s="186"/>
      <c r="P215" s="186"/>
      <c r="Q215" s="186"/>
      <c r="R215" s="186"/>
      <c r="S215" s="186"/>
      <c r="T215" s="187"/>
      <c r="AT215" s="181" t="s">
        <v>243</v>
      </c>
      <c r="AU215" s="181" t="s">
        <v>87</v>
      </c>
      <c r="AV215" s="14" t="s">
        <v>87</v>
      </c>
      <c r="AW215" s="14" t="s">
        <v>29</v>
      </c>
      <c r="AX215" s="14" t="s">
        <v>82</v>
      </c>
      <c r="AY215" s="181" t="s">
        <v>234</v>
      </c>
    </row>
    <row r="216" spans="1:65" s="2" customFormat="1" ht="24.15" customHeight="1">
      <c r="A216" s="33"/>
      <c r="B216" s="157"/>
      <c r="C216" s="158" t="s">
        <v>639</v>
      </c>
      <c r="D216" s="158" t="s">
        <v>237</v>
      </c>
      <c r="E216" s="159" t="s">
        <v>4219</v>
      </c>
      <c r="F216" s="160" t="s">
        <v>4220</v>
      </c>
      <c r="G216" s="161" t="s">
        <v>240</v>
      </c>
      <c r="H216" s="162">
        <v>28.7</v>
      </c>
      <c r="I216" s="163"/>
      <c r="J216" s="164">
        <f>ROUND(I216*H216,2)</f>
        <v>0</v>
      </c>
      <c r="K216" s="165"/>
      <c r="L216" s="34"/>
      <c r="M216" s="166" t="s">
        <v>1</v>
      </c>
      <c r="N216" s="167" t="s">
        <v>41</v>
      </c>
      <c r="O216" s="62"/>
      <c r="P216" s="168">
        <f>O216*H216</f>
        <v>0</v>
      </c>
      <c r="Q216" s="168">
        <v>0</v>
      </c>
      <c r="R216" s="168">
        <f>Q216*H216</f>
        <v>0</v>
      </c>
      <c r="S216" s="168">
        <v>0</v>
      </c>
      <c r="T216" s="169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70" t="s">
        <v>241</v>
      </c>
      <c r="AT216" s="170" t="s">
        <v>237</v>
      </c>
      <c r="AU216" s="170" t="s">
        <v>87</v>
      </c>
      <c r="AY216" s="18" t="s">
        <v>234</v>
      </c>
      <c r="BE216" s="171">
        <f>IF(N216="základná",J216,0)</f>
        <v>0</v>
      </c>
      <c r="BF216" s="171">
        <f>IF(N216="znížená",J216,0)</f>
        <v>0</v>
      </c>
      <c r="BG216" s="171">
        <f>IF(N216="zákl. prenesená",J216,0)</f>
        <v>0</v>
      </c>
      <c r="BH216" s="171">
        <f>IF(N216="zníž. prenesená",J216,0)</f>
        <v>0</v>
      </c>
      <c r="BI216" s="171">
        <f>IF(N216="nulová",J216,0)</f>
        <v>0</v>
      </c>
      <c r="BJ216" s="18" t="s">
        <v>87</v>
      </c>
      <c r="BK216" s="171">
        <f>ROUND(I216*H216,2)</f>
        <v>0</v>
      </c>
      <c r="BL216" s="18" t="s">
        <v>241</v>
      </c>
      <c r="BM216" s="170" t="s">
        <v>4221</v>
      </c>
    </row>
    <row r="217" spans="1:65" s="2" customFormat="1" ht="16.5" customHeight="1">
      <c r="A217" s="33"/>
      <c r="B217" s="157"/>
      <c r="C217" s="199" t="s">
        <v>643</v>
      </c>
      <c r="D217" s="199" t="s">
        <v>478</v>
      </c>
      <c r="E217" s="200" t="s">
        <v>4222</v>
      </c>
      <c r="F217" s="201" t="s">
        <v>4223</v>
      </c>
      <c r="G217" s="202" t="s">
        <v>240</v>
      </c>
      <c r="H217" s="203">
        <v>28.7</v>
      </c>
      <c r="I217" s="204"/>
      <c r="J217" s="205">
        <f>ROUND(I217*H217,2)</f>
        <v>0</v>
      </c>
      <c r="K217" s="206"/>
      <c r="L217" s="207"/>
      <c r="M217" s="208" t="s">
        <v>1</v>
      </c>
      <c r="N217" s="209" t="s">
        <v>41</v>
      </c>
      <c r="O217" s="62"/>
      <c r="P217" s="168">
        <f>O217*H217</f>
        <v>0</v>
      </c>
      <c r="Q217" s="168">
        <v>1.1000000000000001E-3</v>
      </c>
      <c r="R217" s="168">
        <f>Q217*H217</f>
        <v>3.1570000000000001E-2</v>
      </c>
      <c r="S217" s="168">
        <v>0</v>
      </c>
      <c r="T217" s="169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70" t="s">
        <v>282</v>
      </c>
      <c r="AT217" s="170" t="s">
        <v>478</v>
      </c>
      <c r="AU217" s="170" t="s">
        <v>87</v>
      </c>
      <c r="AY217" s="18" t="s">
        <v>234</v>
      </c>
      <c r="BE217" s="171">
        <f>IF(N217="základná",J217,0)</f>
        <v>0</v>
      </c>
      <c r="BF217" s="171">
        <f>IF(N217="znížená",J217,0)</f>
        <v>0</v>
      </c>
      <c r="BG217" s="171">
        <f>IF(N217="zákl. prenesená",J217,0)</f>
        <v>0</v>
      </c>
      <c r="BH217" s="171">
        <f>IF(N217="zníž. prenesená",J217,0)</f>
        <v>0</v>
      </c>
      <c r="BI217" s="171">
        <f>IF(N217="nulová",J217,0)</f>
        <v>0</v>
      </c>
      <c r="BJ217" s="18" t="s">
        <v>87</v>
      </c>
      <c r="BK217" s="171">
        <f>ROUND(I217*H217,2)</f>
        <v>0</v>
      </c>
      <c r="BL217" s="18" t="s">
        <v>241</v>
      </c>
      <c r="BM217" s="170" t="s">
        <v>4224</v>
      </c>
    </row>
    <row r="218" spans="1:65" s="2" customFormat="1" ht="24.15" customHeight="1">
      <c r="A218" s="33"/>
      <c r="B218" s="157"/>
      <c r="C218" s="158" t="s">
        <v>656</v>
      </c>
      <c r="D218" s="158" t="s">
        <v>237</v>
      </c>
      <c r="E218" s="159" t="s">
        <v>4225</v>
      </c>
      <c r="F218" s="160" t="s">
        <v>4226</v>
      </c>
      <c r="G218" s="161" t="s">
        <v>240</v>
      </c>
      <c r="H218" s="162">
        <v>28.7</v>
      </c>
      <c r="I218" s="163"/>
      <c r="J218" s="164">
        <f>ROUND(I218*H218,2)</f>
        <v>0</v>
      </c>
      <c r="K218" s="165"/>
      <c r="L218" s="34"/>
      <c r="M218" s="166" t="s">
        <v>1</v>
      </c>
      <c r="N218" s="167" t="s">
        <v>41</v>
      </c>
      <c r="O218" s="62"/>
      <c r="P218" s="168">
        <f>O218*H218</f>
        <v>0</v>
      </c>
      <c r="Q218" s="168">
        <v>0</v>
      </c>
      <c r="R218" s="168">
        <f>Q218*H218</f>
        <v>0</v>
      </c>
      <c r="S218" s="168">
        <v>0</v>
      </c>
      <c r="T218" s="169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70" t="s">
        <v>241</v>
      </c>
      <c r="AT218" s="170" t="s">
        <v>237</v>
      </c>
      <c r="AU218" s="170" t="s">
        <v>87</v>
      </c>
      <c r="AY218" s="18" t="s">
        <v>234</v>
      </c>
      <c r="BE218" s="171">
        <f>IF(N218="základná",J218,0)</f>
        <v>0</v>
      </c>
      <c r="BF218" s="171">
        <f>IF(N218="znížená",J218,0)</f>
        <v>0</v>
      </c>
      <c r="BG218" s="171">
        <f>IF(N218="zákl. prenesená",J218,0)</f>
        <v>0</v>
      </c>
      <c r="BH218" s="171">
        <f>IF(N218="zníž. prenesená",J218,0)</f>
        <v>0</v>
      </c>
      <c r="BI218" s="171">
        <f>IF(N218="nulová",J218,0)</f>
        <v>0</v>
      </c>
      <c r="BJ218" s="18" t="s">
        <v>87</v>
      </c>
      <c r="BK218" s="171">
        <f>ROUND(I218*H218,2)</f>
        <v>0</v>
      </c>
      <c r="BL218" s="18" t="s">
        <v>241</v>
      </c>
      <c r="BM218" s="170" t="s">
        <v>4227</v>
      </c>
    </row>
    <row r="219" spans="1:65" s="14" customFormat="1">
      <c r="B219" s="180"/>
      <c r="D219" s="173" t="s">
        <v>243</v>
      </c>
      <c r="E219" s="181" t="s">
        <v>1</v>
      </c>
      <c r="F219" s="182" t="s">
        <v>4228</v>
      </c>
      <c r="H219" s="183">
        <v>28.7</v>
      </c>
      <c r="I219" s="184"/>
      <c r="L219" s="180"/>
      <c r="M219" s="185"/>
      <c r="N219" s="186"/>
      <c r="O219" s="186"/>
      <c r="P219" s="186"/>
      <c r="Q219" s="186"/>
      <c r="R219" s="186"/>
      <c r="S219" s="186"/>
      <c r="T219" s="187"/>
      <c r="AT219" s="181" t="s">
        <v>243</v>
      </c>
      <c r="AU219" s="181" t="s">
        <v>87</v>
      </c>
      <c r="AV219" s="14" t="s">
        <v>87</v>
      </c>
      <c r="AW219" s="14" t="s">
        <v>29</v>
      </c>
      <c r="AX219" s="14" t="s">
        <v>82</v>
      </c>
      <c r="AY219" s="181" t="s">
        <v>234</v>
      </c>
    </row>
    <row r="220" spans="1:65" s="2" customFormat="1" ht="24.15" customHeight="1">
      <c r="A220" s="33"/>
      <c r="B220" s="157"/>
      <c r="C220" s="158" t="s">
        <v>669</v>
      </c>
      <c r="D220" s="158" t="s">
        <v>237</v>
      </c>
      <c r="E220" s="159" t="s">
        <v>4229</v>
      </c>
      <c r="F220" s="160" t="s">
        <v>4230</v>
      </c>
      <c r="G220" s="161" t="s">
        <v>240</v>
      </c>
      <c r="H220" s="162">
        <v>28.7</v>
      </c>
      <c r="I220" s="163"/>
      <c r="J220" s="164">
        <f>ROUND(I220*H220,2)</f>
        <v>0</v>
      </c>
      <c r="K220" s="165"/>
      <c r="L220" s="34"/>
      <c r="M220" s="166" t="s">
        <v>1</v>
      </c>
      <c r="N220" s="167" t="s">
        <v>41</v>
      </c>
      <c r="O220" s="62"/>
      <c r="P220" s="168">
        <f>O220*H220</f>
        <v>0</v>
      </c>
      <c r="Q220" s="168">
        <v>1.0000000000000001E-5</v>
      </c>
      <c r="R220" s="168">
        <f>Q220*H220</f>
        <v>2.8700000000000004E-4</v>
      </c>
      <c r="S220" s="168">
        <v>0</v>
      </c>
      <c r="T220" s="169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70" t="s">
        <v>241</v>
      </c>
      <c r="AT220" s="170" t="s">
        <v>237</v>
      </c>
      <c r="AU220" s="170" t="s">
        <v>87</v>
      </c>
      <c r="AY220" s="18" t="s">
        <v>234</v>
      </c>
      <c r="BE220" s="171">
        <f>IF(N220="základná",J220,0)</f>
        <v>0</v>
      </c>
      <c r="BF220" s="171">
        <f>IF(N220="znížená",J220,0)</f>
        <v>0</v>
      </c>
      <c r="BG220" s="171">
        <f>IF(N220="zákl. prenesená",J220,0)</f>
        <v>0</v>
      </c>
      <c r="BH220" s="171">
        <f>IF(N220="zníž. prenesená",J220,0)</f>
        <v>0</v>
      </c>
      <c r="BI220" s="171">
        <f>IF(N220="nulová",J220,0)</f>
        <v>0</v>
      </c>
      <c r="BJ220" s="18" t="s">
        <v>87</v>
      </c>
      <c r="BK220" s="171">
        <f>ROUND(I220*H220,2)</f>
        <v>0</v>
      </c>
      <c r="BL220" s="18" t="s">
        <v>241</v>
      </c>
      <c r="BM220" s="170" t="s">
        <v>4231</v>
      </c>
    </row>
    <row r="221" spans="1:65" s="2" customFormat="1" ht="24.15" customHeight="1">
      <c r="A221" s="33"/>
      <c r="B221" s="157"/>
      <c r="C221" s="158" t="s">
        <v>682</v>
      </c>
      <c r="D221" s="158" t="s">
        <v>237</v>
      </c>
      <c r="E221" s="159" t="s">
        <v>4232</v>
      </c>
      <c r="F221" s="160" t="s">
        <v>4233</v>
      </c>
      <c r="G221" s="161" t="s">
        <v>256</v>
      </c>
      <c r="H221" s="162">
        <v>17.22</v>
      </c>
      <c r="I221" s="163"/>
      <c r="J221" s="164">
        <f>ROUND(I221*H221,2)</f>
        <v>0</v>
      </c>
      <c r="K221" s="165"/>
      <c r="L221" s="34"/>
      <c r="M221" s="166" t="s">
        <v>1</v>
      </c>
      <c r="N221" s="167" t="s">
        <v>41</v>
      </c>
      <c r="O221" s="62"/>
      <c r="P221" s="168">
        <f>O221*H221</f>
        <v>0</v>
      </c>
      <c r="Q221" s="168">
        <v>4.2000000000000002E-4</v>
      </c>
      <c r="R221" s="168">
        <f>Q221*H221</f>
        <v>7.2323999999999999E-3</v>
      </c>
      <c r="S221" s="168">
        <v>0</v>
      </c>
      <c r="T221" s="169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70" t="s">
        <v>241</v>
      </c>
      <c r="AT221" s="170" t="s">
        <v>237</v>
      </c>
      <c r="AU221" s="170" t="s">
        <v>87</v>
      </c>
      <c r="AY221" s="18" t="s">
        <v>234</v>
      </c>
      <c r="BE221" s="171">
        <f>IF(N221="základná",J221,0)</f>
        <v>0</v>
      </c>
      <c r="BF221" s="171">
        <f>IF(N221="znížená",J221,0)</f>
        <v>0</v>
      </c>
      <c r="BG221" s="171">
        <f>IF(N221="zákl. prenesená",J221,0)</f>
        <v>0</v>
      </c>
      <c r="BH221" s="171">
        <f>IF(N221="zníž. prenesená",J221,0)</f>
        <v>0</v>
      </c>
      <c r="BI221" s="171">
        <f>IF(N221="nulová",J221,0)</f>
        <v>0</v>
      </c>
      <c r="BJ221" s="18" t="s">
        <v>87</v>
      </c>
      <c r="BK221" s="171">
        <f>ROUND(I221*H221,2)</f>
        <v>0</v>
      </c>
      <c r="BL221" s="18" t="s">
        <v>241</v>
      </c>
      <c r="BM221" s="170" t="s">
        <v>4234</v>
      </c>
    </row>
    <row r="222" spans="1:65" s="14" customFormat="1">
      <c r="B222" s="180"/>
      <c r="D222" s="173" t="s">
        <v>243</v>
      </c>
      <c r="E222" s="181" t="s">
        <v>1</v>
      </c>
      <c r="F222" s="182" t="s">
        <v>4235</v>
      </c>
      <c r="H222" s="183">
        <v>17.22</v>
      </c>
      <c r="I222" s="184"/>
      <c r="L222" s="180"/>
      <c r="M222" s="185"/>
      <c r="N222" s="186"/>
      <c r="O222" s="186"/>
      <c r="P222" s="186"/>
      <c r="Q222" s="186"/>
      <c r="R222" s="186"/>
      <c r="S222" s="186"/>
      <c r="T222" s="187"/>
      <c r="AT222" s="181" t="s">
        <v>243</v>
      </c>
      <c r="AU222" s="181" t="s">
        <v>87</v>
      </c>
      <c r="AV222" s="14" t="s">
        <v>87</v>
      </c>
      <c r="AW222" s="14" t="s">
        <v>29</v>
      </c>
      <c r="AX222" s="14" t="s">
        <v>82</v>
      </c>
      <c r="AY222" s="181" t="s">
        <v>234</v>
      </c>
    </row>
    <row r="223" spans="1:65" s="2" customFormat="1" ht="21.75" customHeight="1">
      <c r="A223" s="33"/>
      <c r="B223" s="157"/>
      <c r="C223" s="158" t="s">
        <v>686</v>
      </c>
      <c r="D223" s="158" t="s">
        <v>237</v>
      </c>
      <c r="E223" s="159" t="s">
        <v>270</v>
      </c>
      <c r="F223" s="160" t="s">
        <v>271</v>
      </c>
      <c r="G223" s="161" t="s">
        <v>267</v>
      </c>
      <c r="H223" s="162">
        <v>575.50800000000004</v>
      </c>
      <c r="I223" s="163"/>
      <c r="J223" s="164">
        <f>ROUND(I223*H223,2)</f>
        <v>0</v>
      </c>
      <c r="K223" s="165"/>
      <c r="L223" s="34"/>
      <c r="M223" s="166" t="s">
        <v>1</v>
      </c>
      <c r="N223" s="167" t="s">
        <v>41</v>
      </c>
      <c r="O223" s="62"/>
      <c r="P223" s="168">
        <f>O223*H223</f>
        <v>0</v>
      </c>
      <c r="Q223" s="168">
        <v>0</v>
      </c>
      <c r="R223" s="168">
        <f>Q223*H223</f>
        <v>0</v>
      </c>
      <c r="S223" s="168">
        <v>0</v>
      </c>
      <c r="T223" s="169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70" t="s">
        <v>241</v>
      </c>
      <c r="AT223" s="170" t="s">
        <v>237</v>
      </c>
      <c r="AU223" s="170" t="s">
        <v>87</v>
      </c>
      <c r="AY223" s="18" t="s">
        <v>234</v>
      </c>
      <c r="BE223" s="171">
        <f>IF(N223="základná",J223,0)</f>
        <v>0</v>
      </c>
      <c r="BF223" s="171">
        <f>IF(N223="znížená",J223,0)</f>
        <v>0</v>
      </c>
      <c r="BG223" s="171">
        <f>IF(N223="zákl. prenesená",J223,0)</f>
        <v>0</v>
      </c>
      <c r="BH223" s="171">
        <f>IF(N223="zníž. prenesená",J223,0)</f>
        <v>0</v>
      </c>
      <c r="BI223" s="171">
        <f>IF(N223="nulová",J223,0)</f>
        <v>0</v>
      </c>
      <c r="BJ223" s="18" t="s">
        <v>87</v>
      </c>
      <c r="BK223" s="171">
        <f>ROUND(I223*H223,2)</f>
        <v>0</v>
      </c>
      <c r="BL223" s="18" t="s">
        <v>241</v>
      </c>
      <c r="BM223" s="170" t="s">
        <v>4236</v>
      </c>
    </row>
    <row r="224" spans="1:65" s="2" customFormat="1" ht="24.15" customHeight="1">
      <c r="A224" s="33"/>
      <c r="B224" s="157"/>
      <c r="C224" s="158" t="s">
        <v>690</v>
      </c>
      <c r="D224" s="158" t="s">
        <v>237</v>
      </c>
      <c r="E224" s="159" t="s">
        <v>274</v>
      </c>
      <c r="F224" s="160" t="s">
        <v>275</v>
      </c>
      <c r="G224" s="161" t="s">
        <v>267</v>
      </c>
      <c r="H224" s="162">
        <v>5179.5720000000001</v>
      </c>
      <c r="I224" s="163"/>
      <c r="J224" s="164">
        <f>ROUND(I224*H224,2)</f>
        <v>0</v>
      </c>
      <c r="K224" s="165"/>
      <c r="L224" s="34"/>
      <c r="M224" s="166" t="s">
        <v>1</v>
      </c>
      <c r="N224" s="167" t="s">
        <v>41</v>
      </c>
      <c r="O224" s="62"/>
      <c r="P224" s="168">
        <f>O224*H224</f>
        <v>0</v>
      </c>
      <c r="Q224" s="168">
        <v>0</v>
      </c>
      <c r="R224" s="168">
        <f>Q224*H224</f>
        <v>0</v>
      </c>
      <c r="S224" s="168">
        <v>0</v>
      </c>
      <c r="T224" s="169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70" t="s">
        <v>241</v>
      </c>
      <c r="AT224" s="170" t="s">
        <v>237</v>
      </c>
      <c r="AU224" s="170" t="s">
        <v>87</v>
      </c>
      <c r="AY224" s="18" t="s">
        <v>234</v>
      </c>
      <c r="BE224" s="171">
        <f>IF(N224="základná",J224,0)</f>
        <v>0</v>
      </c>
      <c r="BF224" s="171">
        <f>IF(N224="znížená",J224,0)</f>
        <v>0</v>
      </c>
      <c r="BG224" s="171">
        <f>IF(N224="zákl. prenesená",J224,0)</f>
        <v>0</v>
      </c>
      <c r="BH224" s="171">
        <f>IF(N224="zníž. prenesená",J224,0)</f>
        <v>0</v>
      </c>
      <c r="BI224" s="171">
        <f>IF(N224="nulová",J224,0)</f>
        <v>0</v>
      </c>
      <c r="BJ224" s="18" t="s">
        <v>87</v>
      </c>
      <c r="BK224" s="171">
        <f>ROUND(I224*H224,2)</f>
        <v>0</v>
      </c>
      <c r="BL224" s="18" t="s">
        <v>241</v>
      </c>
      <c r="BM224" s="170" t="s">
        <v>4237</v>
      </c>
    </row>
    <row r="225" spans="1:65" s="14" customFormat="1">
      <c r="B225" s="180"/>
      <c r="D225" s="173" t="s">
        <v>243</v>
      </c>
      <c r="E225" s="181" t="s">
        <v>1</v>
      </c>
      <c r="F225" s="182" t="s">
        <v>4238</v>
      </c>
      <c r="H225" s="183">
        <v>5179.5720000000001</v>
      </c>
      <c r="I225" s="184"/>
      <c r="L225" s="180"/>
      <c r="M225" s="185"/>
      <c r="N225" s="186"/>
      <c r="O225" s="186"/>
      <c r="P225" s="186"/>
      <c r="Q225" s="186"/>
      <c r="R225" s="186"/>
      <c r="S225" s="186"/>
      <c r="T225" s="187"/>
      <c r="AT225" s="181" t="s">
        <v>243</v>
      </c>
      <c r="AU225" s="181" t="s">
        <v>87</v>
      </c>
      <c r="AV225" s="14" t="s">
        <v>87</v>
      </c>
      <c r="AW225" s="14" t="s">
        <v>29</v>
      </c>
      <c r="AX225" s="14" t="s">
        <v>82</v>
      </c>
      <c r="AY225" s="181" t="s">
        <v>234</v>
      </c>
    </row>
    <row r="226" spans="1:65" s="2" customFormat="1" ht="24.15" customHeight="1">
      <c r="A226" s="33"/>
      <c r="B226" s="157"/>
      <c r="C226" s="158" t="s">
        <v>701</v>
      </c>
      <c r="D226" s="158" t="s">
        <v>237</v>
      </c>
      <c r="E226" s="159" t="s">
        <v>279</v>
      </c>
      <c r="F226" s="160" t="s">
        <v>280</v>
      </c>
      <c r="G226" s="161" t="s">
        <v>267</v>
      </c>
      <c r="H226" s="162">
        <v>575.50800000000004</v>
      </c>
      <c r="I226" s="163"/>
      <c r="J226" s="164">
        <f t="shared" ref="J226:J231" si="0">ROUND(I226*H226,2)</f>
        <v>0</v>
      </c>
      <c r="K226" s="165"/>
      <c r="L226" s="34"/>
      <c r="M226" s="166" t="s">
        <v>1</v>
      </c>
      <c r="N226" s="167" t="s">
        <v>41</v>
      </c>
      <c r="O226" s="62"/>
      <c r="P226" s="168">
        <f t="shared" ref="P226:P231" si="1">O226*H226</f>
        <v>0</v>
      </c>
      <c r="Q226" s="168">
        <v>0</v>
      </c>
      <c r="R226" s="168">
        <f t="shared" ref="R226:R231" si="2">Q226*H226</f>
        <v>0</v>
      </c>
      <c r="S226" s="168">
        <v>0</v>
      </c>
      <c r="T226" s="169">
        <f t="shared" ref="T226:T231" si="3"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70" t="s">
        <v>241</v>
      </c>
      <c r="AT226" s="170" t="s">
        <v>237</v>
      </c>
      <c r="AU226" s="170" t="s">
        <v>87</v>
      </c>
      <c r="AY226" s="18" t="s">
        <v>234</v>
      </c>
      <c r="BE226" s="171">
        <f t="shared" ref="BE226:BE231" si="4">IF(N226="základná",J226,0)</f>
        <v>0</v>
      </c>
      <c r="BF226" s="171">
        <f t="shared" ref="BF226:BF231" si="5">IF(N226="znížená",J226,0)</f>
        <v>0</v>
      </c>
      <c r="BG226" s="171">
        <f t="shared" ref="BG226:BG231" si="6">IF(N226="zákl. prenesená",J226,0)</f>
        <v>0</v>
      </c>
      <c r="BH226" s="171">
        <f t="shared" ref="BH226:BH231" si="7">IF(N226="zníž. prenesená",J226,0)</f>
        <v>0</v>
      </c>
      <c r="BI226" s="171">
        <f t="shared" ref="BI226:BI231" si="8">IF(N226="nulová",J226,0)</f>
        <v>0</v>
      </c>
      <c r="BJ226" s="18" t="s">
        <v>87</v>
      </c>
      <c r="BK226" s="171">
        <f t="shared" ref="BK226:BK231" si="9">ROUND(I226*H226,2)</f>
        <v>0</v>
      </c>
      <c r="BL226" s="18" t="s">
        <v>241</v>
      </c>
      <c r="BM226" s="170" t="s">
        <v>4239</v>
      </c>
    </row>
    <row r="227" spans="1:65" s="2" customFormat="1" ht="24.15" customHeight="1">
      <c r="A227" s="33"/>
      <c r="B227" s="157"/>
      <c r="C227" s="158" t="s">
        <v>723</v>
      </c>
      <c r="D227" s="158" t="s">
        <v>237</v>
      </c>
      <c r="E227" s="159" t="s">
        <v>283</v>
      </c>
      <c r="F227" s="160" t="s">
        <v>284</v>
      </c>
      <c r="G227" s="161" t="s">
        <v>267</v>
      </c>
      <c r="H227" s="162">
        <v>575.50800000000004</v>
      </c>
      <c r="I227" s="163"/>
      <c r="J227" s="164">
        <f t="shared" si="0"/>
        <v>0</v>
      </c>
      <c r="K227" s="165"/>
      <c r="L227" s="34"/>
      <c r="M227" s="166" t="s">
        <v>1</v>
      </c>
      <c r="N227" s="167" t="s">
        <v>41</v>
      </c>
      <c r="O227" s="62"/>
      <c r="P227" s="168">
        <f t="shared" si="1"/>
        <v>0</v>
      </c>
      <c r="Q227" s="168">
        <v>0</v>
      </c>
      <c r="R227" s="168">
        <f t="shared" si="2"/>
        <v>0</v>
      </c>
      <c r="S227" s="168">
        <v>0</v>
      </c>
      <c r="T227" s="169">
        <f t="shared" si="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70" t="s">
        <v>241</v>
      </c>
      <c r="AT227" s="170" t="s">
        <v>237</v>
      </c>
      <c r="AU227" s="170" t="s">
        <v>87</v>
      </c>
      <c r="AY227" s="18" t="s">
        <v>234</v>
      </c>
      <c r="BE227" s="171">
        <f t="shared" si="4"/>
        <v>0</v>
      </c>
      <c r="BF227" s="171">
        <f t="shared" si="5"/>
        <v>0</v>
      </c>
      <c r="BG227" s="171">
        <f t="shared" si="6"/>
        <v>0</v>
      </c>
      <c r="BH227" s="171">
        <f t="shared" si="7"/>
        <v>0</v>
      </c>
      <c r="BI227" s="171">
        <f t="shared" si="8"/>
        <v>0</v>
      </c>
      <c r="BJ227" s="18" t="s">
        <v>87</v>
      </c>
      <c r="BK227" s="171">
        <f t="shared" si="9"/>
        <v>0</v>
      </c>
      <c r="BL227" s="18" t="s">
        <v>241</v>
      </c>
      <c r="BM227" s="170" t="s">
        <v>4240</v>
      </c>
    </row>
    <row r="228" spans="1:65" s="2" customFormat="1" ht="24.15" customHeight="1">
      <c r="A228" s="33"/>
      <c r="B228" s="157"/>
      <c r="C228" s="158" t="s">
        <v>733</v>
      </c>
      <c r="D228" s="158" t="s">
        <v>237</v>
      </c>
      <c r="E228" s="159" t="s">
        <v>4241</v>
      </c>
      <c r="F228" s="160" t="s">
        <v>4242</v>
      </c>
      <c r="G228" s="161" t="s">
        <v>267</v>
      </c>
      <c r="H228" s="162">
        <v>575.50800000000004</v>
      </c>
      <c r="I228" s="163"/>
      <c r="J228" s="164">
        <f t="shared" si="0"/>
        <v>0</v>
      </c>
      <c r="K228" s="165"/>
      <c r="L228" s="34"/>
      <c r="M228" s="166" t="s">
        <v>1</v>
      </c>
      <c r="N228" s="167" t="s">
        <v>41</v>
      </c>
      <c r="O228" s="62"/>
      <c r="P228" s="168">
        <f t="shared" si="1"/>
        <v>0</v>
      </c>
      <c r="Q228" s="168">
        <v>0</v>
      </c>
      <c r="R228" s="168">
        <f t="shared" si="2"/>
        <v>0</v>
      </c>
      <c r="S228" s="168">
        <v>0</v>
      </c>
      <c r="T228" s="169">
        <f t="shared" si="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70" t="s">
        <v>241</v>
      </c>
      <c r="AT228" s="170" t="s">
        <v>237</v>
      </c>
      <c r="AU228" s="170" t="s">
        <v>87</v>
      </c>
      <c r="AY228" s="18" t="s">
        <v>234</v>
      </c>
      <c r="BE228" s="171">
        <f t="shared" si="4"/>
        <v>0</v>
      </c>
      <c r="BF228" s="171">
        <f t="shared" si="5"/>
        <v>0</v>
      </c>
      <c r="BG228" s="171">
        <f t="shared" si="6"/>
        <v>0</v>
      </c>
      <c r="BH228" s="171">
        <f t="shared" si="7"/>
        <v>0</v>
      </c>
      <c r="BI228" s="171">
        <f t="shared" si="8"/>
        <v>0</v>
      </c>
      <c r="BJ228" s="18" t="s">
        <v>87</v>
      </c>
      <c r="BK228" s="171">
        <f t="shared" si="9"/>
        <v>0</v>
      </c>
      <c r="BL228" s="18" t="s">
        <v>241</v>
      </c>
      <c r="BM228" s="170" t="s">
        <v>4243</v>
      </c>
    </row>
    <row r="229" spans="1:65" s="2" customFormat="1" ht="24.15" customHeight="1">
      <c r="A229" s="33"/>
      <c r="B229" s="157"/>
      <c r="C229" s="158" t="s">
        <v>738</v>
      </c>
      <c r="D229" s="158" t="s">
        <v>237</v>
      </c>
      <c r="E229" s="159" t="s">
        <v>286</v>
      </c>
      <c r="F229" s="160" t="s">
        <v>287</v>
      </c>
      <c r="G229" s="161" t="s">
        <v>267</v>
      </c>
      <c r="H229" s="162">
        <v>575.50800000000004</v>
      </c>
      <c r="I229" s="163"/>
      <c r="J229" s="164">
        <f t="shared" si="0"/>
        <v>0</v>
      </c>
      <c r="K229" s="165"/>
      <c r="L229" s="34"/>
      <c r="M229" s="166" t="s">
        <v>1</v>
      </c>
      <c r="N229" s="167" t="s">
        <v>41</v>
      </c>
      <c r="O229" s="62"/>
      <c r="P229" s="168">
        <f t="shared" si="1"/>
        <v>0</v>
      </c>
      <c r="Q229" s="168">
        <v>0</v>
      </c>
      <c r="R229" s="168">
        <f t="shared" si="2"/>
        <v>0</v>
      </c>
      <c r="S229" s="168">
        <v>0</v>
      </c>
      <c r="T229" s="169">
        <f t="shared" si="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70" t="s">
        <v>241</v>
      </c>
      <c r="AT229" s="170" t="s">
        <v>237</v>
      </c>
      <c r="AU229" s="170" t="s">
        <v>87</v>
      </c>
      <c r="AY229" s="18" t="s">
        <v>234</v>
      </c>
      <c r="BE229" s="171">
        <f t="shared" si="4"/>
        <v>0</v>
      </c>
      <c r="BF229" s="171">
        <f t="shared" si="5"/>
        <v>0</v>
      </c>
      <c r="BG229" s="171">
        <f t="shared" si="6"/>
        <v>0</v>
      </c>
      <c r="BH229" s="171">
        <f t="shared" si="7"/>
        <v>0</v>
      </c>
      <c r="BI229" s="171">
        <f t="shared" si="8"/>
        <v>0</v>
      </c>
      <c r="BJ229" s="18" t="s">
        <v>87</v>
      </c>
      <c r="BK229" s="171">
        <f t="shared" si="9"/>
        <v>0</v>
      </c>
      <c r="BL229" s="18" t="s">
        <v>241</v>
      </c>
      <c r="BM229" s="170" t="s">
        <v>4244</v>
      </c>
    </row>
    <row r="230" spans="1:65" s="2" customFormat="1" ht="24.15" customHeight="1">
      <c r="A230" s="33"/>
      <c r="B230" s="157"/>
      <c r="C230" s="158" t="s">
        <v>743</v>
      </c>
      <c r="D230" s="158" t="s">
        <v>237</v>
      </c>
      <c r="E230" s="159" t="s">
        <v>3778</v>
      </c>
      <c r="F230" s="160" t="s">
        <v>3779</v>
      </c>
      <c r="G230" s="161" t="s">
        <v>267</v>
      </c>
      <c r="H230" s="162">
        <v>78.007999999999996</v>
      </c>
      <c r="I230" s="163"/>
      <c r="J230" s="164">
        <f t="shared" si="0"/>
        <v>0</v>
      </c>
      <c r="K230" s="165"/>
      <c r="L230" s="34"/>
      <c r="M230" s="166" t="s">
        <v>1</v>
      </c>
      <c r="N230" s="167" t="s">
        <v>41</v>
      </c>
      <c r="O230" s="62"/>
      <c r="P230" s="168">
        <f t="shared" si="1"/>
        <v>0</v>
      </c>
      <c r="Q230" s="168">
        <v>0</v>
      </c>
      <c r="R230" s="168">
        <f t="shared" si="2"/>
        <v>0</v>
      </c>
      <c r="S230" s="168">
        <v>0</v>
      </c>
      <c r="T230" s="169">
        <f t="shared" si="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70" t="s">
        <v>241</v>
      </c>
      <c r="AT230" s="170" t="s">
        <v>237</v>
      </c>
      <c r="AU230" s="170" t="s">
        <v>87</v>
      </c>
      <c r="AY230" s="18" t="s">
        <v>234</v>
      </c>
      <c r="BE230" s="171">
        <f t="shared" si="4"/>
        <v>0</v>
      </c>
      <c r="BF230" s="171">
        <f t="shared" si="5"/>
        <v>0</v>
      </c>
      <c r="BG230" s="171">
        <f t="shared" si="6"/>
        <v>0</v>
      </c>
      <c r="BH230" s="171">
        <f t="shared" si="7"/>
        <v>0</v>
      </c>
      <c r="BI230" s="171">
        <f t="shared" si="8"/>
        <v>0</v>
      </c>
      <c r="BJ230" s="18" t="s">
        <v>87</v>
      </c>
      <c r="BK230" s="171">
        <f t="shared" si="9"/>
        <v>0</v>
      </c>
      <c r="BL230" s="18" t="s">
        <v>241</v>
      </c>
      <c r="BM230" s="170" t="s">
        <v>4245</v>
      </c>
    </row>
    <row r="231" spans="1:65" s="2" customFormat="1" ht="16.5" customHeight="1">
      <c r="A231" s="33"/>
      <c r="B231" s="157"/>
      <c r="C231" s="158" t="s">
        <v>750</v>
      </c>
      <c r="D231" s="158" t="s">
        <v>237</v>
      </c>
      <c r="E231" s="159" t="s">
        <v>4246</v>
      </c>
      <c r="F231" s="160" t="s">
        <v>4247</v>
      </c>
      <c r="G231" s="161" t="s">
        <v>305</v>
      </c>
      <c r="H231" s="162">
        <v>20</v>
      </c>
      <c r="I231" s="163"/>
      <c r="J231" s="164">
        <f t="shared" si="0"/>
        <v>0</v>
      </c>
      <c r="K231" s="165"/>
      <c r="L231" s="34"/>
      <c r="M231" s="166" t="s">
        <v>1</v>
      </c>
      <c r="N231" s="167" t="s">
        <v>41</v>
      </c>
      <c r="O231" s="62"/>
      <c r="P231" s="168">
        <f t="shared" si="1"/>
        <v>0</v>
      </c>
      <c r="Q231" s="168">
        <v>0</v>
      </c>
      <c r="R231" s="168">
        <f t="shared" si="2"/>
        <v>0</v>
      </c>
      <c r="S231" s="168">
        <v>0</v>
      </c>
      <c r="T231" s="169">
        <f t="shared" si="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70" t="s">
        <v>241</v>
      </c>
      <c r="AT231" s="170" t="s">
        <v>237</v>
      </c>
      <c r="AU231" s="170" t="s">
        <v>87</v>
      </c>
      <c r="AY231" s="18" t="s">
        <v>234</v>
      </c>
      <c r="BE231" s="171">
        <f t="shared" si="4"/>
        <v>0</v>
      </c>
      <c r="BF231" s="171">
        <f t="shared" si="5"/>
        <v>0</v>
      </c>
      <c r="BG231" s="171">
        <f t="shared" si="6"/>
        <v>0</v>
      </c>
      <c r="BH231" s="171">
        <f t="shared" si="7"/>
        <v>0</v>
      </c>
      <c r="BI231" s="171">
        <f t="shared" si="8"/>
        <v>0</v>
      </c>
      <c r="BJ231" s="18" t="s">
        <v>87</v>
      </c>
      <c r="BK231" s="171">
        <f t="shared" si="9"/>
        <v>0</v>
      </c>
      <c r="BL231" s="18" t="s">
        <v>241</v>
      </c>
      <c r="BM231" s="170" t="s">
        <v>4248</v>
      </c>
    </row>
    <row r="232" spans="1:65" s="12" customFormat="1" ht="22.95" customHeight="1">
      <c r="B232" s="144"/>
      <c r="D232" s="145" t="s">
        <v>74</v>
      </c>
      <c r="E232" s="155" t="s">
        <v>325</v>
      </c>
      <c r="F232" s="155" t="s">
        <v>326</v>
      </c>
      <c r="I232" s="147"/>
      <c r="J232" s="156">
        <f>BK232</f>
        <v>0</v>
      </c>
      <c r="L232" s="144"/>
      <c r="M232" s="149"/>
      <c r="N232" s="150"/>
      <c r="O232" s="150"/>
      <c r="P232" s="151">
        <f>P233</f>
        <v>0</v>
      </c>
      <c r="Q232" s="150"/>
      <c r="R232" s="151">
        <f>R233</f>
        <v>0</v>
      </c>
      <c r="S232" s="150"/>
      <c r="T232" s="152">
        <f>T233</f>
        <v>0</v>
      </c>
      <c r="AR232" s="145" t="s">
        <v>82</v>
      </c>
      <c r="AT232" s="153" t="s">
        <v>74</v>
      </c>
      <c r="AU232" s="153" t="s">
        <v>82</v>
      </c>
      <c r="AY232" s="145" t="s">
        <v>234</v>
      </c>
      <c r="BK232" s="154">
        <f>BK233</f>
        <v>0</v>
      </c>
    </row>
    <row r="233" spans="1:65" s="2" customFormat="1" ht="33" customHeight="1">
      <c r="A233" s="33"/>
      <c r="B233" s="157"/>
      <c r="C233" s="158" t="s">
        <v>756</v>
      </c>
      <c r="D233" s="158" t="s">
        <v>237</v>
      </c>
      <c r="E233" s="159" t="s">
        <v>4249</v>
      </c>
      <c r="F233" s="160" t="s">
        <v>4250</v>
      </c>
      <c r="G233" s="161" t="s">
        <v>267</v>
      </c>
      <c r="H233" s="162">
        <v>1282.1479999999999</v>
      </c>
      <c r="I233" s="163"/>
      <c r="J233" s="164">
        <f>ROUND(I233*H233,2)</f>
        <v>0</v>
      </c>
      <c r="K233" s="165"/>
      <c r="L233" s="34"/>
      <c r="M233" s="166" t="s">
        <v>1</v>
      </c>
      <c r="N233" s="167" t="s">
        <v>41</v>
      </c>
      <c r="O233" s="62"/>
      <c r="P233" s="168">
        <f>O233*H233</f>
        <v>0</v>
      </c>
      <c r="Q233" s="168">
        <v>0</v>
      </c>
      <c r="R233" s="168">
        <f>Q233*H233</f>
        <v>0</v>
      </c>
      <c r="S233" s="168">
        <v>0</v>
      </c>
      <c r="T233" s="169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70" t="s">
        <v>241</v>
      </c>
      <c r="AT233" s="170" t="s">
        <v>237</v>
      </c>
      <c r="AU233" s="170" t="s">
        <v>87</v>
      </c>
      <c r="AY233" s="18" t="s">
        <v>234</v>
      </c>
      <c r="BE233" s="171">
        <f>IF(N233="základná",J233,0)</f>
        <v>0</v>
      </c>
      <c r="BF233" s="171">
        <f>IF(N233="znížená",J233,0)</f>
        <v>0</v>
      </c>
      <c r="BG233" s="171">
        <f>IF(N233="zákl. prenesená",J233,0)</f>
        <v>0</v>
      </c>
      <c r="BH233" s="171">
        <f>IF(N233="zníž. prenesená",J233,0)</f>
        <v>0</v>
      </c>
      <c r="BI233" s="171">
        <f>IF(N233="nulová",J233,0)</f>
        <v>0</v>
      </c>
      <c r="BJ233" s="18" t="s">
        <v>87</v>
      </c>
      <c r="BK233" s="171">
        <f>ROUND(I233*H233,2)</f>
        <v>0</v>
      </c>
      <c r="BL233" s="18" t="s">
        <v>241</v>
      </c>
      <c r="BM233" s="170" t="s">
        <v>4251</v>
      </c>
    </row>
    <row r="234" spans="1:65" s="12" customFormat="1" ht="25.95" customHeight="1">
      <c r="B234" s="144"/>
      <c r="D234" s="145" t="s">
        <v>74</v>
      </c>
      <c r="E234" s="146" t="s">
        <v>331</v>
      </c>
      <c r="F234" s="146" t="s">
        <v>332</v>
      </c>
      <c r="I234" s="147"/>
      <c r="J234" s="148">
        <f>BK234</f>
        <v>0</v>
      </c>
      <c r="L234" s="144"/>
      <c r="M234" s="149"/>
      <c r="N234" s="150"/>
      <c r="O234" s="150"/>
      <c r="P234" s="151">
        <f>P235</f>
        <v>0</v>
      </c>
      <c r="Q234" s="150"/>
      <c r="R234" s="151">
        <f>R235</f>
        <v>0.73759799999999998</v>
      </c>
      <c r="S234" s="150"/>
      <c r="T234" s="152">
        <f>T235</f>
        <v>0</v>
      </c>
      <c r="AR234" s="145" t="s">
        <v>87</v>
      </c>
      <c r="AT234" s="153" t="s">
        <v>74</v>
      </c>
      <c r="AU234" s="153" t="s">
        <v>75</v>
      </c>
      <c r="AY234" s="145" t="s">
        <v>234</v>
      </c>
      <c r="BK234" s="154">
        <f>BK235</f>
        <v>0</v>
      </c>
    </row>
    <row r="235" spans="1:65" s="12" customFormat="1" ht="22.95" customHeight="1">
      <c r="B235" s="144"/>
      <c r="D235" s="145" t="s">
        <v>74</v>
      </c>
      <c r="E235" s="155" t="s">
        <v>778</v>
      </c>
      <c r="F235" s="155" t="s">
        <v>779</v>
      </c>
      <c r="I235" s="147"/>
      <c r="J235" s="156">
        <f>BK235</f>
        <v>0</v>
      </c>
      <c r="L235" s="144"/>
      <c r="M235" s="149"/>
      <c r="N235" s="150"/>
      <c r="O235" s="150"/>
      <c r="P235" s="151">
        <f>SUM(P236:P243)</f>
        <v>0</v>
      </c>
      <c r="Q235" s="150"/>
      <c r="R235" s="151">
        <f>SUM(R236:R243)</f>
        <v>0.73759799999999998</v>
      </c>
      <c r="S235" s="150"/>
      <c r="T235" s="152">
        <f>SUM(T236:T243)</f>
        <v>0</v>
      </c>
      <c r="AR235" s="145" t="s">
        <v>87</v>
      </c>
      <c r="AT235" s="153" t="s">
        <v>74</v>
      </c>
      <c r="AU235" s="153" t="s">
        <v>82</v>
      </c>
      <c r="AY235" s="145" t="s">
        <v>234</v>
      </c>
      <c r="BK235" s="154">
        <f>SUM(BK236:BK243)</f>
        <v>0</v>
      </c>
    </row>
    <row r="236" spans="1:65" s="2" customFormat="1" ht="24.15" customHeight="1">
      <c r="A236" s="33"/>
      <c r="B236" s="157"/>
      <c r="C236" s="158" t="s">
        <v>764</v>
      </c>
      <c r="D236" s="158" t="s">
        <v>237</v>
      </c>
      <c r="E236" s="159" t="s">
        <v>4252</v>
      </c>
      <c r="F236" s="160" t="s">
        <v>4253</v>
      </c>
      <c r="G236" s="161" t="s">
        <v>256</v>
      </c>
      <c r="H236" s="162">
        <v>457</v>
      </c>
      <c r="I236" s="163"/>
      <c r="J236" s="164">
        <f>ROUND(I236*H236,2)</f>
        <v>0</v>
      </c>
      <c r="K236" s="165"/>
      <c r="L236" s="34"/>
      <c r="M236" s="166" t="s">
        <v>1</v>
      </c>
      <c r="N236" s="167" t="s">
        <v>41</v>
      </c>
      <c r="O236" s="62"/>
      <c r="P236" s="168">
        <f>O236*H236</f>
        <v>0</v>
      </c>
      <c r="Q236" s="168">
        <v>3.0000000000000001E-5</v>
      </c>
      <c r="R236" s="168">
        <f>Q236*H236</f>
        <v>1.371E-2</v>
      </c>
      <c r="S236" s="168">
        <v>0</v>
      </c>
      <c r="T236" s="169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70" t="s">
        <v>327</v>
      </c>
      <c r="AT236" s="170" t="s">
        <v>237</v>
      </c>
      <c r="AU236" s="170" t="s">
        <v>87</v>
      </c>
      <c r="AY236" s="18" t="s">
        <v>234</v>
      </c>
      <c r="BE236" s="171">
        <f>IF(N236="základná",J236,0)</f>
        <v>0</v>
      </c>
      <c r="BF236" s="171">
        <f>IF(N236="znížená",J236,0)</f>
        <v>0</v>
      </c>
      <c r="BG236" s="171">
        <f>IF(N236="zákl. prenesená",J236,0)</f>
        <v>0</v>
      </c>
      <c r="BH236" s="171">
        <f>IF(N236="zníž. prenesená",J236,0)</f>
        <v>0</v>
      </c>
      <c r="BI236" s="171">
        <f>IF(N236="nulová",J236,0)</f>
        <v>0</v>
      </c>
      <c r="BJ236" s="18" t="s">
        <v>87</v>
      </c>
      <c r="BK236" s="171">
        <f>ROUND(I236*H236,2)</f>
        <v>0</v>
      </c>
      <c r="BL236" s="18" t="s">
        <v>327</v>
      </c>
      <c r="BM236" s="170" t="s">
        <v>4254</v>
      </c>
    </row>
    <row r="237" spans="1:65" s="14" customFormat="1">
      <c r="B237" s="180"/>
      <c r="D237" s="173" t="s">
        <v>243</v>
      </c>
      <c r="E237" s="181" t="s">
        <v>1</v>
      </c>
      <c r="F237" s="182" t="s">
        <v>4090</v>
      </c>
      <c r="H237" s="183">
        <v>250</v>
      </c>
      <c r="I237" s="184"/>
      <c r="L237" s="180"/>
      <c r="M237" s="185"/>
      <c r="N237" s="186"/>
      <c r="O237" s="186"/>
      <c r="P237" s="186"/>
      <c r="Q237" s="186"/>
      <c r="R237" s="186"/>
      <c r="S237" s="186"/>
      <c r="T237" s="187"/>
      <c r="AT237" s="181" t="s">
        <v>243</v>
      </c>
      <c r="AU237" s="181" t="s">
        <v>87</v>
      </c>
      <c r="AV237" s="14" t="s">
        <v>87</v>
      </c>
      <c r="AW237" s="14" t="s">
        <v>29</v>
      </c>
      <c r="AX237" s="14" t="s">
        <v>75</v>
      </c>
      <c r="AY237" s="181" t="s">
        <v>234</v>
      </c>
    </row>
    <row r="238" spans="1:65" s="14" customFormat="1">
      <c r="B238" s="180"/>
      <c r="D238" s="173" t="s">
        <v>243</v>
      </c>
      <c r="E238" s="181" t="s">
        <v>1</v>
      </c>
      <c r="F238" s="182" t="s">
        <v>4096</v>
      </c>
      <c r="H238" s="183">
        <v>207</v>
      </c>
      <c r="I238" s="184"/>
      <c r="L238" s="180"/>
      <c r="M238" s="185"/>
      <c r="N238" s="186"/>
      <c r="O238" s="186"/>
      <c r="P238" s="186"/>
      <c r="Q238" s="186"/>
      <c r="R238" s="186"/>
      <c r="S238" s="186"/>
      <c r="T238" s="187"/>
      <c r="AT238" s="181" t="s">
        <v>243</v>
      </c>
      <c r="AU238" s="181" t="s">
        <v>87</v>
      </c>
      <c r="AV238" s="14" t="s">
        <v>87</v>
      </c>
      <c r="AW238" s="14" t="s">
        <v>29</v>
      </c>
      <c r="AX238" s="14" t="s">
        <v>75</v>
      </c>
      <c r="AY238" s="181" t="s">
        <v>234</v>
      </c>
    </row>
    <row r="239" spans="1:65" s="15" customFormat="1">
      <c r="B239" s="188"/>
      <c r="D239" s="173" t="s">
        <v>243</v>
      </c>
      <c r="E239" s="189" t="s">
        <v>1</v>
      </c>
      <c r="F239" s="190" t="s">
        <v>248</v>
      </c>
      <c r="H239" s="191">
        <v>457</v>
      </c>
      <c r="I239" s="192"/>
      <c r="L239" s="188"/>
      <c r="M239" s="193"/>
      <c r="N239" s="194"/>
      <c r="O239" s="194"/>
      <c r="P239" s="194"/>
      <c r="Q239" s="194"/>
      <c r="R239" s="194"/>
      <c r="S239" s="194"/>
      <c r="T239" s="195"/>
      <c r="AT239" s="189" t="s">
        <v>243</v>
      </c>
      <c r="AU239" s="189" t="s">
        <v>87</v>
      </c>
      <c r="AV239" s="15" t="s">
        <v>241</v>
      </c>
      <c r="AW239" s="15" t="s">
        <v>29</v>
      </c>
      <c r="AX239" s="15" t="s">
        <v>82</v>
      </c>
      <c r="AY239" s="189" t="s">
        <v>234</v>
      </c>
    </row>
    <row r="240" spans="1:65" s="2" customFormat="1" ht="24.15" customHeight="1">
      <c r="A240" s="33"/>
      <c r="B240" s="157"/>
      <c r="C240" s="199" t="s">
        <v>766</v>
      </c>
      <c r="D240" s="199" t="s">
        <v>478</v>
      </c>
      <c r="E240" s="200" t="s">
        <v>4255</v>
      </c>
      <c r="F240" s="201" t="s">
        <v>4256</v>
      </c>
      <c r="G240" s="202" t="s">
        <v>256</v>
      </c>
      <c r="H240" s="203">
        <v>502.7</v>
      </c>
      <c r="I240" s="204"/>
      <c r="J240" s="205">
        <f>ROUND(I240*H240,2)</f>
        <v>0</v>
      </c>
      <c r="K240" s="206"/>
      <c r="L240" s="207"/>
      <c r="M240" s="208" t="s">
        <v>1</v>
      </c>
      <c r="N240" s="209" t="s">
        <v>41</v>
      </c>
      <c r="O240" s="62"/>
      <c r="P240" s="168">
        <f>O240*H240</f>
        <v>0</v>
      </c>
      <c r="Q240" s="168">
        <v>1.4400000000000001E-3</v>
      </c>
      <c r="R240" s="168">
        <f>Q240*H240</f>
        <v>0.72388799999999998</v>
      </c>
      <c r="S240" s="168">
        <v>0</v>
      </c>
      <c r="T240" s="169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70" t="s">
        <v>643</v>
      </c>
      <c r="AT240" s="170" t="s">
        <v>478</v>
      </c>
      <c r="AU240" s="170" t="s">
        <v>87</v>
      </c>
      <c r="AY240" s="18" t="s">
        <v>234</v>
      </c>
      <c r="BE240" s="171">
        <f>IF(N240="základná",J240,0)</f>
        <v>0</v>
      </c>
      <c r="BF240" s="171">
        <f>IF(N240="znížená",J240,0)</f>
        <v>0</v>
      </c>
      <c r="BG240" s="171">
        <f>IF(N240="zákl. prenesená",J240,0)</f>
        <v>0</v>
      </c>
      <c r="BH240" s="171">
        <f>IF(N240="zníž. prenesená",J240,0)</f>
        <v>0</v>
      </c>
      <c r="BI240" s="171">
        <f>IF(N240="nulová",J240,0)</f>
        <v>0</v>
      </c>
      <c r="BJ240" s="18" t="s">
        <v>87</v>
      </c>
      <c r="BK240" s="171">
        <f>ROUND(I240*H240,2)</f>
        <v>0</v>
      </c>
      <c r="BL240" s="18" t="s">
        <v>327</v>
      </c>
      <c r="BM240" s="170" t="s">
        <v>4257</v>
      </c>
    </row>
    <row r="241" spans="1:51" s="14" customFormat="1">
      <c r="B241" s="180"/>
      <c r="D241" s="173" t="s">
        <v>243</v>
      </c>
      <c r="E241" s="181" t="s">
        <v>1</v>
      </c>
      <c r="F241" s="182" t="s">
        <v>4258</v>
      </c>
      <c r="H241" s="183">
        <v>275</v>
      </c>
      <c r="I241" s="184"/>
      <c r="L241" s="180"/>
      <c r="M241" s="185"/>
      <c r="N241" s="186"/>
      <c r="O241" s="186"/>
      <c r="P241" s="186"/>
      <c r="Q241" s="186"/>
      <c r="R241" s="186"/>
      <c r="S241" s="186"/>
      <c r="T241" s="187"/>
      <c r="AT241" s="181" t="s">
        <v>243</v>
      </c>
      <c r="AU241" s="181" t="s">
        <v>87</v>
      </c>
      <c r="AV241" s="14" t="s">
        <v>87</v>
      </c>
      <c r="AW241" s="14" t="s">
        <v>29</v>
      </c>
      <c r="AX241" s="14" t="s">
        <v>75</v>
      </c>
      <c r="AY241" s="181" t="s">
        <v>234</v>
      </c>
    </row>
    <row r="242" spans="1:51" s="14" customFormat="1">
      <c r="B242" s="180"/>
      <c r="D242" s="173" t="s">
        <v>243</v>
      </c>
      <c r="E242" s="181" t="s">
        <v>1</v>
      </c>
      <c r="F242" s="182" t="s">
        <v>4259</v>
      </c>
      <c r="H242" s="183">
        <v>227.7</v>
      </c>
      <c r="I242" s="184"/>
      <c r="L242" s="180"/>
      <c r="M242" s="185"/>
      <c r="N242" s="186"/>
      <c r="O242" s="186"/>
      <c r="P242" s="186"/>
      <c r="Q242" s="186"/>
      <c r="R242" s="186"/>
      <c r="S242" s="186"/>
      <c r="T242" s="187"/>
      <c r="AT242" s="181" t="s">
        <v>243</v>
      </c>
      <c r="AU242" s="181" t="s">
        <v>87</v>
      </c>
      <c r="AV242" s="14" t="s">
        <v>87</v>
      </c>
      <c r="AW242" s="14" t="s">
        <v>29</v>
      </c>
      <c r="AX242" s="14" t="s">
        <v>75</v>
      </c>
      <c r="AY242" s="181" t="s">
        <v>234</v>
      </c>
    </row>
    <row r="243" spans="1:51" s="15" customFormat="1">
      <c r="B243" s="188"/>
      <c r="D243" s="173" t="s">
        <v>243</v>
      </c>
      <c r="E243" s="189" t="s">
        <v>1</v>
      </c>
      <c r="F243" s="190" t="s">
        <v>248</v>
      </c>
      <c r="H243" s="191">
        <v>502.7</v>
      </c>
      <c r="I243" s="192"/>
      <c r="L243" s="188"/>
      <c r="M243" s="226"/>
      <c r="N243" s="227"/>
      <c r="O243" s="227"/>
      <c r="P243" s="227"/>
      <c r="Q243" s="227"/>
      <c r="R243" s="227"/>
      <c r="S243" s="227"/>
      <c r="T243" s="228"/>
      <c r="AT243" s="189" t="s">
        <v>243</v>
      </c>
      <c r="AU243" s="189" t="s">
        <v>87</v>
      </c>
      <c r="AV243" s="15" t="s">
        <v>241</v>
      </c>
      <c r="AW243" s="15" t="s">
        <v>29</v>
      </c>
      <c r="AX243" s="15" t="s">
        <v>82</v>
      </c>
      <c r="AY243" s="189" t="s">
        <v>234</v>
      </c>
    </row>
    <row r="244" spans="1:51" s="2" customFormat="1" ht="6.9" customHeight="1">
      <c r="A244" s="33"/>
      <c r="B244" s="51"/>
      <c r="C244" s="52"/>
      <c r="D244" s="52"/>
      <c r="E244" s="52"/>
      <c r="F244" s="52"/>
      <c r="G244" s="52"/>
      <c r="H244" s="52"/>
      <c r="I244" s="52"/>
      <c r="J244" s="52"/>
      <c r="K244" s="52"/>
      <c r="L244" s="34"/>
      <c r="M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</row>
  </sheetData>
  <autoFilter ref="C127:K243" xr:uid="{00000000-0009-0000-0000-00000F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193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153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46" s="1" customFormat="1" ht="12" customHeight="1">
      <c r="B8" s="21"/>
      <c r="D8" s="28" t="s">
        <v>199</v>
      </c>
      <c r="L8" s="21"/>
    </row>
    <row r="9" spans="1:46" s="2" customFormat="1" ht="16.5" customHeight="1">
      <c r="A9" s="33"/>
      <c r="B9" s="34"/>
      <c r="C9" s="33"/>
      <c r="D9" s="33"/>
      <c r="E9" s="284" t="s">
        <v>4099</v>
      </c>
      <c r="F9" s="287"/>
      <c r="G9" s="287"/>
      <c r="H9" s="28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201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6" t="s">
        <v>4260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20. 4. 2022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8" t="str">
        <f>'Rekapitulácia stavby'!E14</f>
        <v>Vyplň údaj</v>
      </c>
      <c r="F20" s="255"/>
      <c r="G20" s="255"/>
      <c r="H20" s="25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30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31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205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5"/>
      <c r="B29" s="106"/>
      <c r="C29" s="105"/>
      <c r="D29" s="105"/>
      <c r="E29" s="259" t="s">
        <v>1</v>
      </c>
      <c r="F29" s="259"/>
      <c r="G29" s="259"/>
      <c r="H29" s="259"/>
      <c r="I29" s="105"/>
      <c r="J29" s="105"/>
      <c r="K29" s="105"/>
      <c r="L29" s="107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8" t="s">
        <v>35</v>
      </c>
      <c r="E32" s="33"/>
      <c r="F32" s="33"/>
      <c r="G32" s="33"/>
      <c r="H32" s="33"/>
      <c r="I32" s="33"/>
      <c r="J32" s="75">
        <f>ROUND(J125,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39</v>
      </c>
      <c r="E35" s="39" t="s">
        <v>40</v>
      </c>
      <c r="F35" s="109">
        <f>ROUND((SUM(BE125:BE192)),  2)</f>
        <v>0</v>
      </c>
      <c r="G35" s="110"/>
      <c r="H35" s="110"/>
      <c r="I35" s="111">
        <v>0.2</v>
      </c>
      <c r="J35" s="109">
        <f>ROUND(((SUM(BE125:BE192))*I35),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9" t="s">
        <v>41</v>
      </c>
      <c r="F36" s="109">
        <f>ROUND((SUM(BF125:BF192)),  2)</f>
        <v>0</v>
      </c>
      <c r="G36" s="110"/>
      <c r="H36" s="110"/>
      <c r="I36" s="111">
        <v>0.2</v>
      </c>
      <c r="J36" s="109">
        <f>ROUND(((SUM(BF125:BF192))*I36),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ROUND((SUM(BG125:BG192)),  2)</f>
        <v>0</v>
      </c>
      <c r="G37" s="33"/>
      <c r="H37" s="33"/>
      <c r="I37" s="113">
        <v>0.2</v>
      </c>
      <c r="J37" s="11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43</v>
      </c>
      <c r="F38" s="112">
        <f>ROUND((SUM(BH125:BH192)),  2)</f>
        <v>0</v>
      </c>
      <c r="G38" s="33"/>
      <c r="H38" s="33"/>
      <c r="I38" s="113">
        <v>0.2</v>
      </c>
      <c r="J38" s="112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39" t="s">
        <v>44</v>
      </c>
      <c r="F39" s="109">
        <f>ROUND((SUM(BI125:BI192)),  2)</f>
        <v>0</v>
      </c>
      <c r="G39" s="110"/>
      <c r="H39" s="110"/>
      <c r="I39" s="111">
        <v>0</v>
      </c>
      <c r="J39" s="109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45</v>
      </c>
      <c r="E41" s="64"/>
      <c r="F41" s="64"/>
      <c r="G41" s="116" t="s">
        <v>46</v>
      </c>
      <c r="H41" s="117" t="s">
        <v>47</v>
      </c>
      <c r="I41" s="64"/>
      <c r="J41" s="118">
        <f>SUM(J32:J39)</f>
        <v>0</v>
      </c>
      <c r="K41" s="119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2" customFormat="1" ht="16.5" hidden="1" customHeight="1">
      <c r="A87" s="33"/>
      <c r="B87" s="34"/>
      <c r="C87" s="33"/>
      <c r="D87" s="33"/>
      <c r="E87" s="284" t="s">
        <v>4099</v>
      </c>
      <c r="F87" s="287"/>
      <c r="G87" s="287"/>
      <c r="H87" s="28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hidden="1" customHeight="1">
      <c r="A88" s="33"/>
      <c r="B88" s="34"/>
      <c r="C88" s="28" t="s">
        <v>201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hidden="1" customHeight="1">
      <c r="A89" s="33"/>
      <c r="B89" s="34"/>
      <c r="C89" s="33"/>
      <c r="D89" s="33"/>
      <c r="E89" s="266" t="str">
        <f>E11</f>
        <v>SO 03.2 - Trvalé a dočasné dopravné značenie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hidden="1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hidden="1" customHeight="1">
      <c r="A91" s="33"/>
      <c r="B91" s="34"/>
      <c r="C91" s="28" t="s">
        <v>19</v>
      </c>
      <c r="D91" s="33"/>
      <c r="E91" s="33"/>
      <c r="F91" s="26" t="str">
        <f>F14</f>
        <v>kú: Jelka,p.č.:1174/1,4,24,25</v>
      </c>
      <c r="G91" s="33"/>
      <c r="H91" s="33"/>
      <c r="I91" s="28" t="s">
        <v>21</v>
      </c>
      <c r="J91" s="59" t="str">
        <f>IF(J14="","",J14)</f>
        <v>20. 4. 2022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hidden="1" customHeight="1">
      <c r="A93" s="33"/>
      <c r="B93" s="34"/>
      <c r="C93" s="28" t="s">
        <v>23</v>
      </c>
      <c r="D93" s="33"/>
      <c r="E93" s="33"/>
      <c r="F93" s="26" t="str">
        <f>E17</f>
        <v>Obec Jelka, Mierová 959/17, 925 23 Jelka</v>
      </c>
      <c r="G93" s="33"/>
      <c r="H93" s="33"/>
      <c r="I93" s="28" t="s">
        <v>30</v>
      </c>
      <c r="J93" s="31" t="str">
        <f>E23</f>
        <v>Ing. Michal Nágel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hidden="1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Ingrid Szegheőová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hidden="1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hidden="1" customHeight="1">
      <c r="A96" s="33"/>
      <c r="B96" s="34"/>
      <c r="C96" s="122" t="s">
        <v>207</v>
      </c>
      <c r="D96" s="114"/>
      <c r="E96" s="114"/>
      <c r="F96" s="114"/>
      <c r="G96" s="114"/>
      <c r="H96" s="114"/>
      <c r="I96" s="114"/>
      <c r="J96" s="123" t="s">
        <v>208</v>
      </c>
      <c r="K96" s="114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hidden="1" customHeight="1">
      <c r="A98" s="33"/>
      <c r="B98" s="34"/>
      <c r="C98" s="124" t="s">
        <v>209</v>
      </c>
      <c r="D98" s="33"/>
      <c r="E98" s="33"/>
      <c r="F98" s="33"/>
      <c r="G98" s="33"/>
      <c r="H98" s="33"/>
      <c r="I98" s="33"/>
      <c r="J98" s="75">
        <f>J125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210</v>
      </c>
    </row>
    <row r="99" spans="1:47" s="9" customFormat="1" ht="24.9" hidden="1" customHeight="1">
      <c r="B99" s="125"/>
      <c r="D99" s="126" t="s">
        <v>211</v>
      </c>
      <c r="E99" s="127"/>
      <c r="F99" s="127"/>
      <c r="G99" s="127"/>
      <c r="H99" s="127"/>
      <c r="I99" s="127"/>
      <c r="J99" s="128">
        <f>J126</f>
        <v>0</v>
      </c>
      <c r="L99" s="125"/>
    </row>
    <row r="100" spans="1:47" s="10" customFormat="1" ht="19.95" hidden="1" customHeight="1">
      <c r="B100" s="129"/>
      <c r="D100" s="130" t="s">
        <v>433</v>
      </c>
      <c r="E100" s="131"/>
      <c r="F100" s="131"/>
      <c r="G100" s="131"/>
      <c r="H100" s="131"/>
      <c r="I100" s="131"/>
      <c r="J100" s="132">
        <f>J127</f>
        <v>0</v>
      </c>
      <c r="L100" s="129"/>
    </row>
    <row r="101" spans="1:47" s="10" customFormat="1" ht="19.95" hidden="1" customHeight="1">
      <c r="B101" s="129"/>
      <c r="D101" s="130" t="s">
        <v>434</v>
      </c>
      <c r="E101" s="131"/>
      <c r="F101" s="131"/>
      <c r="G101" s="131"/>
      <c r="H101" s="131"/>
      <c r="I101" s="131"/>
      <c r="J101" s="132">
        <f>J134</f>
        <v>0</v>
      </c>
      <c r="L101" s="129"/>
    </row>
    <row r="102" spans="1:47" s="10" customFormat="1" ht="19.95" hidden="1" customHeight="1">
      <c r="B102" s="129"/>
      <c r="D102" s="130" t="s">
        <v>212</v>
      </c>
      <c r="E102" s="131"/>
      <c r="F102" s="131"/>
      <c r="G102" s="131"/>
      <c r="H102" s="131"/>
      <c r="I102" s="131"/>
      <c r="J102" s="132">
        <f>J137</f>
        <v>0</v>
      </c>
      <c r="L102" s="129"/>
    </row>
    <row r="103" spans="1:47" s="10" customFormat="1" ht="19.95" hidden="1" customHeight="1">
      <c r="B103" s="129"/>
      <c r="D103" s="130" t="s">
        <v>1315</v>
      </c>
      <c r="E103" s="131"/>
      <c r="F103" s="131"/>
      <c r="G103" s="131"/>
      <c r="H103" s="131"/>
      <c r="I103" s="131"/>
      <c r="J103" s="132">
        <f>J191</f>
        <v>0</v>
      </c>
      <c r="L103" s="129"/>
    </row>
    <row r="104" spans="1:47" s="2" customFormat="1" ht="21.75" hidden="1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6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6.9" hidden="1" customHeight="1">
      <c r="A105" s="33"/>
      <c r="B105" s="51"/>
      <c r="C105" s="52"/>
      <c r="D105" s="52"/>
      <c r="E105" s="52"/>
      <c r="F105" s="52"/>
      <c r="G105" s="52"/>
      <c r="H105" s="52"/>
      <c r="I105" s="52"/>
      <c r="J105" s="52"/>
      <c r="K105" s="52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hidden="1"/>
    <row r="107" spans="1:47" hidden="1"/>
    <row r="108" spans="1:47" hidden="1"/>
    <row r="109" spans="1:47" s="2" customFormat="1" ht="6.9" customHeight="1">
      <c r="A109" s="33"/>
      <c r="B109" s="53"/>
      <c r="C109" s="54"/>
      <c r="D109" s="54"/>
      <c r="E109" s="54"/>
      <c r="F109" s="54"/>
      <c r="G109" s="54"/>
      <c r="H109" s="54"/>
      <c r="I109" s="54"/>
      <c r="J109" s="54"/>
      <c r="K109" s="54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4.9" customHeight="1">
      <c r="A110" s="33"/>
      <c r="B110" s="34"/>
      <c r="C110" s="22" t="s">
        <v>220</v>
      </c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6.9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84" t="str">
        <f>E7</f>
        <v>PRESTAVBA BUDOV ZDRAVOTNÉHO STREDISKA - 9 B.J.</v>
      </c>
      <c r="F113" s="285"/>
      <c r="G113" s="285"/>
      <c r="H113" s="285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199</v>
      </c>
      <c r="L114" s="21"/>
    </row>
    <row r="115" spans="1:65" s="2" customFormat="1" ht="16.5" customHeight="1">
      <c r="A115" s="33"/>
      <c r="B115" s="34"/>
      <c r="C115" s="33"/>
      <c r="D115" s="33"/>
      <c r="E115" s="284" t="s">
        <v>4099</v>
      </c>
      <c r="F115" s="287"/>
      <c r="G115" s="287"/>
      <c r="H115" s="287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201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66" t="str">
        <f>E11</f>
        <v>SO 03.2 - Trvalé a dočasné dopravné značenie</v>
      </c>
      <c r="F117" s="287"/>
      <c r="G117" s="287"/>
      <c r="H117" s="287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F14</f>
        <v>kú: Jelka,p.č.:1174/1,4,24,25</v>
      </c>
      <c r="G119" s="33"/>
      <c r="H119" s="33"/>
      <c r="I119" s="28" t="s">
        <v>21</v>
      </c>
      <c r="J119" s="59" t="str">
        <f>IF(J14="","",J14)</f>
        <v>20. 4. 2022</v>
      </c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23</v>
      </c>
      <c r="D121" s="33"/>
      <c r="E121" s="33"/>
      <c r="F121" s="26" t="str">
        <f>E17</f>
        <v>Obec Jelka, Mierová 959/17, 925 23 Jelka</v>
      </c>
      <c r="G121" s="33"/>
      <c r="H121" s="33"/>
      <c r="I121" s="28" t="s">
        <v>30</v>
      </c>
      <c r="J121" s="31" t="str">
        <f>E23</f>
        <v>Ing. Michal Nágel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15" customHeight="1">
      <c r="A122" s="33"/>
      <c r="B122" s="34"/>
      <c r="C122" s="28" t="s">
        <v>27</v>
      </c>
      <c r="D122" s="33"/>
      <c r="E122" s="33"/>
      <c r="F122" s="26" t="str">
        <f>IF(E20="","",E20)</f>
        <v>Vyplň údaj</v>
      </c>
      <c r="G122" s="33"/>
      <c r="H122" s="33"/>
      <c r="I122" s="28" t="s">
        <v>32</v>
      </c>
      <c r="J122" s="31" t="str">
        <f>E26</f>
        <v>Ingrid Szegheőová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33"/>
      <c r="B124" s="134"/>
      <c r="C124" s="135" t="s">
        <v>221</v>
      </c>
      <c r="D124" s="136" t="s">
        <v>60</v>
      </c>
      <c r="E124" s="136" t="s">
        <v>56</v>
      </c>
      <c r="F124" s="136" t="s">
        <v>57</v>
      </c>
      <c r="G124" s="136" t="s">
        <v>222</v>
      </c>
      <c r="H124" s="136" t="s">
        <v>223</v>
      </c>
      <c r="I124" s="136" t="s">
        <v>224</v>
      </c>
      <c r="J124" s="137" t="s">
        <v>208</v>
      </c>
      <c r="K124" s="138" t="s">
        <v>225</v>
      </c>
      <c r="L124" s="139"/>
      <c r="M124" s="66" t="s">
        <v>1</v>
      </c>
      <c r="N124" s="67" t="s">
        <v>39</v>
      </c>
      <c r="O124" s="67" t="s">
        <v>226</v>
      </c>
      <c r="P124" s="67" t="s">
        <v>227</v>
      </c>
      <c r="Q124" s="67" t="s">
        <v>228</v>
      </c>
      <c r="R124" s="67" t="s">
        <v>229</v>
      </c>
      <c r="S124" s="67" t="s">
        <v>230</v>
      </c>
      <c r="T124" s="68" t="s">
        <v>231</v>
      </c>
      <c r="U124" s="133"/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</row>
    <row r="125" spans="1:65" s="2" customFormat="1" ht="22.95" customHeight="1">
      <c r="A125" s="33"/>
      <c r="B125" s="34"/>
      <c r="C125" s="73" t="s">
        <v>209</v>
      </c>
      <c r="D125" s="33"/>
      <c r="E125" s="33"/>
      <c r="F125" s="33"/>
      <c r="G125" s="33"/>
      <c r="H125" s="33"/>
      <c r="I125" s="33"/>
      <c r="J125" s="140">
        <f>BK125</f>
        <v>0</v>
      </c>
      <c r="K125" s="33"/>
      <c r="L125" s="34"/>
      <c r="M125" s="69"/>
      <c r="N125" s="60"/>
      <c r="O125" s="70"/>
      <c r="P125" s="141">
        <f>P126</f>
        <v>0</v>
      </c>
      <c r="Q125" s="70"/>
      <c r="R125" s="141">
        <f>R126</f>
        <v>3.1279803500000001</v>
      </c>
      <c r="S125" s="70"/>
      <c r="T125" s="142">
        <f>T126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210</v>
      </c>
      <c r="BK125" s="143">
        <f>BK126</f>
        <v>0</v>
      </c>
    </row>
    <row r="126" spans="1:65" s="12" customFormat="1" ht="25.95" customHeight="1">
      <c r="B126" s="144"/>
      <c r="D126" s="145" t="s">
        <v>74</v>
      </c>
      <c r="E126" s="146" t="s">
        <v>232</v>
      </c>
      <c r="F126" s="146" t="s">
        <v>233</v>
      </c>
      <c r="I126" s="147"/>
      <c r="J126" s="148">
        <f>BK126</f>
        <v>0</v>
      </c>
      <c r="L126" s="144"/>
      <c r="M126" s="149"/>
      <c r="N126" s="150"/>
      <c r="O126" s="150"/>
      <c r="P126" s="151">
        <f>P127+P134+P137+P191</f>
        <v>0</v>
      </c>
      <c r="Q126" s="150"/>
      <c r="R126" s="151">
        <f>R127+R134+R137+R191</f>
        <v>3.1279803500000001</v>
      </c>
      <c r="S126" s="150"/>
      <c r="T126" s="152">
        <f>T127+T134+T137+T191</f>
        <v>0</v>
      </c>
      <c r="AR126" s="145" t="s">
        <v>82</v>
      </c>
      <c r="AT126" s="153" t="s">
        <v>74</v>
      </c>
      <c r="AU126" s="153" t="s">
        <v>75</v>
      </c>
      <c r="AY126" s="145" t="s">
        <v>234</v>
      </c>
      <c r="BK126" s="154">
        <f>BK127+BK134+BK137+BK191</f>
        <v>0</v>
      </c>
    </row>
    <row r="127" spans="1:65" s="12" customFormat="1" ht="22.95" customHeight="1">
      <c r="B127" s="144"/>
      <c r="D127" s="145" t="s">
        <v>74</v>
      </c>
      <c r="E127" s="155" t="s">
        <v>82</v>
      </c>
      <c r="F127" s="155" t="s">
        <v>450</v>
      </c>
      <c r="I127" s="147"/>
      <c r="J127" s="156">
        <f>BK127</f>
        <v>0</v>
      </c>
      <c r="L127" s="144"/>
      <c r="M127" s="149"/>
      <c r="N127" s="150"/>
      <c r="O127" s="150"/>
      <c r="P127" s="151">
        <f>SUM(P128:P133)</f>
        <v>0</v>
      </c>
      <c r="Q127" s="150"/>
      <c r="R127" s="151">
        <f>SUM(R128:R133)</f>
        <v>0</v>
      </c>
      <c r="S127" s="150"/>
      <c r="T127" s="152">
        <f>SUM(T128:T133)</f>
        <v>0</v>
      </c>
      <c r="AR127" s="145" t="s">
        <v>82</v>
      </c>
      <c r="AT127" s="153" t="s">
        <v>74</v>
      </c>
      <c r="AU127" s="153" t="s">
        <v>82</v>
      </c>
      <c r="AY127" s="145" t="s">
        <v>234</v>
      </c>
      <c r="BK127" s="154">
        <f>SUM(BK128:BK133)</f>
        <v>0</v>
      </c>
    </row>
    <row r="128" spans="1:65" s="2" customFormat="1" ht="24.15" customHeight="1">
      <c r="A128" s="33"/>
      <c r="B128" s="157"/>
      <c r="C128" s="158" t="s">
        <v>82</v>
      </c>
      <c r="D128" s="158" t="s">
        <v>237</v>
      </c>
      <c r="E128" s="159" t="s">
        <v>4261</v>
      </c>
      <c r="F128" s="160" t="s">
        <v>4262</v>
      </c>
      <c r="G128" s="161" t="s">
        <v>453</v>
      </c>
      <c r="H128" s="162">
        <v>0.80500000000000005</v>
      </c>
      <c r="I128" s="163"/>
      <c r="J128" s="164">
        <f>ROUND(I128*H128,2)</f>
        <v>0</v>
      </c>
      <c r="K128" s="165"/>
      <c r="L128" s="34"/>
      <c r="M128" s="166" t="s">
        <v>1</v>
      </c>
      <c r="N128" s="167" t="s">
        <v>41</v>
      </c>
      <c r="O128" s="62"/>
      <c r="P128" s="168">
        <f>O128*H128</f>
        <v>0</v>
      </c>
      <c r="Q128" s="168">
        <v>0</v>
      </c>
      <c r="R128" s="168">
        <f>Q128*H128</f>
        <v>0</v>
      </c>
      <c r="S128" s="168">
        <v>0</v>
      </c>
      <c r="T128" s="169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70" t="s">
        <v>241</v>
      </c>
      <c r="AT128" s="170" t="s">
        <v>237</v>
      </c>
      <c r="AU128" s="170" t="s">
        <v>87</v>
      </c>
      <c r="AY128" s="18" t="s">
        <v>234</v>
      </c>
      <c r="BE128" s="171">
        <f>IF(N128="základná",J128,0)</f>
        <v>0</v>
      </c>
      <c r="BF128" s="171">
        <f>IF(N128="znížená",J128,0)</f>
        <v>0</v>
      </c>
      <c r="BG128" s="171">
        <f>IF(N128="zákl. prenesená",J128,0)</f>
        <v>0</v>
      </c>
      <c r="BH128" s="171">
        <f>IF(N128="zníž. prenesená",J128,0)</f>
        <v>0</v>
      </c>
      <c r="BI128" s="171">
        <f>IF(N128="nulová",J128,0)</f>
        <v>0</v>
      </c>
      <c r="BJ128" s="18" t="s">
        <v>87</v>
      </c>
      <c r="BK128" s="171">
        <f>ROUND(I128*H128,2)</f>
        <v>0</v>
      </c>
      <c r="BL128" s="18" t="s">
        <v>241</v>
      </c>
      <c r="BM128" s="170" t="s">
        <v>4263</v>
      </c>
    </row>
    <row r="129" spans="1:65" s="13" customFormat="1">
      <c r="B129" s="172"/>
      <c r="D129" s="173" t="s">
        <v>243</v>
      </c>
      <c r="E129" s="174" t="s">
        <v>1</v>
      </c>
      <c r="F129" s="175" t="s">
        <v>4264</v>
      </c>
      <c r="H129" s="174" t="s">
        <v>1</v>
      </c>
      <c r="I129" s="176"/>
      <c r="L129" s="172"/>
      <c r="M129" s="177"/>
      <c r="N129" s="178"/>
      <c r="O129" s="178"/>
      <c r="P129" s="178"/>
      <c r="Q129" s="178"/>
      <c r="R129" s="178"/>
      <c r="S129" s="178"/>
      <c r="T129" s="179"/>
      <c r="AT129" s="174" t="s">
        <v>243</v>
      </c>
      <c r="AU129" s="174" t="s">
        <v>87</v>
      </c>
      <c r="AV129" s="13" t="s">
        <v>82</v>
      </c>
      <c r="AW129" s="13" t="s">
        <v>29</v>
      </c>
      <c r="AX129" s="13" t="s">
        <v>75</v>
      </c>
      <c r="AY129" s="174" t="s">
        <v>234</v>
      </c>
    </row>
    <row r="130" spans="1:65" s="14" customFormat="1">
      <c r="B130" s="180"/>
      <c r="D130" s="173" t="s">
        <v>243</v>
      </c>
      <c r="E130" s="181" t="s">
        <v>1</v>
      </c>
      <c r="F130" s="182" t="s">
        <v>4265</v>
      </c>
      <c r="H130" s="183">
        <v>0.80500000000000005</v>
      </c>
      <c r="I130" s="184"/>
      <c r="L130" s="180"/>
      <c r="M130" s="185"/>
      <c r="N130" s="186"/>
      <c r="O130" s="186"/>
      <c r="P130" s="186"/>
      <c r="Q130" s="186"/>
      <c r="R130" s="186"/>
      <c r="S130" s="186"/>
      <c r="T130" s="187"/>
      <c r="AT130" s="181" t="s">
        <v>243</v>
      </c>
      <c r="AU130" s="181" t="s">
        <v>87</v>
      </c>
      <c r="AV130" s="14" t="s">
        <v>87</v>
      </c>
      <c r="AW130" s="14" t="s">
        <v>29</v>
      </c>
      <c r="AX130" s="14" t="s">
        <v>82</v>
      </c>
      <c r="AY130" s="181" t="s">
        <v>234</v>
      </c>
    </row>
    <row r="131" spans="1:65" s="2" customFormat="1" ht="24.15" customHeight="1">
      <c r="A131" s="33"/>
      <c r="B131" s="157"/>
      <c r="C131" s="158" t="s">
        <v>87</v>
      </c>
      <c r="D131" s="158" t="s">
        <v>237</v>
      </c>
      <c r="E131" s="159" t="s">
        <v>462</v>
      </c>
      <c r="F131" s="160" t="s">
        <v>463</v>
      </c>
      <c r="G131" s="161" t="s">
        <v>453</v>
      </c>
      <c r="H131" s="162">
        <v>0.80500000000000005</v>
      </c>
      <c r="I131" s="163"/>
      <c r="J131" s="164">
        <f>ROUND(I131*H131,2)</f>
        <v>0</v>
      </c>
      <c r="K131" s="165"/>
      <c r="L131" s="34"/>
      <c r="M131" s="166" t="s">
        <v>1</v>
      </c>
      <c r="N131" s="167" t="s">
        <v>41</v>
      </c>
      <c r="O131" s="62"/>
      <c r="P131" s="168">
        <f>O131*H131</f>
        <v>0</v>
      </c>
      <c r="Q131" s="168">
        <v>0</v>
      </c>
      <c r="R131" s="168">
        <f>Q131*H131</f>
        <v>0</v>
      </c>
      <c r="S131" s="168">
        <v>0</v>
      </c>
      <c r="T131" s="169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0" t="s">
        <v>241</v>
      </c>
      <c r="AT131" s="170" t="s">
        <v>237</v>
      </c>
      <c r="AU131" s="170" t="s">
        <v>87</v>
      </c>
      <c r="AY131" s="18" t="s">
        <v>234</v>
      </c>
      <c r="BE131" s="171">
        <f>IF(N131="základná",J131,0)</f>
        <v>0</v>
      </c>
      <c r="BF131" s="171">
        <f>IF(N131="znížená",J131,0)</f>
        <v>0</v>
      </c>
      <c r="BG131" s="171">
        <f>IF(N131="zákl. prenesená",J131,0)</f>
        <v>0</v>
      </c>
      <c r="BH131" s="171">
        <f>IF(N131="zníž. prenesená",J131,0)</f>
        <v>0</v>
      </c>
      <c r="BI131" s="171">
        <f>IF(N131="nulová",J131,0)</f>
        <v>0</v>
      </c>
      <c r="BJ131" s="18" t="s">
        <v>87</v>
      </c>
      <c r="BK131" s="171">
        <f>ROUND(I131*H131,2)</f>
        <v>0</v>
      </c>
      <c r="BL131" s="18" t="s">
        <v>241</v>
      </c>
      <c r="BM131" s="170" t="s">
        <v>4266</v>
      </c>
    </row>
    <row r="132" spans="1:65" s="13" customFormat="1" ht="20.399999999999999">
      <c r="B132" s="172"/>
      <c r="D132" s="173" t="s">
        <v>243</v>
      </c>
      <c r="E132" s="174" t="s">
        <v>1</v>
      </c>
      <c r="F132" s="175" t="s">
        <v>4267</v>
      </c>
      <c r="H132" s="174" t="s">
        <v>1</v>
      </c>
      <c r="I132" s="176"/>
      <c r="L132" s="172"/>
      <c r="M132" s="177"/>
      <c r="N132" s="178"/>
      <c r="O132" s="178"/>
      <c r="P132" s="178"/>
      <c r="Q132" s="178"/>
      <c r="R132" s="178"/>
      <c r="S132" s="178"/>
      <c r="T132" s="179"/>
      <c r="AT132" s="174" t="s">
        <v>243</v>
      </c>
      <c r="AU132" s="174" t="s">
        <v>87</v>
      </c>
      <c r="AV132" s="13" t="s">
        <v>82</v>
      </c>
      <c r="AW132" s="13" t="s">
        <v>29</v>
      </c>
      <c r="AX132" s="13" t="s">
        <v>75</v>
      </c>
      <c r="AY132" s="174" t="s">
        <v>234</v>
      </c>
    </row>
    <row r="133" spans="1:65" s="14" customFormat="1">
      <c r="B133" s="180"/>
      <c r="D133" s="173" t="s">
        <v>243</v>
      </c>
      <c r="E133" s="181" t="s">
        <v>1</v>
      </c>
      <c r="F133" s="182" t="s">
        <v>4265</v>
      </c>
      <c r="H133" s="183">
        <v>0.80500000000000005</v>
      </c>
      <c r="I133" s="184"/>
      <c r="L133" s="180"/>
      <c r="M133" s="185"/>
      <c r="N133" s="186"/>
      <c r="O133" s="186"/>
      <c r="P133" s="186"/>
      <c r="Q133" s="186"/>
      <c r="R133" s="186"/>
      <c r="S133" s="186"/>
      <c r="T133" s="187"/>
      <c r="AT133" s="181" t="s">
        <v>243</v>
      </c>
      <c r="AU133" s="181" t="s">
        <v>87</v>
      </c>
      <c r="AV133" s="14" t="s">
        <v>87</v>
      </c>
      <c r="AW133" s="14" t="s">
        <v>29</v>
      </c>
      <c r="AX133" s="14" t="s">
        <v>82</v>
      </c>
      <c r="AY133" s="181" t="s">
        <v>234</v>
      </c>
    </row>
    <row r="134" spans="1:65" s="12" customFormat="1" ht="22.95" customHeight="1">
      <c r="B134" s="144"/>
      <c r="D134" s="145" t="s">
        <v>74</v>
      </c>
      <c r="E134" s="155" t="s">
        <v>87</v>
      </c>
      <c r="F134" s="155" t="s">
        <v>466</v>
      </c>
      <c r="I134" s="147"/>
      <c r="J134" s="156">
        <f>BK134</f>
        <v>0</v>
      </c>
      <c r="L134" s="144"/>
      <c r="M134" s="149"/>
      <c r="N134" s="150"/>
      <c r="O134" s="150"/>
      <c r="P134" s="151">
        <f>SUM(P135:P136)</f>
        <v>0</v>
      </c>
      <c r="Q134" s="150"/>
      <c r="R134" s="151">
        <f>SUM(R135:R136)</f>
        <v>1.7662263500000002</v>
      </c>
      <c r="S134" s="150"/>
      <c r="T134" s="152">
        <f>SUM(T135:T136)</f>
        <v>0</v>
      </c>
      <c r="AR134" s="145" t="s">
        <v>82</v>
      </c>
      <c r="AT134" s="153" t="s">
        <v>74</v>
      </c>
      <c r="AU134" s="153" t="s">
        <v>82</v>
      </c>
      <c r="AY134" s="145" t="s">
        <v>234</v>
      </c>
      <c r="BK134" s="154">
        <f>SUM(BK135:BK136)</f>
        <v>0</v>
      </c>
    </row>
    <row r="135" spans="1:65" s="2" customFormat="1" ht="16.5" customHeight="1">
      <c r="A135" s="33"/>
      <c r="B135" s="157"/>
      <c r="C135" s="158" t="s">
        <v>92</v>
      </c>
      <c r="D135" s="158" t="s">
        <v>237</v>
      </c>
      <c r="E135" s="159" t="s">
        <v>4268</v>
      </c>
      <c r="F135" s="160" t="s">
        <v>4269</v>
      </c>
      <c r="G135" s="161" t="s">
        <v>453</v>
      </c>
      <c r="H135" s="162">
        <v>0.80500000000000005</v>
      </c>
      <c r="I135" s="163"/>
      <c r="J135" s="164">
        <f>ROUND(I135*H135,2)</f>
        <v>0</v>
      </c>
      <c r="K135" s="165"/>
      <c r="L135" s="34"/>
      <c r="M135" s="166" t="s">
        <v>1</v>
      </c>
      <c r="N135" s="167" t="s">
        <v>41</v>
      </c>
      <c r="O135" s="62"/>
      <c r="P135" s="168">
        <f>O135*H135</f>
        <v>0</v>
      </c>
      <c r="Q135" s="168">
        <v>2.19407</v>
      </c>
      <c r="R135" s="168">
        <f>Q135*H135</f>
        <v>1.7662263500000002</v>
      </c>
      <c r="S135" s="168">
        <v>0</v>
      </c>
      <c r="T135" s="169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0" t="s">
        <v>241</v>
      </c>
      <c r="AT135" s="170" t="s">
        <v>237</v>
      </c>
      <c r="AU135" s="170" t="s">
        <v>87</v>
      </c>
      <c r="AY135" s="18" t="s">
        <v>234</v>
      </c>
      <c r="BE135" s="171">
        <f>IF(N135="základná",J135,0)</f>
        <v>0</v>
      </c>
      <c r="BF135" s="171">
        <f>IF(N135="znížená",J135,0)</f>
        <v>0</v>
      </c>
      <c r="BG135" s="171">
        <f>IF(N135="zákl. prenesená",J135,0)</f>
        <v>0</v>
      </c>
      <c r="BH135" s="171">
        <f>IF(N135="zníž. prenesená",J135,0)</f>
        <v>0</v>
      </c>
      <c r="BI135" s="171">
        <f>IF(N135="nulová",J135,0)</f>
        <v>0</v>
      </c>
      <c r="BJ135" s="18" t="s">
        <v>87</v>
      </c>
      <c r="BK135" s="171">
        <f>ROUND(I135*H135,2)</f>
        <v>0</v>
      </c>
      <c r="BL135" s="18" t="s">
        <v>241</v>
      </c>
      <c r="BM135" s="170" t="s">
        <v>4270</v>
      </c>
    </row>
    <row r="136" spans="1:65" s="14" customFormat="1">
      <c r="B136" s="180"/>
      <c r="D136" s="173" t="s">
        <v>243</v>
      </c>
      <c r="E136" s="181" t="s">
        <v>1</v>
      </c>
      <c r="F136" s="182" t="s">
        <v>4265</v>
      </c>
      <c r="H136" s="183">
        <v>0.80500000000000005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243</v>
      </c>
      <c r="AU136" s="181" t="s">
        <v>87</v>
      </c>
      <c r="AV136" s="14" t="s">
        <v>87</v>
      </c>
      <c r="AW136" s="14" t="s">
        <v>29</v>
      </c>
      <c r="AX136" s="14" t="s">
        <v>82</v>
      </c>
      <c r="AY136" s="181" t="s">
        <v>234</v>
      </c>
    </row>
    <row r="137" spans="1:65" s="12" customFormat="1" ht="22.95" customHeight="1">
      <c r="B137" s="144"/>
      <c r="D137" s="145" t="s">
        <v>74</v>
      </c>
      <c r="E137" s="155" t="s">
        <v>235</v>
      </c>
      <c r="F137" s="155" t="s">
        <v>236</v>
      </c>
      <c r="I137" s="147"/>
      <c r="J137" s="156">
        <f>BK137</f>
        <v>0</v>
      </c>
      <c r="L137" s="144"/>
      <c r="M137" s="149"/>
      <c r="N137" s="150"/>
      <c r="O137" s="150"/>
      <c r="P137" s="151">
        <f>SUM(P138:P190)</f>
        <v>0</v>
      </c>
      <c r="Q137" s="150"/>
      <c r="R137" s="151">
        <f>SUM(R138:R190)</f>
        <v>1.3617539999999999</v>
      </c>
      <c r="S137" s="150"/>
      <c r="T137" s="152">
        <f>SUM(T138:T190)</f>
        <v>0</v>
      </c>
      <c r="AR137" s="145" t="s">
        <v>82</v>
      </c>
      <c r="AT137" s="153" t="s">
        <v>74</v>
      </c>
      <c r="AU137" s="153" t="s">
        <v>82</v>
      </c>
      <c r="AY137" s="145" t="s">
        <v>234</v>
      </c>
      <c r="BK137" s="154">
        <f>SUM(BK138:BK190)</f>
        <v>0</v>
      </c>
    </row>
    <row r="138" spans="1:65" s="2" customFormat="1" ht="24.15" customHeight="1">
      <c r="A138" s="33"/>
      <c r="B138" s="157"/>
      <c r="C138" s="158" t="s">
        <v>241</v>
      </c>
      <c r="D138" s="158" t="s">
        <v>237</v>
      </c>
      <c r="E138" s="159" t="s">
        <v>4271</v>
      </c>
      <c r="F138" s="160" t="s">
        <v>4272</v>
      </c>
      <c r="G138" s="161" t="s">
        <v>305</v>
      </c>
      <c r="H138" s="162">
        <v>14</v>
      </c>
      <c r="I138" s="163"/>
      <c r="J138" s="164">
        <f t="shared" ref="J138:J157" si="0">ROUND(I138*H138,2)</f>
        <v>0</v>
      </c>
      <c r="K138" s="165"/>
      <c r="L138" s="34"/>
      <c r="M138" s="166" t="s">
        <v>1</v>
      </c>
      <c r="N138" s="167" t="s">
        <v>41</v>
      </c>
      <c r="O138" s="62"/>
      <c r="P138" s="168">
        <f t="shared" ref="P138:P157" si="1">O138*H138</f>
        <v>0</v>
      </c>
      <c r="Q138" s="168">
        <v>0</v>
      </c>
      <c r="R138" s="168">
        <f t="shared" ref="R138:R157" si="2">Q138*H138</f>
        <v>0</v>
      </c>
      <c r="S138" s="168">
        <v>0</v>
      </c>
      <c r="T138" s="169">
        <f t="shared" ref="T138:T157" si="3"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0" t="s">
        <v>241</v>
      </c>
      <c r="AT138" s="170" t="s">
        <v>237</v>
      </c>
      <c r="AU138" s="170" t="s">
        <v>87</v>
      </c>
      <c r="AY138" s="18" t="s">
        <v>234</v>
      </c>
      <c r="BE138" s="171">
        <f t="shared" ref="BE138:BE157" si="4">IF(N138="základná",J138,0)</f>
        <v>0</v>
      </c>
      <c r="BF138" s="171">
        <f t="shared" ref="BF138:BF157" si="5">IF(N138="znížená",J138,0)</f>
        <v>0</v>
      </c>
      <c r="BG138" s="171">
        <f t="shared" ref="BG138:BG157" si="6">IF(N138="zákl. prenesená",J138,0)</f>
        <v>0</v>
      </c>
      <c r="BH138" s="171">
        <f t="shared" ref="BH138:BH157" si="7">IF(N138="zníž. prenesená",J138,0)</f>
        <v>0</v>
      </c>
      <c r="BI138" s="171">
        <f t="shared" ref="BI138:BI157" si="8">IF(N138="nulová",J138,0)</f>
        <v>0</v>
      </c>
      <c r="BJ138" s="18" t="s">
        <v>87</v>
      </c>
      <c r="BK138" s="171">
        <f t="shared" ref="BK138:BK157" si="9">ROUND(I138*H138,2)</f>
        <v>0</v>
      </c>
      <c r="BL138" s="18" t="s">
        <v>241</v>
      </c>
      <c r="BM138" s="170" t="s">
        <v>4273</v>
      </c>
    </row>
    <row r="139" spans="1:65" s="2" customFormat="1" ht="24.15" customHeight="1">
      <c r="A139" s="33"/>
      <c r="B139" s="157"/>
      <c r="C139" s="199" t="s">
        <v>269</v>
      </c>
      <c r="D139" s="199" t="s">
        <v>478</v>
      </c>
      <c r="E139" s="200" t="s">
        <v>4274</v>
      </c>
      <c r="F139" s="201" t="s">
        <v>4275</v>
      </c>
      <c r="G139" s="202" t="s">
        <v>305</v>
      </c>
      <c r="H139" s="203">
        <v>1</v>
      </c>
      <c r="I139" s="204"/>
      <c r="J139" s="205">
        <f t="shared" si="0"/>
        <v>0</v>
      </c>
      <c r="K139" s="206"/>
      <c r="L139" s="207"/>
      <c r="M139" s="208" t="s">
        <v>1</v>
      </c>
      <c r="N139" s="209" t="s">
        <v>41</v>
      </c>
      <c r="O139" s="62"/>
      <c r="P139" s="168">
        <f t="shared" si="1"/>
        <v>0</v>
      </c>
      <c r="Q139" s="168">
        <v>1.1999999999999999E-3</v>
      </c>
      <c r="R139" s="168">
        <f t="shared" si="2"/>
        <v>1.1999999999999999E-3</v>
      </c>
      <c r="S139" s="168">
        <v>0</v>
      </c>
      <c r="T139" s="169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0" t="s">
        <v>282</v>
      </c>
      <c r="AT139" s="170" t="s">
        <v>478</v>
      </c>
      <c r="AU139" s="170" t="s">
        <v>87</v>
      </c>
      <c r="AY139" s="18" t="s">
        <v>234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8" t="s">
        <v>87</v>
      </c>
      <c r="BK139" s="171">
        <f t="shared" si="9"/>
        <v>0</v>
      </c>
      <c r="BL139" s="18" t="s">
        <v>241</v>
      </c>
      <c r="BM139" s="170" t="s">
        <v>4276</v>
      </c>
    </row>
    <row r="140" spans="1:65" s="2" customFormat="1" ht="37.950000000000003" customHeight="1">
      <c r="A140" s="33"/>
      <c r="B140" s="157"/>
      <c r="C140" s="199" t="s">
        <v>273</v>
      </c>
      <c r="D140" s="199" t="s">
        <v>478</v>
      </c>
      <c r="E140" s="200" t="s">
        <v>4277</v>
      </c>
      <c r="F140" s="201" t="s">
        <v>4278</v>
      </c>
      <c r="G140" s="202" t="s">
        <v>305</v>
      </c>
      <c r="H140" s="203">
        <v>2</v>
      </c>
      <c r="I140" s="204"/>
      <c r="J140" s="205">
        <f t="shared" si="0"/>
        <v>0</v>
      </c>
      <c r="K140" s="206"/>
      <c r="L140" s="207"/>
      <c r="M140" s="208" t="s">
        <v>1</v>
      </c>
      <c r="N140" s="209" t="s">
        <v>41</v>
      </c>
      <c r="O140" s="62"/>
      <c r="P140" s="168">
        <f t="shared" si="1"/>
        <v>0</v>
      </c>
      <c r="Q140" s="168">
        <v>1.1999999999999999E-3</v>
      </c>
      <c r="R140" s="168">
        <f t="shared" si="2"/>
        <v>2.3999999999999998E-3</v>
      </c>
      <c r="S140" s="168">
        <v>0</v>
      </c>
      <c r="T140" s="169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0" t="s">
        <v>282</v>
      </c>
      <c r="AT140" s="170" t="s">
        <v>478</v>
      </c>
      <c r="AU140" s="170" t="s">
        <v>87</v>
      </c>
      <c r="AY140" s="18" t="s">
        <v>234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8" t="s">
        <v>87</v>
      </c>
      <c r="BK140" s="171">
        <f t="shared" si="9"/>
        <v>0</v>
      </c>
      <c r="BL140" s="18" t="s">
        <v>241</v>
      </c>
      <c r="BM140" s="170" t="s">
        <v>4279</v>
      </c>
    </row>
    <row r="141" spans="1:65" s="2" customFormat="1" ht="24.15" customHeight="1">
      <c r="A141" s="33"/>
      <c r="B141" s="157"/>
      <c r="C141" s="199" t="s">
        <v>278</v>
      </c>
      <c r="D141" s="199" t="s">
        <v>478</v>
      </c>
      <c r="E141" s="200" t="s">
        <v>4280</v>
      </c>
      <c r="F141" s="201" t="s">
        <v>4281</v>
      </c>
      <c r="G141" s="202" t="s">
        <v>305</v>
      </c>
      <c r="H141" s="203">
        <v>1</v>
      </c>
      <c r="I141" s="204"/>
      <c r="J141" s="205">
        <f t="shared" si="0"/>
        <v>0</v>
      </c>
      <c r="K141" s="206"/>
      <c r="L141" s="207"/>
      <c r="M141" s="208" t="s">
        <v>1</v>
      </c>
      <c r="N141" s="209" t="s">
        <v>41</v>
      </c>
      <c r="O141" s="62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70" t="s">
        <v>282</v>
      </c>
      <c r="AT141" s="170" t="s">
        <v>478</v>
      </c>
      <c r="AU141" s="170" t="s">
        <v>87</v>
      </c>
      <c r="AY141" s="18" t="s">
        <v>234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8" t="s">
        <v>87</v>
      </c>
      <c r="BK141" s="171">
        <f t="shared" si="9"/>
        <v>0</v>
      </c>
      <c r="BL141" s="18" t="s">
        <v>241</v>
      </c>
      <c r="BM141" s="170" t="s">
        <v>4282</v>
      </c>
    </row>
    <row r="142" spans="1:65" s="2" customFormat="1" ht="24.15" customHeight="1">
      <c r="A142" s="33"/>
      <c r="B142" s="157"/>
      <c r="C142" s="199" t="s">
        <v>282</v>
      </c>
      <c r="D142" s="199" t="s">
        <v>478</v>
      </c>
      <c r="E142" s="200" t="s">
        <v>4283</v>
      </c>
      <c r="F142" s="201" t="s">
        <v>4284</v>
      </c>
      <c r="G142" s="202" t="s">
        <v>305</v>
      </c>
      <c r="H142" s="203">
        <v>2</v>
      </c>
      <c r="I142" s="204"/>
      <c r="J142" s="205">
        <f t="shared" si="0"/>
        <v>0</v>
      </c>
      <c r="K142" s="206"/>
      <c r="L142" s="207"/>
      <c r="M142" s="208" t="s">
        <v>1</v>
      </c>
      <c r="N142" s="209" t="s">
        <v>41</v>
      </c>
      <c r="O142" s="62"/>
      <c r="P142" s="168">
        <f t="shared" si="1"/>
        <v>0</v>
      </c>
      <c r="Q142" s="168">
        <v>3.5000000000000001E-3</v>
      </c>
      <c r="R142" s="168">
        <f t="shared" si="2"/>
        <v>7.0000000000000001E-3</v>
      </c>
      <c r="S142" s="168">
        <v>0</v>
      </c>
      <c r="T142" s="169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282</v>
      </c>
      <c r="AT142" s="170" t="s">
        <v>478</v>
      </c>
      <c r="AU142" s="170" t="s">
        <v>87</v>
      </c>
      <c r="AY142" s="18" t="s">
        <v>234</v>
      </c>
      <c r="BE142" s="171">
        <f t="shared" si="4"/>
        <v>0</v>
      </c>
      <c r="BF142" s="171">
        <f t="shared" si="5"/>
        <v>0</v>
      </c>
      <c r="BG142" s="171">
        <f t="shared" si="6"/>
        <v>0</v>
      </c>
      <c r="BH142" s="171">
        <f t="shared" si="7"/>
        <v>0</v>
      </c>
      <c r="BI142" s="171">
        <f t="shared" si="8"/>
        <v>0</v>
      </c>
      <c r="BJ142" s="18" t="s">
        <v>87</v>
      </c>
      <c r="BK142" s="171">
        <f t="shared" si="9"/>
        <v>0</v>
      </c>
      <c r="BL142" s="18" t="s">
        <v>241</v>
      </c>
      <c r="BM142" s="170" t="s">
        <v>4285</v>
      </c>
    </row>
    <row r="143" spans="1:65" s="2" customFormat="1" ht="24.15" customHeight="1">
      <c r="A143" s="33"/>
      <c r="B143" s="157"/>
      <c r="C143" s="199" t="s">
        <v>235</v>
      </c>
      <c r="D143" s="199" t="s">
        <v>478</v>
      </c>
      <c r="E143" s="200" t="s">
        <v>4286</v>
      </c>
      <c r="F143" s="201" t="s">
        <v>4287</v>
      </c>
      <c r="G143" s="202" t="s">
        <v>305</v>
      </c>
      <c r="H143" s="203">
        <v>4</v>
      </c>
      <c r="I143" s="204"/>
      <c r="J143" s="205">
        <f t="shared" si="0"/>
        <v>0</v>
      </c>
      <c r="K143" s="206"/>
      <c r="L143" s="207"/>
      <c r="M143" s="208" t="s">
        <v>1</v>
      </c>
      <c r="N143" s="209" t="s">
        <v>41</v>
      </c>
      <c r="O143" s="62"/>
      <c r="P143" s="168">
        <f t="shared" si="1"/>
        <v>0</v>
      </c>
      <c r="Q143" s="168">
        <v>1.1999999999999999E-3</v>
      </c>
      <c r="R143" s="168">
        <f t="shared" si="2"/>
        <v>4.7999999999999996E-3</v>
      </c>
      <c r="S143" s="168">
        <v>0</v>
      </c>
      <c r="T143" s="169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0" t="s">
        <v>282</v>
      </c>
      <c r="AT143" s="170" t="s">
        <v>478</v>
      </c>
      <c r="AU143" s="170" t="s">
        <v>87</v>
      </c>
      <c r="AY143" s="18" t="s">
        <v>234</v>
      </c>
      <c r="BE143" s="171">
        <f t="shared" si="4"/>
        <v>0</v>
      </c>
      <c r="BF143" s="171">
        <f t="shared" si="5"/>
        <v>0</v>
      </c>
      <c r="BG143" s="171">
        <f t="shared" si="6"/>
        <v>0</v>
      </c>
      <c r="BH143" s="171">
        <f t="shared" si="7"/>
        <v>0</v>
      </c>
      <c r="BI143" s="171">
        <f t="shared" si="8"/>
        <v>0</v>
      </c>
      <c r="BJ143" s="18" t="s">
        <v>87</v>
      </c>
      <c r="BK143" s="171">
        <f t="shared" si="9"/>
        <v>0</v>
      </c>
      <c r="BL143" s="18" t="s">
        <v>241</v>
      </c>
      <c r="BM143" s="170" t="s">
        <v>4288</v>
      </c>
    </row>
    <row r="144" spans="1:65" s="2" customFormat="1" ht="37.950000000000003" customHeight="1">
      <c r="A144" s="33"/>
      <c r="B144" s="157"/>
      <c r="C144" s="199" t="s">
        <v>292</v>
      </c>
      <c r="D144" s="199" t="s">
        <v>478</v>
      </c>
      <c r="E144" s="200" t="s">
        <v>4289</v>
      </c>
      <c r="F144" s="201" t="s">
        <v>4290</v>
      </c>
      <c r="G144" s="202" t="s">
        <v>305</v>
      </c>
      <c r="H144" s="203">
        <v>2</v>
      </c>
      <c r="I144" s="204"/>
      <c r="J144" s="205">
        <f t="shared" si="0"/>
        <v>0</v>
      </c>
      <c r="K144" s="206"/>
      <c r="L144" s="207"/>
      <c r="M144" s="208" t="s">
        <v>1</v>
      </c>
      <c r="N144" s="209" t="s">
        <v>41</v>
      </c>
      <c r="O144" s="62"/>
      <c r="P144" s="168">
        <f t="shared" si="1"/>
        <v>0</v>
      </c>
      <c r="Q144" s="168">
        <v>5.9999999999999995E-4</v>
      </c>
      <c r="R144" s="168">
        <f t="shared" si="2"/>
        <v>1.1999999999999999E-3</v>
      </c>
      <c r="S144" s="168">
        <v>0</v>
      </c>
      <c r="T144" s="169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282</v>
      </c>
      <c r="AT144" s="170" t="s">
        <v>478</v>
      </c>
      <c r="AU144" s="170" t="s">
        <v>87</v>
      </c>
      <c r="AY144" s="18" t="s">
        <v>234</v>
      </c>
      <c r="BE144" s="171">
        <f t="shared" si="4"/>
        <v>0</v>
      </c>
      <c r="BF144" s="171">
        <f t="shared" si="5"/>
        <v>0</v>
      </c>
      <c r="BG144" s="171">
        <f t="shared" si="6"/>
        <v>0</v>
      </c>
      <c r="BH144" s="171">
        <f t="shared" si="7"/>
        <v>0</v>
      </c>
      <c r="BI144" s="171">
        <f t="shared" si="8"/>
        <v>0</v>
      </c>
      <c r="BJ144" s="18" t="s">
        <v>87</v>
      </c>
      <c r="BK144" s="171">
        <f t="shared" si="9"/>
        <v>0</v>
      </c>
      <c r="BL144" s="18" t="s">
        <v>241</v>
      </c>
      <c r="BM144" s="170" t="s">
        <v>4291</v>
      </c>
    </row>
    <row r="145" spans="1:65" s="2" customFormat="1" ht="33" customHeight="1">
      <c r="A145" s="33"/>
      <c r="B145" s="157"/>
      <c r="C145" s="199" t="s">
        <v>298</v>
      </c>
      <c r="D145" s="199" t="s">
        <v>478</v>
      </c>
      <c r="E145" s="200" t="s">
        <v>4292</v>
      </c>
      <c r="F145" s="201" t="s">
        <v>4293</v>
      </c>
      <c r="G145" s="202" t="s">
        <v>305</v>
      </c>
      <c r="H145" s="203">
        <v>1</v>
      </c>
      <c r="I145" s="204"/>
      <c r="J145" s="205">
        <f t="shared" si="0"/>
        <v>0</v>
      </c>
      <c r="K145" s="206"/>
      <c r="L145" s="207"/>
      <c r="M145" s="208" t="s">
        <v>1</v>
      </c>
      <c r="N145" s="209" t="s">
        <v>41</v>
      </c>
      <c r="O145" s="62"/>
      <c r="P145" s="168">
        <f t="shared" si="1"/>
        <v>0</v>
      </c>
      <c r="Q145" s="168">
        <v>5.9999999999999995E-4</v>
      </c>
      <c r="R145" s="168">
        <f t="shared" si="2"/>
        <v>5.9999999999999995E-4</v>
      </c>
      <c r="S145" s="168">
        <v>0</v>
      </c>
      <c r="T145" s="169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0" t="s">
        <v>282</v>
      </c>
      <c r="AT145" s="170" t="s">
        <v>478</v>
      </c>
      <c r="AU145" s="170" t="s">
        <v>87</v>
      </c>
      <c r="AY145" s="18" t="s">
        <v>234</v>
      </c>
      <c r="BE145" s="171">
        <f t="shared" si="4"/>
        <v>0</v>
      </c>
      <c r="BF145" s="171">
        <f t="shared" si="5"/>
        <v>0</v>
      </c>
      <c r="BG145" s="171">
        <f t="shared" si="6"/>
        <v>0</v>
      </c>
      <c r="BH145" s="171">
        <f t="shared" si="7"/>
        <v>0</v>
      </c>
      <c r="BI145" s="171">
        <f t="shared" si="8"/>
        <v>0</v>
      </c>
      <c r="BJ145" s="18" t="s">
        <v>87</v>
      </c>
      <c r="BK145" s="171">
        <f t="shared" si="9"/>
        <v>0</v>
      </c>
      <c r="BL145" s="18" t="s">
        <v>241</v>
      </c>
      <c r="BM145" s="170" t="s">
        <v>4294</v>
      </c>
    </row>
    <row r="146" spans="1:65" s="2" customFormat="1" ht="33" customHeight="1">
      <c r="A146" s="33"/>
      <c r="B146" s="157"/>
      <c r="C146" s="199" t="s">
        <v>302</v>
      </c>
      <c r="D146" s="199" t="s">
        <v>478</v>
      </c>
      <c r="E146" s="200" t="s">
        <v>4295</v>
      </c>
      <c r="F146" s="201" t="s">
        <v>4296</v>
      </c>
      <c r="G146" s="202" t="s">
        <v>305</v>
      </c>
      <c r="H146" s="203">
        <v>1</v>
      </c>
      <c r="I146" s="204"/>
      <c r="J146" s="205">
        <f t="shared" si="0"/>
        <v>0</v>
      </c>
      <c r="K146" s="206"/>
      <c r="L146" s="207"/>
      <c r="M146" s="208" t="s">
        <v>1</v>
      </c>
      <c r="N146" s="209" t="s">
        <v>41</v>
      </c>
      <c r="O146" s="62"/>
      <c r="P146" s="168">
        <f t="shared" si="1"/>
        <v>0</v>
      </c>
      <c r="Q146" s="168">
        <v>5.9999999999999995E-4</v>
      </c>
      <c r="R146" s="168">
        <f t="shared" si="2"/>
        <v>5.9999999999999995E-4</v>
      </c>
      <c r="S146" s="168">
        <v>0</v>
      </c>
      <c r="T146" s="169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282</v>
      </c>
      <c r="AT146" s="170" t="s">
        <v>478</v>
      </c>
      <c r="AU146" s="170" t="s">
        <v>87</v>
      </c>
      <c r="AY146" s="18" t="s">
        <v>234</v>
      </c>
      <c r="BE146" s="171">
        <f t="shared" si="4"/>
        <v>0</v>
      </c>
      <c r="BF146" s="171">
        <f t="shared" si="5"/>
        <v>0</v>
      </c>
      <c r="BG146" s="171">
        <f t="shared" si="6"/>
        <v>0</v>
      </c>
      <c r="BH146" s="171">
        <f t="shared" si="7"/>
        <v>0</v>
      </c>
      <c r="BI146" s="171">
        <f t="shared" si="8"/>
        <v>0</v>
      </c>
      <c r="BJ146" s="18" t="s">
        <v>87</v>
      </c>
      <c r="BK146" s="171">
        <f t="shared" si="9"/>
        <v>0</v>
      </c>
      <c r="BL146" s="18" t="s">
        <v>241</v>
      </c>
      <c r="BM146" s="170" t="s">
        <v>4297</v>
      </c>
    </row>
    <row r="147" spans="1:65" s="2" customFormat="1" ht="24.15" customHeight="1">
      <c r="A147" s="33"/>
      <c r="B147" s="157"/>
      <c r="C147" s="158" t="s">
        <v>309</v>
      </c>
      <c r="D147" s="158" t="s">
        <v>237</v>
      </c>
      <c r="E147" s="159" t="s">
        <v>4298</v>
      </c>
      <c r="F147" s="160" t="s">
        <v>4299</v>
      </c>
      <c r="G147" s="161" t="s">
        <v>305</v>
      </c>
      <c r="H147" s="162">
        <v>7</v>
      </c>
      <c r="I147" s="163"/>
      <c r="J147" s="164">
        <f t="shared" si="0"/>
        <v>0</v>
      </c>
      <c r="K147" s="165"/>
      <c r="L147" s="34"/>
      <c r="M147" s="166" t="s">
        <v>1</v>
      </c>
      <c r="N147" s="167" t="s">
        <v>41</v>
      </c>
      <c r="O147" s="62"/>
      <c r="P147" s="168">
        <f t="shared" si="1"/>
        <v>0</v>
      </c>
      <c r="Q147" s="168">
        <v>0</v>
      </c>
      <c r="R147" s="168">
        <f t="shared" si="2"/>
        <v>0</v>
      </c>
      <c r="S147" s="168">
        <v>0</v>
      </c>
      <c r="T147" s="169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0" t="s">
        <v>241</v>
      </c>
      <c r="AT147" s="170" t="s">
        <v>237</v>
      </c>
      <c r="AU147" s="170" t="s">
        <v>87</v>
      </c>
      <c r="AY147" s="18" t="s">
        <v>234</v>
      </c>
      <c r="BE147" s="171">
        <f t="shared" si="4"/>
        <v>0</v>
      </c>
      <c r="BF147" s="171">
        <f t="shared" si="5"/>
        <v>0</v>
      </c>
      <c r="BG147" s="171">
        <f t="shared" si="6"/>
        <v>0</v>
      </c>
      <c r="BH147" s="171">
        <f t="shared" si="7"/>
        <v>0</v>
      </c>
      <c r="BI147" s="171">
        <f t="shared" si="8"/>
        <v>0</v>
      </c>
      <c r="BJ147" s="18" t="s">
        <v>87</v>
      </c>
      <c r="BK147" s="171">
        <f t="shared" si="9"/>
        <v>0</v>
      </c>
      <c r="BL147" s="18" t="s">
        <v>241</v>
      </c>
      <c r="BM147" s="170" t="s">
        <v>4300</v>
      </c>
    </row>
    <row r="148" spans="1:65" s="2" customFormat="1" ht="24.15" customHeight="1">
      <c r="A148" s="33"/>
      <c r="B148" s="157"/>
      <c r="C148" s="199" t="s">
        <v>315</v>
      </c>
      <c r="D148" s="199" t="s">
        <v>478</v>
      </c>
      <c r="E148" s="200" t="s">
        <v>4301</v>
      </c>
      <c r="F148" s="201" t="s">
        <v>4302</v>
      </c>
      <c r="G148" s="202" t="s">
        <v>305</v>
      </c>
      <c r="H148" s="203">
        <v>7</v>
      </c>
      <c r="I148" s="204"/>
      <c r="J148" s="205">
        <f t="shared" si="0"/>
        <v>0</v>
      </c>
      <c r="K148" s="206"/>
      <c r="L148" s="207"/>
      <c r="M148" s="208" t="s">
        <v>1</v>
      </c>
      <c r="N148" s="209" t="s">
        <v>41</v>
      </c>
      <c r="O148" s="62"/>
      <c r="P148" s="168">
        <f t="shared" si="1"/>
        <v>0</v>
      </c>
      <c r="Q148" s="168">
        <v>1.4E-3</v>
      </c>
      <c r="R148" s="168">
        <f t="shared" si="2"/>
        <v>9.7999999999999997E-3</v>
      </c>
      <c r="S148" s="168">
        <v>0</v>
      </c>
      <c r="T148" s="169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282</v>
      </c>
      <c r="AT148" s="170" t="s">
        <v>478</v>
      </c>
      <c r="AU148" s="170" t="s">
        <v>87</v>
      </c>
      <c r="AY148" s="18" t="s">
        <v>234</v>
      </c>
      <c r="BE148" s="171">
        <f t="shared" si="4"/>
        <v>0</v>
      </c>
      <c r="BF148" s="171">
        <f t="shared" si="5"/>
        <v>0</v>
      </c>
      <c r="BG148" s="171">
        <f t="shared" si="6"/>
        <v>0</v>
      </c>
      <c r="BH148" s="171">
        <f t="shared" si="7"/>
        <v>0</v>
      </c>
      <c r="BI148" s="171">
        <f t="shared" si="8"/>
        <v>0</v>
      </c>
      <c r="BJ148" s="18" t="s">
        <v>87</v>
      </c>
      <c r="BK148" s="171">
        <f t="shared" si="9"/>
        <v>0</v>
      </c>
      <c r="BL148" s="18" t="s">
        <v>241</v>
      </c>
      <c r="BM148" s="170" t="s">
        <v>4303</v>
      </c>
    </row>
    <row r="149" spans="1:65" s="2" customFormat="1" ht="16.5" customHeight="1">
      <c r="A149" s="33"/>
      <c r="B149" s="157"/>
      <c r="C149" s="199" t="s">
        <v>321</v>
      </c>
      <c r="D149" s="199" t="s">
        <v>478</v>
      </c>
      <c r="E149" s="200" t="s">
        <v>4304</v>
      </c>
      <c r="F149" s="201" t="s">
        <v>4305</v>
      </c>
      <c r="G149" s="202" t="s">
        <v>305</v>
      </c>
      <c r="H149" s="203">
        <v>7</v>
      </c>
      <c r="I149" s="204"/>
      <c r="J149" s="205">
        <f t="shared" si="0"/>
        <v>0</v>
      </c>
      <c r="K149" s="206"/>
      <c r="L149" s="207"/>
      <c r="M149" s="208" t="s">
        <v>1</v>
      </c>
      <c r="N149" s="209" t="s">
        <v>41</v>
      </c>
      <c r="O149" s="62"/>
      <c r="P149" s="168">
        <f t="shared" si="1"/>
        <v>0</v>
      </c>
      <c r="Q149" s="168">
        <v>1.0000000000000001E-5</v>
      </c>
      <c r="R149" s="168">
        <f t="shared" si="2"/>
        <v>7.0000000000000007E-5</v>
      </c>
      <c r="S149" s="168">
        <v>0</v>
      </c>
      <c r="T149" s="169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0" t="s">
        <v>282</v>
      </c>
      <c r="AT149" s="170" t="s">
        <v>478</v>
      </c>
      <c r="AU149" s="170" t="s">
        <v>87</v>
      </c>
      <c r="AY149" s="18" t="s">
        <v>234</v>
      </c>
      <c r="BE149" s="171">
        <f t="shared" si="4"/>
        <v>0</v>
      </c>
      <c r="BF149" s="171">
        <f t="shared" si="5"/>
        <v>0</v>
      </c>
      <c r="BG149" s="171">
        <f t="shared" si="6"/>
        <v>0</v>
      </c>
      <c r="BH149" s="171">
        <f t="shared" si="7"/>
        <v>0</v>
      </c>
      <c r="BI149" s="171">
        <f t="shared" si="8"/>
        <v>0</v>
      </c>
      <c r="BJ149" s="18" t="s">
        <v>87</v>
      </c>
      <c r="BK149" s="171">
        <f t="shared" si="9"/>
        <v>0</v>
      </c>
      <c r="BL149" s="18" t="s">
        <v>241</v>
      </c>
      <c r="BM149" s="170" t="s">
        <v>4306</v>
      </c>
    </row>
    <row r="150" spans="1:65" s="2" customFormat="1" ht="24.15" customHeight="1">
      <c r="A150" s="33"/>
      <c r="B150" s="157"/>
      <c r="C150" s="158" t="s">
        <v>327</v>
      </c>
      <c r="D150" s="158" t="s">
        <v>237</v>
      </c>
      <c r="E150" s="159" t="s">
        <v>4307</v>
      </c>
      <c r="F150" s="160" t="s">
        <v>4308</v>
      </c>
      <c r="G150" s="161" t="s">
        <v>305</v>
      </c>
      <c r="H150" s="162">
        <v>28</v>
      </c>
      <c r="I150" s="163"/>
      <c r="J150" s="164">
        <f t="shared" si="0"/>
        <v>0</v>
      </c>
      <c r="K150" s="165"/>
      <c r="L150" s="34"/>
      <c r="M150" s="166" t="s">
        <v>1</v>
      </c>
      <c r="N150" s="167" t="s">
        <v>41</v>
      </c>
      <c r="O150" s="62"/>
      <c r="P150" s="168">
        <f t="shared" si="1"/>
        <v>0</v>
      </c>
      <c r="Q150" s="168">
        <v>0</v>
      </c>
      <c r="R150" s="168">
        <f t="shared" si="2"/>
        <v>0</v>
      </c>
      <c r="S150" s="168">
        <v>0</v>
      </c>
      <c r="T150" s="169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0" t="s">
        <v>241</v>
      </c>
      <c r="AT150" s="170" t="s">
        <v>237</v>
      </c>
      <c r="AU150" s="170" t="s">
        <v>87</v>
      </c>
      <c r="AY150" s="18" t="s">
        <v>234</v>
      </c>
      <c r="BE150" s="171">
        <f t="shared" si="4"/>
        <v>0</v>
      </c>
      <c r="BF150" s="171">
        <f t="shared" si="5"/>
        <v>0</v>
      </c>
      <c r="BG150" s="171">
        <f t="shared" si="6"/>
        <v>0</v>
      </c>
      <c r="BH150" s="171">
        <f t="shared" si="7"/>
        <v>0</v>
      </c>
      <c r="BI150" s="171">
        <f t="shared" si="8"/>
        <v>0</v>
      </c>
      <c r="BJ150" s="18" t="s">
        <v>87</v>
      </c>
      <c r="BK150" s="171">
        <f t="shared" si="9"/>
        <v>0</v>
      </c>
      <c r="BL150" s="18" t="s">
        <v>241</v>
      </c>
      <c r="BM150" s="170" t="s">
        <v>4309</v>
      </c>
    </row>
    <row r="151" spans="1:65" s="2" customFormat="1" ht="24.15" customHeight="1">
      <c r="A151" s="33"/>
      <c r="B151" s="157"/>
      <c r="C151" s="199" t="s">
        <v>335</v>
      </c>
      <c r="D151" s="199" t="s">
        <v>478</v>
      </c>
      <c r="E151" s="200" t="s">
        <v>4310</v>
      </c>
      <c r="F151" s="201" t="s">
        <v>4311</v>
      </c>
      <c r="G151" s="202" t="s">
        <v>305</v>
      </c>
      <c r="H151" s="203">
        <v>28</v>
      </c>
      <c r="I151" s="204"/>
      <c r="J151" s="205">
        <f t="shared" si="0"/>
        <v>0</v>
      </c>
      <c r="K151" s="206"/>
      <c r="L151" s="207"/>
      <c r="M151" s="208" t="s">
        <v>1</v>
      </c>
      <c r="N151" s="209" t="s">
        <v>41</v>
      </c>
      <c r="O151" s="62"/>
      <c r="P151" s="168">
        <f t="shared" si="1"/>
        <v>0</v>
      </c>
      <c r="Q151" s="168">
        <v>1.4E-3</v>
      </c>
      <c r="R151" s="168">
        <f t="shared" si="2"/>
        <v>3.9199999999999999E-2</v>
      </c>
      <c r="S151" s="168">
        <v>0</v>
      </c>
      <c r="T151" s="169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0" t="s">
        <v>282</v>
      </c>
      <c r="AT151" s="170" t="s">
        <v>478</v>
      </c>
      <c r="AU151" s="170" t="s">
        <v>87</v>
      </c>
      <c r="AY151" s="18" t="s">
        <v>234</v>
      </c>
      <c r="BE151" s="171">
        <f t="shared" si="4"/>
        <v>0</v>
      </c>
      <c r="BF151" s="171">
        <f t="shared" si="5"/>
        <v>0</v>
      </c>
      <c r="BG151" s="171">
        <f t="shared" si="6"/>
        <v>0</v>
      </c>
      <c r="BH151" s="171">
        <f t="shared" si="7"/>
        <v>0</v>
      </c>
      <c r="BI151" s="171">
        <f t="shared" si="8"/>
        <v>0</v>
      </c>
      <c r="BJ151" s="18" t="s">
        <v>87</v>
      </c>
      <c r="BK151" s="171">
        <f t="shared" si="9"/>
        <v>0</v>
      </c>
      <c r="BL151" s="18" t="s">
        <v>241</v>
      </c>
      <c r="BM151" s="170" t="s">
        <v>4312</v>
      </c>
    </row>
    <row r="152" spans="1:65" s="2" customFormat="1" ht="16.5" customHeight="1">
      <c r="A152" s="33"/>
      <c r="B152" s="157"/>
      <c r="C152" s="199" t="s">
        <v>342</v>
      </c>
      <c r="D152" s="199" t="s">
        <v>478</v>
      </c>
      <c r="E152" s="200" t="s">
        <v>4313</v>
      </c>
      <c r="F152" s="201" t="s">
        <v>4314</v>
      </c>
      <c r="G152" s="202" t="s">
        <v>305</v>
      </c>
      <c r="H152" s="203">
        <v>28</v>
      </c>
      <c r="I152" s="204"/>
      <c r="J152" s="205">
        <f t="shared" si="0"/>
        <v>0</v>
      </c>
      <c r="K152" s="206"/>
      <c r="L152" s="207"/>
      <c r="M152" s="208" t="s">
        <v>1</v>
      </c>
      <c r="N152" s="209" t="s">
        <v>41</v>
      </c>
      <c r="O152" s="62"/>
      <c r="P152" s="168">
        <f t="shared" si="1"/>
        <v>0</v>
      </c>
      <c r="Q152" s="168">
        <v>2.5000000000000001E-4</v>
      </c>
      <c r="R152" s="168">
        <f t="shared" si="2"/>
        <v>7.0000000000000001E-3</v>
      </c>
      <c r="S152" s="168">
        <v>0</v>
      </c>
      <c r="T152" s="169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0" t="s">
        <v>282</v>
      </c>
      <c r="AT152" s="170" t="s">
        <v>478</v>
      </c>
      <c r="AU152" s="170" t="s">
        <v>87</v>
      </c>
      <c r="AY152" s="18" t="s">
        <v>234</v>
      </c>
      <c r="BE152" s="171">
        <f t="shared" si="4"/>
        <v>0</v>
      </c>
      <c r="BF152" s="171">
        <f t="shared" si="5"/>
        <v>0</v>
      </c>
      <c r="BG152" s="171">
        <f t="shared" si="6"/>
        <v>0</v>
      </c>
      <c r="BH152" s="171">
        <f t="shared" si="7"/>
        <v>0</v>
      </c>
      <c r="BI152" s="171">
        <f t="shared" si="8"/>
        <v>0</v>
      </c>
      <c r="BJ152" s="18" t="s">
        <v>87</v>
      </c>
      <c r="BK152" s="171">
        <f t="shared" si="9"/>
        <v>0</v>
      </c>
      <c r="BL152" s="18" t="s">
        <v>241</v>
      </c>
      <c r="BM152" s="170" t="s">
        <v>4315</v>
      </c>
    </row>
    <row r="153" spans="1:65" s="2" customFormat="1" ht="24.15" customHeight="1">
      <c r="A153" s="33"/>
      <c r="B153" s="157"/>
      <c r="C153" s="199" t="s">
        <v>349</v>
      </c>
      <c r="D153" s="199" t="s">
        <v>478</v>
      </c>
      <c r="E153" s="200" t="s">
        <v>4316</v>
      </c>
      <c r="F153" s="201" t="s">
        <v>4317</v>
      </c>
      <c r="G153" s="202" t="s">
        <v>305</v>
      </c>
      <c r="H153" s="203">
        <v>28</v>
      </c>
      <c r="I153" s="204"/>
      <c r="J153" s="205">
        <f t="shared" si="0"/>
        <v>0</v>
      </c>
      <c r="K153" s="206"/>
      <c r="L153" s="207"/>
      <c r="M153" s="208" t="s">
        <v>1</v>
      </c>
      <c r="N153" s="209" t="s">
        <v>41</v>
      </c>
      <c r="O153" s="62"/>
      <c r="P153" s="168">
        <f t="shared" si="1"/>
        <v>0</v>
      </c>
      <c r="Q153" s="168">
        <v>2.8000000000000001E-2</v>
      </c>
      <c r="R153" s="168">
        <f t="shared" si="2"/>
        <v>0.78400000000000003</v>
      </c>
      <c r="S153" s="168">
        <v>0</v>
      </c>
      <c r="T153" s="169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0" t="s">
        <v>282</v>
      </c>
      <c r="AT153" s="170" t="s">
        <v>478</v>
      </c>
      <c r="AU153" s="170" t="s">
        <v>87</v>
      </c>
      <c r="AY153" s="18" t="s">
        <v>234</v>
      </c>
      <c r="BE153" s="171">
        <f t="shared" si="4"/>
        <v>0</v>
      </c>
      <c r="BF153" s="171">
        <f t="shared" si="5"/>
        <v>0</v>
      </c>
      <c r="BG153" s="171">
        <f t="shared" si="6"/>
        <v>0</v>
      </c>
      <c r="BH153" s="171">
        <f t="shared" si="7"/>
        <v>0</v>
      </c>
      <c r="BI153" s="171">
        <f t="shared" si="8"/>
        <v>0</v>
      </c>
      <c r="BJ153" s="18" t="s">
        <v>87</v>
      </c>
      <c r="BK153" s="171">
        <f t="shared" si="9"/>
        <v>0</v>
      </c>
      <c r="BL153" s="18" t="s">
        <v>241</v>
      </c>
      <c r="BM153" s="170" t="s">
        <v>4318</v>
      </c>
    </row>
    <row r="154" spans="1:65" s="2" customFormat="1" ht="16.5" customHeight="1">
      <c r="A154" s="33"/>
      <c r="B154" s="157"/>
      <c r="C154" s="199" t="s">
        <v>7</v>
      </c>
      <c r="D154" s="199" t="s">
        <v>478</v>
      </c>
      <c r="E154" s="200" t="s">
        <v>4319</v>
      </c>
      <c r="F154" s="201" t="s">
        <v>4320</v>
      </c>
      <c r="G154" s="202" t="s">
        <v>305</v>
      </c>
      <c r="H154" s="203">
        <v>7</v>
      </c>
      <c r="I154" s="204"/>
      <c r="J154" s="205">
        <f t="shared" si="0"/>
        <v>0</v>
      </c>
      <c r="K154" s="206"/>
      <c r="L154" s="207"/>
      <c r="M154" s="208" t="s">
        <v>1</v>
      </c>
      <c r="N154" s="209" t="s">
        <v>41</v>
      </c>
      <c r="O154" s="62"/>
      <c r="P154" s="168">
        <f t="shared" si="1"/>
        <v>0</v>
      </c>
      <c r="Q154" s="168">
        <v>9.3000000000000005E-4</v>
      </c>
      <c r="R154" s="168">
        <f t="shared" si="2"/>
        <v>6.5100000000000002E-3</v>
      </c>
      <c r="S154" s="168">
        <v>0</v>
      </c>
      <c r="T154" s="169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0" t="s">
        <v>282</v>
      </c>
      <c r="AT154" s="170" t="s">
        <v>478</v>
      </c>
      <c r="AU154" s="170" t="s">
        <v>87</v>
      </c>
      <c r="AY154" s="18" t="s">
        <v>234</v>
      </c>
      <c r="BE154" s="171">
        <f t="shared" si="4"/>
        <v>0</v>
      </c>
      <c r="BF154" s="171">
        <f t="shared" si="5"/>
        <v>0</v>
      </c>
      <c r="BG154" s="171">
        <f t="shared" si="6"/>
        <v>0</v>
      </c>
      <c r="BH154" s="171">
        <f t="shared" si="7"/>
        <v>0</v>
      </c>
      <c r="BI154" s="171">
        <f t="shared" si="8"/>
        <v>0</v>
      </c>
      <c r="BJ154" s="18" t="s">
        <v>87</v>
      </c>
      <c r="BK154" s="171">
        <f t="shared" si="9"/>
        <v>0</v>
      </c>
      <c r="BL154" s="18" t="s">
        <v>241</v>
      </c>
      <c r="BM154" s="170" t="s">
        <v>4321</v>
      </c>
    </row>
    <row r="155" spans="1:65" s="2" customFormat="1" ht="21.75" customHeight="1">
      <c r="A155" s="33"/>
      <c r="B155" s="157"/>
      <c r="C155" s="199" t="s">
        <v>362</v>
      </c>
      <c r="D155" s="199" t="s">
        <v>478</v>
      </c>
      <c r="E155" s="200" t="s">
        <v>4322</v>
      </c>
      <c r="F155" s="201" t="s">
        <v>4323</v>
      </c>
      <c r="G155" s="202" t="s">
        <v>305</v>
      </c>
      <c r="H155" s="203">
        <v>4</v>
      </c>
      <c r="I155" s="204"/>
      <c r="J155" s="205">
        <f t="shared" si="0"/>
        <v>0</v>
      </c>
      <c r="K155" s="206"/>
      <c r="L155" s="207"/>
      <c r="M155" s="208" t="s">
        <v>1</v>
      </c>
      <c r="N155" s="209" t="s">
        <v>41</v>
      </c>
      <c r="O155" s="62"/>
      <c r="P155" s="168">
        <f t="shared" si="1"/>
        <v>0</v>
      </c>
      <c r="Q155" s="168">
        <v>8.9999999999999998E-4</v>
      </c>
      <c r="R155" s="168">
        <f t="shared" si="2"/>
        <v>3.5999999999999999E-3</v>
      </c>
      <c r="S155" s="168">
        <v>0</v>
      </c>
      <c r="T155" s="169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0" t="s">
        <v>282</v>
      </c>
      <c r="AT155" s="170" t="s">
        <v>478</v>
      </c>
      <c r="AU155" s="170" t="s">
        <v>87</v>
      </c>
      <c r="AY155" s="18" t="s">
        <v>234</v>
      </c>
      <c r="BE155" s="171">
        <f t="shared" si="4"/>
        <v>0</v>
      </c>
      <c r="BF155" s="171">
        <f t="shared" si="5"/>
        <v>0</v>
      </c>
      <c r="BG155" s="171">
        <f t="shared" si="6"/>
        <v>0</v>
      </c>
      <c r="BH155" s="171">
        <f t="shared" si="7"/>
        <v>0</v>
      </c>
      <c r="BI155" s="171">
        <f t="shared" si="8"/>
        <v>0</v>
      </c>
      <c r="BJ155" s="18" t="s">
        <v>87</v>
      </c>
      <c r="BK155" s="171">
        <f t="shared" si="9"/>
        <v>0</v>
      </c>
      <c r="BL155" s="18" t="s">
        <v>241</v>
      </c>
      <c r="BM155" s="170" t="s">
        <v>4324</v>
      </c>
    </row>
    <row r="156" spans="1:65" s="2" customFormat="1" ht="24.15" customHeight="1">
      <c r="A156" s="33"/>
      <c r="B156" s="157"/>
      <c r="C156" s="199" t="s">
        <v>367</v>
      </c>
      <c r="D156" s="199" t="s">
        <v>478</v>
      </c>
      <c r="E156" s="200" t="s">
        <v>4325</v>
      </c>
      <c r="F156" s="201" t="s">
        <v>4326</v>
      </c>
      <c r="G156" s="202" t="s">
        <v>305</v>
      </c>
      <c r="H156" s="203">
        <v>4</v>
      </c>
      <c r="I156" s="204"/>
      <c r="J156" s="205">
        <f t="shared" si="0"/>
        <v>0</v>
      </c>
      <c r="K156" s="206"/>
      <c r="L156" s="207"/>
      <c r="M156" s="208" t="s">
        <v>1</v>
      </c>
      <c r="N156" s="209" t="s">
        <v>41</v>
      </c>
      <c r="O156" s="62"/>
      <c r="P156" s="168">
        <f t="shared" si="1"/>
        <v>0</v>
      </c>
      <c r="Q156" s="168">
        <v>8.9999999999999998E-4</v>
      </c>
      <c r="R156" s="168">
        <f t="shared" si="2"/>
        <v>3.5999999999999999E-3</v>
      </c>
      <c r="S156" s="168">
        <v>0</v>
      </c>
      <c r="T156" s="169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0" t="s">
        <v>282</v>
      </c>
      <c r="AT156" s="170" t="s">
        <v>478</v>
      </c>
      <c r="AU156" s="170" t="s">
        <v>87</v>
      </c>
      <c r="AY156" s="18" t="s">
        <v>234</v>
      </c>
      <c r="BE156" s="171">
        <f t="shared" si="4"/>
        <v>0</v>
      </c>
      <c r="BF156" s="171">
        <f t="shared" si="5"/>
        <v>0</v>
      </c>
      <c r="BG156" s="171">
        <f t="shared" si="6"/>
        <v>0</v>
      </c>
      <c r="BH156" s="171">
        <f t="shared" si="7"/>
        <v>0</v>
      </c>
      <c r="BI156" s="171">
        <f t="shared" si="8"/>
        <v>0</v>
      </c>
      <c r="BJ156" s="18" t="s">
        <v>87</v>
      </c>
      <c r="BK156" s="171">
        <f t="shared" si="9"/>
        <v>0</v>
      </c>
      <c r="BL156" s="18" t="s">
        <v>241</v>
      </c>
      <c r="BM156" s="170" t="s">
        <v>4327</v>
      </c>
    </row>
    <row r="157" spans="1:65" s="2" customFormat="1" ht="24.15" customHeight="1">
      <c r="A157" s="33"/>
      <c r="B157" s="157"/>
      <c r="C157" s="199" t="s">
        <v>372</v>
      </c>
      <c r="D157" s="199" t="s">
        <v>478</v>
      </c>
      <c r="E157" s="200" t="s">
        <v>4328</v>
      </c>
      <c r="F157" s="201" t="s">
        <v>4329</v>
      </c>
      <c r="G157" s="202" t="s">
        <v>305</v>
      </c>
      <c r="H157" s="203">
        <v>3</v>
      </c>
      <c r="I157" s="204"/>
      <c r="J157" s="205">
        <f t="shared" si="0"/>
        <v>0</v>
      </c>
      <c r="K157" s="206"/>
      <c r="L157" s="207"/>
      <c r="M157" s="208" t="s">
        <v>1</v>
      </c>
      <c r="N157" s="209" t="s">
        <v>41</v>
      </c>
      <c r="O157" s="62"/>
      <c r="P157" s="168">
        <f t="shared" si="1"/>
        <v>0</v>
      </c>
      <c r="Q157" s="168">
        <v>5.9999999999999995E-4</v>
      </c>
      <c r="R157" s="168">
        <f t="shared" si="2"/>
        <v>1.8E-3</v>
      </c>
      <c r="S157" s="168">
        <v>0</v>
      </c>
      <c r="T157" s="169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0" t="s">
        <v>282</v>
      </c>
      <c r="AT157" s="170" t="s">
        <v>478</v>
      </c>
      <c r="AU157" s="170" t="s">
        <v>87</v>
      </c>
      <c r="AY157" s="18" t="s">
        <v>234</v>
      </c>
      <c r="BE157" s="171">
        <f t="shared" si="4"/>
        <v>0</v>
      </c>
      <c r="BF157" s="171">
        <f t="shared" si="5"/>
        <v>0</v>
      </c>
      <c r="BG157" s="171">
        <f t="shared" si="6"/>
        <v>0</v>
      </c>
      <c r="BH157" s="171">
        <f t="shared" si="7"/>
        <v>0</v>
      </c>
      <c r="BI157" s="171">
        <f t="shared" si="8"/>
        <v>0</v>
      </c>
      <c r="BJ157" s="18" t="s">
        <v>87</v>
      </c>
      <c r="BK157" s="171">
        <f t="shared" si="9"/>
        <v>0</v>
      </c>
      <c r="BL157" s="18" t="s">
        <v>241</v>
      </c>
      <c r="BM157" s="170" t="s">
        <v>4330</v>
      </c>
    </row>
    <row r="158" spans="1:65" s="14" customFormat="1">
      <c r="B158" s="180"/>
      <c r="D158" s="173" t="s">
        <v>243</v>
      </c>
      <c r="E158" s="181" t="s">
        <v>1</v>
      </c>
      <c r="F158" s="182" t="s">
        <v>4331</v>
      </c>
      <c r="H158" s="183">
        <v>2</v>
      </c>
      <c r="I158" s="184"/>
      <c r="L158" s="180"/>
      <c r="M158" s="185"/>
      <c r="N158" s="186"/>
      <c r="O158" s="186"/>
      <c r="P158" s="186"/>
      <c r="Q158" s="186"/>
      <c r="R158" s="186"/>
      <c r="S158" s="186"/>
      <c r="T158" s="187"/>
      <c r="AT158" s="181" t="s">
        <v>243</v>
      </c>
      <c r="AU158" s="181" t="s">
        <v>87</v>
      </c>
      <c r="AV158" s="14" t="s">
        <v>87</v>
      </c>
      <c r="AW158" s="14" t="s">
        <v>29</v>
      </c>
      <c r="AX158" s="14" t="s">
        <v>75</v>
      </c>
      <c r="AY158" s="181" t="s">
        <v>234</v>
      </c>
    </row>
    <row r="159" spans="1:65" s="14" customFormat="1">
      <c r="B159" s="180"/>
      <c r="D159" s="173" t="s">
        <v>243</v>
      </c>
      <c r="E159" s="181" t="s">
        <v>1</v>
      </c>
      <c r="F159" s="182" t="s">
        <v>4332</v>
      </c>
      <c r="H159" s="183">
        <v>1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243</v>
      </c>
      <c r="AU159" s="181" t="s">
        <v>87</v>
      </c>
      <c r="AV159" s="14" t="s">
        <v>87</v>
      </c>
      <c r="AW159" s="14" t="s">
        <v>29</v>
      </c>
      <c r="AX159" s="14" t="s">
        <v>75</v>
      </c>
      <c r="AY159" s="181" t="s">
        <v>234</v>
      </c>
    </row>
    <row r="160" spans="1:65" s="15" customFormat="1">
      <c r="B160" s="188"/>
      <c r="D160" s="173" t="s">
        <v>243</v>
      </c>
      <c r="E160" s="189" t="s">
        <v>1</v>
      </c>
      <c r="F160" s="190" t="s">
        <v>248</v>
      </c>
      <c r="H160" s="191">
        <v>3</v>
      </c>
      <c r="I160" s="192"/>
      <c r="L160" s="188"/>
      <c r="M160" s="193"/>
      <c r="N160" s="194"/>
      <c r="O160" s="194"/>
      <c r="P160" s="194"/>
      <c r="Q160" s="194"/>
      <c r="R160" s="194"/>
      <c r="S160" s="194"/>
      <c r="T160" s="195"/>
      <c r="AT160" s="189" t="s">
        <v>243</v>
      </c>
      <c r="AU160" s="189" t="s">
        <v>87</v>
      </c>
      <c r="AV160" s="15" t="s">
        <v>241</v>
      </c>
      <c r="AW160" s="15" t="s">
        <v>29</v>
      </c>
      <c r="AX160" s="15" t="s">
        <v>82</v>
      </c>
      <c r="AY160" s="189" t="s">
        <v>234</v>
      </c>
    </row>
    <row r="161" spans="1:65" s="2" customFormat="1" ht="16.5" customHeight="1">
      <c r="A161" s="33"/>
      <c r="B161" s="157"/>
      <c r="C161" s="199" t="s">
        <v>379</v>
      </c>
      <c r="D161" s="199" t="s">
        <v>478</v>
      </c>
      <c r="E161" s="200" t="s">
        <v>4333</v>
      </c>
      <c r="F161" s="201" t="s">
        <v>4334</v>
      </c>
      <c r="G161" s="202" t="s">
        <v>305</v>
      </c>
      <c r="H161" s="203">
        <v>6</v>
      </c>
      <c r="I161" s="204"/>
      <c r="J161" s="205">
        <f>ROUND(I161*H161,2)</f>
        <v>0</v>
      </c>
      <c r="K161" s="206"/>
      <c r="L161" s="207"/>
      <c r="M161" s="208" t="s">
        <v>1</v>
      </c>
      <c r="N161" s="209" t="s">
        <v>41</v>
      </c>
      <c r="O161" s="62"/>
      <c r="P161" s="168">
        <f>O161*H161</f>
        <v>0</v>
      </c>
      <c r="Q161" s="168">
        <v>1.0999999999999999E-2</v>
      </c>
      <c r="R161" s="168">
        <f>Q161*H161</f>
        <v>6.6000000000000003E-2</v>
      </c>
      <c r="S161" s="168">
        <v>0</v>
      </c>
      <c r="T161" s="169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0" t="s">
        <v>282</v>
      </c>
      <c r="AT161" s="170" t="s">
        <v>478</v>
      </c>
      <c r="AU161" s="170" t="s">
        <v>87</v>
      </c>
      <c r="AY161" s="18" t="s">
        <v>234</v>
      </c>
      <c r="BE161" s="171">
        <f>IF(N161="základná",J161,0)</f>
        <v>0</v>
      </c>
      <c r="BF161" s="171">
        <f>IF(N161="znížená",J161,0)</f>
        <v>0</v>
      </c>
      <c r="BG161" s="171">
        <f>IF(N161="zákl. prenesená",J161,0)</f>
        <v>0</v>
      </c>
      <c r="BH161" s="171">
        <f>IF(N161="zníž. prenesená",J161,0)</f>
        <v>0</v>
      </c>
      <c r="BI161" s="171">
        <f>IF(N161="nulová",J161,0)</f>
        <v>0</v>
      </c>
      <c r="BJ161" s="18" t="s">
        <v>87</v>
      </c>
      <c r="BK161" s="171">
        <f>ROUND(I161*H161,2)</f>
        <v>0</v>
      </c>
      <c r="BL161" s="18" t="s">
        <v>241</v>
      </c>
      <c r="BM161" s="170" t="s">
        <v>4335</v>
      </c>
    </row>
    <row r="162" spans="1:65" s="2" customFormat="1" ht="24.15" customHeight="1">
      <c r="A162" s="33"/>
      <c r="B162" s="157"/>
      <c r="C162" s="199" t="s">
        <v>387</v>
      </c>
      <c r="D162" s="199" t="s">
        <v>478</v>
      </c>
      <c r="E162" s="200" t="s">
        <v>4336</v>
      </c>
      <c r="F162" s="201" t="s">
        <v>4337</v>
      </c>
      <c r="G162" s="202" t="s">
        <v>305</v>
      </c>
      <c r="H162" s="203">
        <v>4</v>
      </c>
      <c r="I162" s="204"/>
      <c r="J162" s="205">
        <f>ROUND(I162*H162,2)</f>
        <v>0</v>
      </c>
      <c r="K162" s="206"/>
      <c r="L162" s="207"/>
      <c r="M162" s="208" t="s">
        <v>1</v>
      </c>
      <c r="N162" s="209" t="s">
        <v>41</v>
      </c>
      <c r="O162" s="62"/>
      <c r="P162" s="168">
        <f>O162*H162</f>
        <v>0</v>
      </c>
      <c r="Q162" s="168">
        <v>2.9999999999999997E-4</v>
      </c>
      <c r="R162" s="168">
        <f>Q162*H162</f>
        <v>1.1999999999999999E-3</v>
      </c>
      <c r="S162" s="168">
        <v>0</v>
      </c>
      <c r="T162" s="169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282</v>
      </c>
      <c r="AT162" s="170" t="s">
        <v>478</v>
      </c>
      <c r="AU162" s="170" t="s">
        <v>87</v>
      </c>
      <c r="AY162" s="18" t="s">
        <v>234</v>
      </c>
      <c r="BE162" s="171">
        <f>IF(N162="základná",J162,0)</f>
        <v>0</v>
      </c>
      <c r="BF162" s="171">
        <f>IF(N162="znížená",J162,0)</f>
        <v>0</v>
      </c>
      <c r="BG162" s="171">
        <f>IF(N162="zákl. prenesená",J162,0)</f>
        <v>0</v>
      </c>
      <c r="BH162" s="171">
        <f>IF(N162="zníž. prenesená",J162,0)</f>
        <v>0</v>
      </c>
      <c r="BI162" s="171">
        <f>IF(N162="nulová",J162,0)</f>
        <v>0</v>
      </c>
      <c r="BJ162" s="18" t="s">
        <v>87</v>
      </c>
      <c r="BK162" s="171">
        <f>ROUND(I162*H162,2)</f>
        <v>0</v>
      </c>
      <c r="BL162" s="18" t="s">
        <v>241</v>
      </c>
      <c r="BM162" s="170" t="s">
        <v>4338</v>
      </c>
    </row>
    <row r="163" spans="1:65" s="2" customFormat="1" ht="24.15" customHeight="1">
      <c r="A163" s="33"/>
      <c r="B163" s="157"/>
      <c r="C163" s="199" t="s">
        <v>608</v>
      </c>
      <c r="D163" s="199" t="s">
        <v>478</v>
      </c>
      <c r="E163" s="200" t="s">
        <v>4339</v>
      </c>
      <c r="F163" s="201" t="s">
        <v>4340</v>
      </c>
      <c r="G163" s="202" t="s">
        <v>305</v>
      </c>
      <c r="H163" s="203">
        <v>4</v>
      </c>
      <c r="I163" s="204"/>
      <c r="J163" s="205">
        <f>ROUND(I163*H163,2)</f>
        <v>0</v>
      </c>
      <c r="K163" s="206"/>
      <c r="L163" s="207"/>
      <c r="M163" s="208" t="s">
        <v>1</v>
      </c>
      <c r="N163" s="209" t="s">
        <v>41</v>
      </c>
      <c r="O163" s="62"/>
      <c r="P163" s="168">
        <f>O163*H163</f>
        <v>0</v>
      </c>
      <c r="Q163" s="168">
        <v>2.5000000000000001E-3</v>
      </c>
      <c r="R163" s="168">
        <f>Q163*H163</f>
        <v>0.01</v>
      </c>
      <c r="S163" s="168">
        <v>0</v>
      </c>
      <c r="T163" s="169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282</v>
      </c>
      <c r="AT163" s="170" t="s">
        <v>478</v>
      </c>
      <c r="AU163" s="170" t="s">
        <v>87</v>
      </c>
      <c r="AY163" s="18" t="s">
        <v>234</v>
      </c>
      <c r="BE163" s="171">
        <f>IF(N163="základná",J163,0)</f>
        <v>0</v>
      </c>
      <c r="BF163" s="171">
        <f>IF(N163="znížená",J163,0)</f>
        <v>0</v>
      </c>
      <c r="BG163" s="171">
        <f>IF(N163="zákl. prenesená",J163,0)</f>
        <v>0</v>
      </c>
      <c r="BH163" s="171">
        <f>IF(N163="zníž. prenesená",J163,0)</f>
        <v>0</v>
      </c>
      <c r="BI163" s="171">
        <f>IF(N163="nulová",J163,0)</f>
        <v>0</v>
      </c>
      <c r="BJ163" s="18" t="s">
        <v>87</v>
      </c>
      <c r="BK163" s="171">
        <f>ROUND(I163*H163,2)</f>
        <v>0</v>
      </c>
      <c r="BL163" s="18" t="s">
        <v>241</v>
      </c>
      <c r="BM163" s="170" t="s">
        <v>4341</v>
      </c>
    </row>
    <row r="164" spans="1:65" s="2" customFormat="1" ht="16.5" customHeight="1">
      <c r="A164" s="33"/>
      <c r="B164" s="157"/>
      <c r="C164" s="199" t="s">
        <v>613</v>
      </c>
      <c r="D164" s="199" t="s">
        <v>478</v>
      </c>
      <c r="E164" s="200" t="s">
        <v>4342</v>
      </c>
      <c r="F164" s="201" t="s">
        <v>4343</v>
      </c>
      <c r="G164" s="202" t="s">
        <v>305</v>
      </c>
      <c r="H164" s="203">
        <v>4</v>
      </c>
      <c r="I164" s="204"/>
      <c r="J164" s="205">
        <f>ROUND(I164*H164,2)</f>
        <v>0</v>
      </c>
      <c r="K164" s="206"/>
      <c r="L164" s="207"/>
      <c r="M164" s="208" t="s">
        <v>1</v>
      </c>
      <c r="N164" s="209" t="s">
        <v>41</v>
      </c>
      <c r="O164" s="62"/>
      <c r="P164" s="168">
        <f>O164*H164</f>
        <v>0</v>
      </c>
      <c r="Q164" s="168">
        <v>5.0000000000000001E-4</v>
      </c>
      <c r="R164" s="168">
        <f>Q164*H164</f>
        <v>2E-3</v>
      </c>
      <c r="S164" s="168">
        <v>0</v>
      </c>
      <c r="T164" s="169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282</v>
      </c>
      <c r="AT164" s="170" t="s">
        <v>478</v>
      </c>
      <c r="AU164" s="170" t="s">
        <v>87</v>
      </c>
      <c r="AY164" s="18" t="s">
        <v>234</v>
      </c>
      <c r="BE164" s="171">
        <f>IF(N164="základná",J164,0)</f>
        <v>0</v>
      </c>
      <c r="BF164" s="171">
        <f>IF(N164="znížená",J164,0)</f>
        <v>0</v>
      </c>
      <c r="BG164" s="171">
        <f>IF(N164="zákl. prenesená",J164,0)</f>
        <v>0</v>
      </c>
      <c r="BH164" s="171">
        <f>IF(N164="zníž. prenesená",J164,0)</f>
        <v>0</v>
      </c>
      <c r="BI164" s="171">
        <f>IF(N164="nulová",J164,0)</f>
        <v>0</v>
      </c>
      <c r="BJ164" s="18" t="s">
        <v>87</v>
      </c>
      <c r="BK164" s="171">
        <f>ROUND(I164*H164,2)</f>
        <v>0</v>
      </c>
      <c r="BL164" s="18" t="s">
        <v>241</v>
      </c>
      <c r="BM164" s="170" t="s">
        <v>4344</v>
      </c>
    </row>
    <row r="165" spans="1:65" s="2" customFormat="1" ht="33" customHeight="1">
      <c r="A165" s="33"/>
      <c r="B165" s="157"/>
      <c r="C165" s="158" t="s">
        <v>617</v>
      </c>
      <c r="D165" s="158" t="s">
        <v>237</v>
      </c>
      <c r="E165" s="159" t="s">
        <v>4345</v>
      </c>
      <c r="F165" s="160" t="s">
        <v>4346</v>
      </c>
      <c r="G165" s="161" t="s">
        <v>240</v>
      </c>
      <c r="H165" s="162">
        <v>139.80000000000001</v>
      </c>
      <c r="I165" s="163"/>
      <c r="J165" s="164">
        <f>ROUND(I165*H165,2)</f>
        <v>0</v>
      </c>
      <c r="K165" s="165"/>
      <c r="L165" s="34"/>
      <c r="M165" s="166" t="s">
        <v>1</v>
      </c>
      <c r="N165" s="167" t="s">
        <v>41</v>
      </c>
      <c r="O165" s="62"/>
      <c r="P165" s="168">
        <f>O165*H165</f>
        <v>0</v>
      </c>
      <c r="Q165" s="168">
        <v>3.8000000000000002E-4</v>
      </c>
      <c r="R165" s="168">
        <f>Q165*H165</f>
        <v>5.3124000000000005E-2</v>
      </c>
      <c r="S165" s="168">
        <v>0</v>
      </c>
      <c r="T165" s="169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0" t="s">
        <v>241</v>
      </c>
      <c r="AT165" s="170" t="s">
        <v>237</v>
      </c>
      <c r="AU165" s="170" t="s">
        <v>87</v>
      </c>
      <c r="AY165" s="18" t="s">
        <v>234</v>
      </c>
      <c r="BE165" s="171">
        <f>IF(N165="základná",J165,0)</f>
        <v>0</v>
      </c>
      <c r="BF165" s="171">
        <f>IF(N165="znížená",J165,0)</f>
        <v>0</v>
      </c>
      <c r="BG165" s="171">
        <f>IF(N165="zákl. prenesená",J165,0)</f>
        <v>0</v>
      </c>
      <c r="BH165" s="171">
        <f>IF(N165="zníž. prenesená",J165,0)</f>
        <v>0</v>
      </c>
      <c r="BI165" s="171">
        <f>IF(N165="nulová",J165,0)</f>
        <v>0</v>
      </c>
      <c r="BJ165" s="18" t="s">
        <v>87</v>
      </c>
      <c r="BK165" s="171">
        <f>ROUND(I165*H165,2)</f>
        <v>0</v>
      </c>
      <c r="BL165" s="18" t="s">
        <v>241</v>
      </c>
      <c r="BM165" s="170" t="s">
        <v>4347</v>
      </c>
    </row>
    <row r="166" spans="1:65" s="13" customFormat="1">
      <c r="B166" s="172"/>
      <c r="D166" s="173" t="s">
        <v>243</v>
      </c>
      <c r="E166" s="174" t="s">
        <v>1</v>
      </c>
      <c r="F166" s="175" t="s">
        <v>4348</v>
      </c>
      <c r="H166" s="174" t="s">
        <v>1</v>
      </c>
      <c r="I166" s="176"/>
      <c r="L166" s="172"/>
      <c r="M166" s="177"/>
      <c r="N166" s="178"/>
      <c r="O166" s="178"/>
      <c r="P166" s="178"/>
      <c r="Q166" s="178"/>
      <c r="R166" s="178"/>
      <c r="S166" s="178"/>
      <c r="T166" s="179"/>
      <c r="AT166" s="174" t="s">
        <v>243</v>
      </c>
      <c r="AU166" s="174" t="s">
        <v>87</v>
      </c>
      <c r="AV166" s="13" t="s">
        <v>82</v>
      </c>
      <c r="AW166" s="13" t="s">
        <v>29</v>
      </c>
      <c r="AX166" s="13" t="s">
        <v>75</v>
      </c>
      <c r="AY166" s="174" t="s">
        <v>234</v>
      </c>
    </row>
    <row r="167" spans="1:65" s="13" customFormat="1">
      <c r="B167" s="172"/>
      <c r="D167" s="173" t="s">
        <v>243</v>
      </c>
      <c r="E167" s="174" t="s">
        <v>1</v>
      </c>
      <c r="F167" s="175" t="s">
        <v>4349</v>
      </c>
      <c r="H167" s="174" t="s">
        <v>1</v>
      </c>
      <c r="I167" s="176"/>
      <c r="L167" s="172"/>
      <c r="M167" s="177"/>
      <c r="N167" s="178"/>
      <c r="O167" s="178"/>
      <c r="P167" s="178"/>
      <c r="Q167" s="178"/>
      <c r="R167" s="178"/>
      <c r="S167" s="178"/>
      <c r="T167" s="179"/>
      <c r="AT167" s="174" t="s">
        <v>243</v>
      </c>
      <c r="AU167" s="174" t="s">
        <v>87</v>
      </c>
      <c r="AV167" s="13" t="s">
        <v>82</v>
      </c>
      <c r="AW167" s="13" t="s">
        <v>29</v>
      </c>
      <c r="AX167" s="13" t="s">
        <v>75</v>
      </c>
      <c r="AY167" s="174" t="s">
        <v>234</v>
      </c>
    </row>
    <row r="168" spans="1:65" s="14" customFormat="1">
      <c r="B168" s="180"/>
      <c r="D168" s="173" t="s">
        <v>243</v>
      </c>
      <c r="E168" s="181" t="s">
        <v>1</v>
      </c>
      <c r="F168" s="182" t="s">
        <v>4350</v>
      </c>
      <c r="H168" s="183">
        <v>6.6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243</v>
      </c>
      <c r="AU168" s="181" t="s">
        <v>87</v>
      </c>
      <c r="AV168" s="14" t="s">
        <v>87</v>
      </c>
      <c r="AW168" s="14" t="s">
        <v>29</v>
      </c>
      <c r="AX168" s="14" t="s">
        <v>75</v>
      </c>
      <c r="AY168" s="181" t="s">
        <v>234</v>
      </c>
    </row>
    <row r="169" spans="1:65" s="14" customFormat="1">
      <c r="B169" s="180"/>
      <c r="D169" s="173" t="s">
        <v>243</v>
      </c>
      <c r="E169" s="181" t="s">
        <v>1</v>
      </c>
      <c r="F169" s="182" t="s">
        <v>4351</v>
      </c>
      <c r="H169" s="183">
        <v>58.2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243</v>
      </c>
      <c r="AU169" s="181" t="s">
        <v>87</v>
      </c>
      <c r="AV169" s="14" t="s">
        <v>87</v>
      </c>
      <c r="AW169" s="14" t="s">
        <v>29</v>
      </c>
      <c r="AX169" s="14" t="s">
        <v>75</v>
      </c>
      <c r="AY169" s="181" t="s">
        <v>234</v>
      </c>
    </row>
    <row r="170" spans="1:65" s="14" customFormat="1">
      <c r="B170" s="180"/>
      <c r="D170" s="173" t="s">
        <v>243</v>
      </c>
      <c r="E170" s="181" t="s">
        <v>1</v>
      </c>
      <c r="F170" s="182" t="s">
        <v>4352</v>
      </c>
      <c r="H170" s="183">
        <v>49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243</v>
      </c>
      <c r="AU170" s="181" t="s">
        <v>87</v>
      </c>
      <c r="AV170" s="14" t="s">
        <v>87</v>
      </c>
      <c r="AW170" s="14" t="s">
        <v>29</v>
      </c>
      <c r="AX170" s="14" t="s">
        <v>75</v>
      </c>
      <c r="AY170" s="181" t="s">
        <v>234</v>
      </c>
    </row>
    <row r="171" spans="1:65" s="14" customFormat="1">
      <c r="B171" s="180"/>
      <c r="D171" s="173" t="s">
        <v>243</v>
      </c>
      <c r="E171" s="181" t="s">
        <v>1</v>
      </c>
      <c r="F171" s="182" t="s">
        <v>4353</v>
      </c>
      <c r="H171" s="183">
        <v>14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243</v>
      </c>
      <c r="AU171" s="181" t="s">
        <v>87</v>
      </c>
      <c r="AV171" s="14" t="s">
        <v>87</v>
      </c>
      <c r="AW171" s="14" t="s">
        <v>29</v>
      </c>
      <c r="AX171" s="14" t="s">
        <v>75</v>
      </c>
      <c r="AY171" s="181" t="s">
        <v>234</v>
      </c>
    </row>
    <row r="172" spans="1:65" s="14" customFormat="1">
      <c r="B172" s="180"/>
      <c r="D172" s="173" t="s">
        <v>243</v>
      </c>
      <c r="E172" s="181" t="s">
        <v>1</v>
      </c>
      <c r="F172" s="182" t="s">
        <v>4354</v>
      </c>
      <c r="H172" s="183">
        <v>12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243</v>
      </c>
      <c r="AU172" s="181" t="s">
        <v>87</v>
      </c>
      <c r="AV172" s="14" t="s">
        <v>87</v>
      </c>
      <c r="AW172" s="14" t="s">
        <v>29</v>
      </c>
      <c r="AX172" s="14" t="s">
        <v>75</v>
      </c>
      <c r="AY172" s="181" t="s">
        <v>234</v>
      </c>
    </row>
    <row r="173" spans="1:65" s="15" customFormat="1">
      <c r="B173" s="188"/>
      <c r="D173" s="173" t="s">
        <v>243</v>
      </c>
      <c r="E173" s="189" t="s">
        <v>1</v>
      </c>
      <c r="F173" s="190" t="s">
        <v>248</v>
      </c>
      <c r="H173" s="191">
        <v>139.80000000000001</v>
      </c>
      <c r="I173" s="192"/>
      <c r="L173" s="188"/>
      <c r="M173" s="193"/>
      <c r="N173" s="194"/>
      <c r="O173" s="194"/>
      <c r="P173" s="194"/>
      <c r="Q173" s="194"/>
      <c r="R173" s="194"/>
      <c r="S173" s="194"/>
      <c r="T173" s="195"/>
      <c r="AT173" s="189" t="s">
        <v>243</v>
      </c>
      <c r="AU173" s="189" t="s">
        <v>87</v>
      </c>
      <c r="AV173" s="15" t="s">
        <v>241</v>
      </c>
      <c r="AW173" s="15" t="s">
        <v>29</v>
      </c>
      <c r="AX173" s="15" t="s">
        <v>82</v>
      </c>
      <c r="AY173" s="189" t="s">
        <v>234</v>
      </c>
    </row>
    <row r="174" spans="1:65" s="2" customFormat="1" ht="33" customHeight="1">
      <c r="A174" s="33"/>
      <c r="B174" s="157"/>
      <c r="C174" s="158" t="s">
        <v>624</v>
      </c>
      <c r="D174" s="158" t="s">
        <v>237</v>
      </c>
      <c r="E174" s="159" t="s">
        <v>4355</v>
      </c>
      <c r="F174" s="160" t="s">
        <v>4356</v>
      </c>
      <c r="G174" s="161" t="s">
        <v>240</v>
      </c>
      <c r="H174" s="162">
        <v>139.80000000000001</v>
      </c>
      <c r="I174" s="163"/>
      <c r="J174" s="164">
        <f>ROUND(I174*H174,2)</f>
        <v>0</v>
      </c>
      <c r="K174" s="165"/>
      <c r="L174" s="34"/>
      <c r="M174" s="166" t="s">
        <v>1</v>
      </c>
      <c r="N174" s="167" t="s">
        <v>41</v>
      </c>
      <c r="O174" s="62"/>
      <c r="P174" s="168">
        <f>O174*H174</f>
        <v>0</v>
      </c>
      <c r="Q174" s="168">
        <v>4.2999999999999999E-4</v>
      </c>
      <c r="R174" s="168">
        <f>Q174*H174</f>
        <v>6.0114000000000001E-2</v>
      </c>
      <c r="S174" s="168">
        <v>0</v>
      </c>
      <c r="T174" s="169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241</v>
      </c>
      <c r="AT174" s="170" t="s">
        <v>237</v>
      </c>
      <c r="AU174" s="170" t="s">
        <v>87</v>
      </c>
      <c r="AY174" s="18" t="s">
        <v>234</v>
      </c>
      <c r="BE174" s="171">
        <f>IF(N174="základná",J174,0)</f>
        <v>0</v>
      </c>
      <c r="BF174" s="171">
        <f>IF(N174="znížená",J174,0)</f>
        <v>0</v>
      </c>
      <c r="BG174" s="171">
        <f>IF(N174="zákl. prenesená",J174,0)</f>
        <v>0</v>
      </c>
      <c r="BH174" s="171">
        <f>IF(N174="zníž. prenesená",J174,0)</f>
        <v>0</v>
      </c>
      <c r="BI174" s="171">
        <f>IF(N174="nulová",J174,0)</f>
        <v>0</v>
      </c>
      <c r="BJ174" s="18" t="s">
        <v>87</v>
      </c>
      <c r="BK174" s="171">
        <f>ROUND(I174*H174,2)</f>
        <v>0</v>
      </c>
      <c r="BL174" s="18" t="s">
        <v>241</v>
      </c>
      <c r="BM174" s="170" t="s">
        <v>4357</v>
      </c>
    </row>
    <row r="175" spans="1:65" s="2" customFormat="1" ht="33" customHeight="1">
      <c r="A175" s="33"/>
      <c r="B175" s="157"/>
      <c r="C175" s="158" t="s">
        <v>630</v>
      </c>
      <c r="D175" s="158" t="s">
        <v>237</v>
      </c>
      <c r="E175" s="159" t="s">
        <v>4358</v>
      </c>
      <c r="F175" s="160" t="s">
        <v>4359</v>
      </c>
      <c r="G175" s="161" t="s">
        <v>240</v>
      </c>
      <c r="H175" s="162">
        <v>32</v>
      </c>
      <c r="I175" s="163"/>
      <c r="J175" s="164">
        <f>ROUND(I175*H175,2)</f>
        <v>0</v>
      </c>
      <c r="K175" s="165"/>
      <c r="L175" s="34"/>
      <c r="M175" s="166" t="s">
        <v>1</v>
      </c>
      <c r="N175" s="167" t="s">
        <v>41</v>
      </c>
      <c r="O175" s="62"/>
      <c r="P175" s="168">
        <f>O175*H175</f>
        <v>0</v>
      </c>
      <c r="Q175" s="168">
        <v>1.2999999999999999E-4</v>
      </c>
      <c r="R175" s="168">
        <f>Q175*H175</f>
        <v>4.1599999999999996E-3</v>
      </c>
      <c r="S175" s="168">
        <v>0</v>
      </c>
      <c r="T175" s="169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241</v>
      </c>
      <c r="AT175" s="170" t="s">
        <v>237</v>
      </c>
      <c r="AU175" s="170" t="s">
        <v>87</v>
      </c>
      <c r="AY175" s="18" t="s">
        <v>234</v>
      </c>
      <c r="BE175" s="171">
        <f>IF(N175="základná",J175,0)</f>
        <v>0</v>
      </c>
      <c r="BF175" s="171">
        <f>IF(N175="znížená",J175,0)</f>
        <v>0</v>
      </c>
      <c r="BG175" s="171">
        <f>IF(N175="zákl. prenesená",J175,0)</f>
        <v>0</v>
      </c>
      <c r="BH175" s="171">
        <f>IF(N175="zníž. prenesená",J175,0)</f>
        <v>0</v>
      </c>
      <c r="BI175" s="171">
        <f>IF(N175="nulová",J175,0)</f>
        <v>0</v>
      </c>
      <c r="BJ175" s="18" t="s">
        <v>87</v>
      </c>
      <c r="BK175" s="171">
        <f>ROUND(I175*H175,2)</f>
        <v>0</v>
      </c>
      <c r="BL175" s="18" t="s">
        <v>241</v>
      </c>
      <c r="BM175" s="170" t="s">
        <v>4360</v>
      </c>
    </row>
    <row r="176" spans="1:65" s="13" customFormat="1">
      <c r="B176" s="172"/>
      <c r="D176" s="173" t="s">
        <v>243</v>
      </c>
      <c r="E176" s="174" t="s">
        <v>1</v>
      </c>
      <c r="F176" s="175" t="s">
        <v>4348</v>
      </c>
      <c r="H176" s="174" t="s">
        <v>1</v>
      </c>
      <c r="I176" s="176"/>
      <c r="L176" s="172"/>
      <c r="M176" s="177"/>
      <c r="N176" s="178"/>
      <c r="O176" s="178"/>
      <c r="P176" s="178"/>
      <c r="Q176" s="178"/>
      <c r="R176" s="178"/>
      <c r="S176" s="178"/>
      <c r="T176" s="179"/>
      <c r="AT176" s="174" t="s">
        <v>243</v>
      </c>
      <c r="AU176" s="174" t="s">
        <v>87</v>
      </c>
      <c r="AV176" s="13" t="s">
        <v>82</v>
      </c>
      <c r="AW176" s="13" t="s">
        <v>29</v>
      </c>
      <c r="AX176" s="13" t="s">
        <v>75</v>
      </c>
      <c r="AY176" s="174" t="s">
        <v>234</v>
      </c>
    </row>
    <row r="177" spans="1:65" s="13" customFormat="1">
      <c r="B177" s="172"/>
      <c r="D177" s="173" t="s">
        <v>243</v>
      </c>
      <c r="E177" s="174" t="s">
        <v>1</v>
      </c>
      <c r="F177" s="175" t="s">
        <v>4349</v>
      </c>
      <c r="H177" s="174" t="s">
        <v>1</v>
      </c>
      <c r="I177" s="176"/>
      <c r="L177" s="172"/>
      <c r="M177" s="177"/>
      <c r="N177" s="178"/>
      <c r="O177" s="178"/>
      <c r="P177" s="178"/>
      <c r="Q177" s="178"/>
      <c r="R177" s="178"/>
      <c r="S177" s="178"/>
      <c r="T177" s="179"/>
      <c r="AT177" s="174" t="s">
        <v>243</v>
      </c>
      <c r="AU177" s="174" t="s">
        <v>87</v>
      </c>
      <c r="AV177" s="13" t="s">
        <v>82</v>
      </c>
      <c r="AW177" s="13" t="s">
        <v>29</v>
      </c>
      <c r="AX177" s="13" t="s">
        <v>75</v>
      </c>
      <c r="AY177" s="174" t="s">
        <v>234</v>
      </c>
    </row>
    <row r="178" spans="1:65" s="14" customFormat="1">
      <c r="B178" s="180"/>
      <c r="D178" s="173" t="s">
        <v>243</v>
      </c>
      <c r="E178" s="181" t="s">
        <v>1</v>
      </c>
      <c r="F178" s="182" t="s">
        <v>4361</v>
      </c>
      <c r="H178" s="183">
        <v>32</v>
      </c>
      <c r="I178" s="184"/>
      <c r="L178" s="180"/>
      <c r="M178" s="185"/>
      <c r="N178" s="186"/>
      <c r="O178" s="186"/>
      <c r="P178" s="186"/>
      <c r="Q178" s="186"/>
      <c r="R178" s="186"/>
      <c r="S178" s="186"/>
      <c r="T178" s="187"/>
      <c r="AT178" s="181" t="s">
        <v>243</v>
      </c>
      <c r="AU178" s="181" t="s">
        <v>87</v>
      </c>
      <c r="AV178" s="14" t="s">
        <v>87</v>
      </c>
      <c r="AW178" s="14" t="s">
        <v>29</v>
      </c>
      <c r="AX178" s="14" t="s">
        <v>82</v>
      </c>
      <c r="AY178" s="181" t="s">
        <v>234</v>
      </c>
    </row>
    <row r="179" spans="1:65" s="2" customFormat="1" ht="33" customHeight="1">
      <c r="A179" s="33"/>
      <c r="B179" s="157"/>
      <c r="C179" s="158" t="s">
        <v>639</v>
      </c>
      <c r="D179" s="158" t="s">
        <v>237</v>
      </c>
      <c r="E179" s="159" t="s">
        <v>4362</v>
      </c>
      <c r="F179" s="160" t="s">
        <v>4363</v>
      </c>
      <c r="G179" s="161" t="s">
        <v>240</v>
      </c>
      <c r="H179" s="162">
        <v>32</v>
      </c>
      <c r="I179" s="163"/>
      <c r="J179" s="164">
        <f>ROUND(I179*H179,2)</f>
        <v>0</v>
      </c>
      <c r="K179" s="165"/>
      <c r="L179" s="34"/>
      <c r="M179" s="166" t="s">
        <v>1</v>
      </c>
      <c r="N179" s="167" t="s">
        <v>41</v>
      </c>
      <c r="O179" s="62"/>
      <c r="P179" s="168">
        <f>O179*H179</f>
        <v>0</v>
      </c>
      <c r="Q179" s="168">
        <v>1.4999999999999999E-4</v>
      </c>
      <c r="R179" s="168">
        <f>Q179*H179</f>
        <v>4.7999999999999996E-3</v>
      </c>
      <c r="S179" s="168">
        <v>0</v>
      </c>
      <c r="T179" s="169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241</v>
      </c>
      <c r="AT179" s="170" t="s">
        <v>237</v>
      </c>
      <c r="AU179" s="170" t="s">
        <v>87</v>
      </c>
      <c r="AY179" s="18" t="s">
        <v>234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8" t="s">
        <v>87</v>
      </c>
      <c r="BK179" s="171">
        <f>ROUND(I179*H179,2)</f>
        <v>0</v>
      </c>
      <c r="BL179" s="18" t="s">
        <v>241</v>
      </c>
      <c r="BM179" s="170" t="s">
        <v>4364</v>
      </c>
    </row>
    <row r="180" spans="1:65" s="2" customFormat="1" ht="33" customHeight="1">
      <c r="A180" s="33"/>
      <c r="B180" s="157"/>
      <c r="C180" s="158" t="s">
        <v>643</v>
      </c>
      <c r="D180" s="158" t="s">
        <v>237</v>
      </c>
      <c r="E180" s="159" t="s">
        <v>4365</v>
      </c>
      <c r="F180" s="160" t="s">
        <v>4366</v>
      </c>
      <c r="G180" s="161" t="s">
        <v>240</v>
      </c>
      <c r="H180" s="162">
        <v>8</v>
      </c>
      <c r="I180" s="163"/>
      <c r="J180" s="164">
        <f>ROUND(I180*H180,2)</f>
        <v>0</v>
      </c>
      <c r="K180" s="165"/>
      <c r="L180" s="34"/>
      <c r="M180" s="166" t="s">
        <v>1</v>
      </c>
      <c r="N180" s="167" t="s">
        <v>41</v>
      </c>
      <c r="O180" s="62"/>
      <c r="P180" s="168">
        <f>O180*H180</f>
        <v>0</v>
      </c>
      <c r="Q180" s="168">
        <v>7.5000000000000002E-4</v>
      </c>
      <c r="R180" s="168">
        <f>Q180*H180</f>
        <v>6.0000000000000001E-3</v>
      </c>
      <c r="S180" s="168">
        <v>0</v>
      </c>
      <c r="T180" s="169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241</v>
      </c>
      <c r="AT180" s="170" t="s">
        <v>237</v>
      </c>
      <c r="AU180" s="170" t="s">
        <v>87</v>
      </c>
      <c r="AY180" s="18" t="s">
        <v>234</v>
      </c>
      <c r="BE180" s="171">
        <f>IF(N180="základná",J180,0)</f>
        <v>0</v>
      </c>
      <c r="BF180" s="171">
        <f>IF(N180="znížená",J180,0)</f>
        <v>0</v>
      </c>
      <c r="BG180" s="171">
        <f>IF(N180="zákl. prenesená",J180,0)</f>
        <v>0</v>
      </c>
      <c r="BH180" s="171">
        <f>IF(N180="zníž. prenesená",J180,0)</f>
        <v>0</v>
      </c>
      <c r="BI180" s="171">
        <f>IF(N180="nulová",J180,0)</f>
        <v>0</v>
      </c>
      <c r="BJ180" s="18" t="s">
        <v>87</v>
      </c>
      <c r="BK180" s="171">
        <f>ROUND(I180*H180,2)</f>
        <v>0</v>
      </c>
      <c r="BL180" s="18" t="s">
        <v>241</v>
      </c>
      <c r="BM180" s="170" t="s">
        <v>4367</v>
      </c>
    </row>
    <row r="181" spans="1:65" s="13" customFormat="1">
      <c r="B181" s="172"/>
      <c r="D181" s="173" t="s">
        <v>243</v>
      </c>
      <c r="E181" s="174" t="s">
        <v>1</v>
      </c>
      <c r="F181" s="175" t="s">
        <v>4348</v>
      </c>
      <c r="H181" s="174" t="s">
        <v>1</v>
      </c>
      <c r="I181" s="176"/>
      <c r="L181" s="172"/>
      <c r="M181" s="177"/>
      <c r="N181" s="178"/>
      <c r="O181" s="178"/>
      <c r="P181" s="178"/>
      <c r="Q181" s="178"/>
      <c r="R181" s="178"/>
      <c r="S181" s="178"/>
      <c r="T181" s="179"/>
      <c r="AT181" s="174" t="s">
        <v>243</v>
      </c>
      <c r="AU181" s="174" t="s">
        <v>87</v>
      </c>
      <c r="AV181" s="13" t="s">
        <v>82</v>
      </c>
      <c r="AW181" s="13" t="s">
        <v>29</v>
      </c>
      <c r="AX181" s="13" t="s">
        <v>75</v>
      </c>
      <c r="AY181" s="174" t="s">
        <v>234</v>
      </c>
    </row>
    <row r="182" spans="1:65" s="14" customFormat="1">
      <c r="B182" s="180"/>
      <c r="D182" s="173" t="s">
        <v>243</v>
      </c>
      <c r="E182" s="181" t="s">
        <v>1</v>
      </c>
      <c r="F182" s="182" t="s">
        <v>4368</v>
      </c>
      <c r="H182" s="183">
        <v>8</v>
      </c>
      <c r="I182" s="184"/>
      <c r="L182" s="180"/>
      <c r="M182" s="185"/>
      <c r="N182" s="186"/>
      <c r="O182" s="186"/>
      <c r="P182" s="186"/>
      <c r="Q182" s="186"/>
      <c r="R182" s="186"/>
      <c r="S182" s="186"/>
      <c r="T182" s="187"/>
      <c r="AT182" s="181" t="s">
        <v>243</v>
      </c>
      <c r="AU182" s="181" t="s">
        <v>87</v>
      </c>
      <c r="AV182" s="14" t="s">
        <v>87</v>
      </c>
      <c r="AW182" s="14" t="s">
        <v>29</v>
      </c>
      <c r="AX182" s="14" t="s">
        <v>82</v>
      </c>
      <c r="AY182" s="181" t="s">
        <v>234</v>
      </c>
    </row>
    <row r="183" spans="1:65" s="2" customFormat="1" ht="33" customHeight="1">
      <c r="A183" s="33"/>
      <c r="B183" s="157"/>
      <c r="C183" s="158" t="s">
        <v>656</v>
      </c>
      <c r="D183" s="158" t="s">
        <v>237</v>
      </c>
      <c r="E183" s="159" t="s">
        <v>4369</v>
      </c>
      <c r="F183" s="160" t="s">
        <v>4370</v>
      </c>
      <c r="G183" s="161" t="s">
        <v>240</v>
      </c>
      <c r="H183" s="162">
        <v>8</v>
      </c>
      <c r="I183" s="163"/>
      <c r="J183" s="164">
        <f>ROUND(I183*H183,2)</f>
        <v>0</v>
      </c>
      <c r="K183" s="165"/>
      <c r="L183" s="34"/>
      <c r="M183" s="166" t="s">
        <v>1</v>
      </c>
      <c r="N183" s="167" t="s">
        <v>41</v>
      </c>
      <c r="O183" s="62"/>
      <c r="P183" s="168">
        <f>O183*H183</f>
        <v>0</v>
      </c>
      <c r="Q183" s="168">
        <v>8.4999999999999995E-4</v>
      </c>
      <c r="R183" s="168">
        <f>Q183*H183</f>
        <v>6.7999999999999996E-3</v>
      </c>
      <c r="S183" s="168">
        <v>0</v>
      </c>
      <c r="T183" s="169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241</v>
      </c>
      <c r="AT183" s="170" t="s">
        <v>237</v>
      </c>
      <c r="AU183" s="170" t="s">
        <v>87</v>
      </c>
      <c r="AY183" s="18" t="s">
        <v>234</v>
      </c>
      <c r="BE183" s="171">
        <f>IF(N183="základná",J183,0)</f>
        <v>0</v>
      </c>
      <c r="BF183" s="171">
        <f>IF(N183="znížená",J183,0)</f>
        <v>0</v>
      </c>
      <c r="BG183" s="171">
        <f>IF(N183="zákl. prenesená",J183,0)</f>
        <v>0</v>
      </c>
      <c r="BH183" s="171">
        <f>IF(N183="zníž. prenesená",J183,0)</f>
        <v>0</v>
      </c>
      <c r="BI183" s="171">
        <f>IF(N183="nulová",J183,0)</f>
        <v>0</v>
      </c>
      <c r="BJ183" s="18" t="s">
        <v>87</v>
      </c>
      <c r="BK183" s="171">
        <f>ROUND(I183*H183,2)</f>
        <v>0</v>
      </c>
      <c r="BL183" s="18" t="s">
        <v>241</v>
      </c>
      <c r="BM183" s="170" t="s">
        <v>4371</v>
      </c>
    </row>
    <row r="184" spans="1:65" s="2" customFormat="1" ht="37.950000000000003" customHeight="1">
      <c r="A184" s="33"/>
      <c r="B184" s="157"/>
      <c r="C184" s="158" t="s">
        <v>669</v>
      </c>
      <c r="D184" s="158" t="s">
        <v>237</v>
      </c>
      <c r="E184" s="159" t="s">
        <v>4372</v>
      </c>
      <c r="F184" s="160" t="s">
        <v>4373</v>
      </c>
      <c r="G184" s="161" t="s">
        <v>256</v>
      </c>
      <c r="H184" s="162">
        <v>42.84</v>
      </c>
      <c r="I184" s="163"/>
      <c r="J184" s="164">
        <f>ROUND(I184*H184,2)</f>
        <v>0</v>
      </c>
      <c r="K184" s="165"/>
      <c r="L184" s="34"/>
      <c r="M184" s="166" t="s">
        <v>1</v>
      </c>
      <c r="N184" s="167" t="s">
        <v>41</v>
      </c>
      <c r="O184" s="62"/>
      <c r="P184" s="168">
        <f>O184*H184</f>
        <v>0</v>
      </c>
      <c r="Q184" s="168">
        <v>3.0000000000000001E-3</v>
      </c>
      <c r="R184" s="168">
        <f>Q184*H184</f>
        <v>0.12852000000000002</v>
      </c>
      <c r="S184" s="168">
        <v>0</v>
      </c>
      <c r="T184" s="169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241</v>
      </c>
      <c r="AT184" s="170" t="s">
        <v>237</v>
      </c>
      <c r="AU184" s="170" t="s">
        <v>87</v>
      </c>
      <c r="AY184" s="18" t="s">
        <v>234</v>
      </c>
      <c r="BE184" s="171">
        <f>IF(N184="základná",J184,0)</f>
        <v>0</v>
      </c>
      <c r="BF184" s="171">
        <f>IF(N184="znížená",J184,0)</f>
        <v>0</v>
      </c>
      <c r="BG184" s="171">
        <f>IF(N184="zákl. prenesená",J184,0)</f>
        <v>0</v>
      </c>
      <c r="BH184" s="171">
        <f>IF(N184="zníž. prenesená",J184,0)</f>
        <v>0</v>
      </c>
      <c r="BI184" s="171">
        <f>IF(N184="nulová",J184,0)</f>
        <v>0</v>
      </c>
      <c r="BJ184" s="18" t="s">
        <v>87</v>
      </c>
      <c r="BK184" s="171">
        <f>ROUND(I184*H184,2)</f>
        <v>0</v>
      </c>
      <c r="BL184" s="18" t="s">
        <v>241</v>
      </c>
      <c r="BM184" s="170" t="s">
        <v>4374</v>
      </c>
    </row>
    <row r="185" spans="1:65" s="13" customFormat="1">
      <c r="B185" s="172"/>
      <c r="D185" s="173" t="s">
        <v>243</v>
      </c>
      <c r="E185" s="174" t="s">
        <v>1</v>
      </c>
      <c r="F185" s="175" t="s">
        <v>4375</v>
      </c>
      <c r="H185" s="174" t="s">
        <v>1</v>
      </c>
      <c r="I185" s="176"/>
      <c r="L185" s="172"/>
      <c r="M185" s="177"/>
      <c r="N185" s="178"/>
      <c r="O185" s="178"/>
      <c r="P185" s="178"/>
      <c r="Q185" s="178"/>
      <c r="R185" s="178"/>
      <c r="S185" s="178"/>
      <c r="T185" s="179"/>
      <c r="AT185" s="174" t="s">
        <v>243</v>
      </c>
      <c r="AU185" s="174" t="s">
        <v>87</v>
      </c>
      <c r="AV185" s="13" t="s">
        <v>82</v>
      </c>
      <c r="AW185" s="13" t="s">
        <v>29</v>
      </c>
      <c r="AX185" s="13" t="s">
        <v>75</v>
      </c>
      <c r="AY185" s="174" t="s">
        <v>234</v>
      </c>
    </row>
    <row r="186" spans="1:65" s="14" customFormat="1" ht="20.399999999999999">
      <c r="B186" s="180"/>
      <c r="D186" s="173" t="s">
        <v>243</v>
      </c>
      <c r="E186" s="181" t="s">
        <v>1</v>
      </c>
      <c r="F186" s="182" t="s">
        <v>4376</v>
      </c>
      <c r="H186" s="183">
        <v>12.5</v>
      </c>
      <c r="I186" s="184"/>
      <c r="L186" s="180"/>
      <c r="M186" s="185"/>
      <c r="N186" s="186"/>
      <c r="O186" s="186"/>
      <c r="P186" s="186"/>
      <c r="Q186" s="186"/>
      <c r="R186" s="186"/>
      <c r="S186" s="186"/>
      <c r="T186" s="187"/>
      <c r="AT186" s="181" t="s">
        <v>243</v>
      </c>
      <c r="AU186" s="181" t="s">
        <v>87</v>
      </c>
      <c r="AV186" s="14" t="s">
        <v>87</v>
      </c>
      <c r="AW186" s="14" t="s">
        <v>29</v>
      </c>
      <c r="AX186" s="14" t="s">
        <v>75</v>
      </c>
      <c r="AY186" s="181" t="s">
        <v>234</v>
      </c>
    </row>
    <row r="187" spans="1:65" s="14" customFormat="1">
      <c r="B187" s="180"/>
      <c r="D187" s="173" t="s">
        <v>243</v>
      </c>
      <c r="E187" s="181" t="s">
        <v>1</v>
      </c>
      <c r="F187" s="182" t="s">
        <v>4377</v>
      </c>
      <c r="H187" s="183">
        <v>25.84</v>
      </c>
      <c r="I187" s="184"/>
      <c r="L187" s="180"/>
      <c r="M187" s="185"/>
      <c r="N187" s="186"/>
      <c r="O187" s="186"/>
      <c r="P187" s="186"/>
      <c r="Q187" s="186"/>
      <c r="R187" s="186"/>
      <c r="S187" s="186"/>
      <c r="T187" s="187"/>
      <c r="AT187" s="181" t="s">
        <v>243</v>
      </c>
      <c r="AU187" s="181" t="s">
        <v>87</v>
      </c>
      <c r="AV187" s="14" t="s">
        <v>87</v>
      </c>
      <c r="AW187" s="14" t="s">
        <v>29</v>
      </c>
      <c r="AX187" s="14" t="s">
        <v>75</v>
      </c>
      <c r="AY187" s="181" t="s">
        <v>234</v>
      </c>
    </row>
    <row r="188" spans="1:65" s="14" customFormat="1">
      <c r="B188" s="180"/>
      <c r="D188" s="173" t="s">
        <v>243</v>
      </c>
      <c r="E188" s="181" t="s">
        <v>1</v>
      </c>
      <c r="F188" s="182" t="s">
        <v>4378</v>
      </c>
      <c r="H188" s="183">
        <v>4.5</v>
      </c>
      <c r="I188" s="184"/>
      <c r="L188" s="180"/>
      <c r="M188" s="185"/>
      <c r="N188" s="186"/>
      <c r="O188" s="186"/>
      <c r="P188" s="186"/>
      <c r="Q188" s="186"/>
      <c r="R188" s="186"/>
      <c r="S188" s="186"/>
      <c r="T188" s="187"/>
      <c r="AT188" s="181" t="s">
        <v>243</v>
      </c>
      <c r="AU188" s="181" t="s">
        <v>87</v>
      </c>
      <c r="AV188" s="14" t="s">
        <v>87</v>
      </c>
      <c r="AW188" s="14" t="s">
        <v>29</v>
      </c>
      <c r="AX188" s="14" t="s">
        <v>75</v>
      </c>
      <c r="AY188" s="181" t="s">
        <v>234</v>
      </c>
    </row>
    <row r="189" spans="1:65" s="15" customFormat="1">
      <c r="B189" s="188"/>
      <c r="D189" s="173" t="s">
        <v>243</v>
      </c>
      <c r="E189" s="189" t="s">
        <v>1</v>
      </c>
      <c r="F189" s="190" t="s">
        <v>248</v>
      </c>
      <c r="H189" s="191">
        <v>42.84</v>
      </c>
      <c r="I189" s="192"/>
      <c r="L189" s="188"/>
      <c r="M189" s="193"/>
      <c r="N189" s="194"/>
      <c r="O189" s="194"/>
      <c r="P189" s="194"/>
      <c r="Q189" s="194"/>
      <c r="R189" s="194"/>
      <c r="S189" s="194"/>
      <c r="T189" s="195"/>
      <c r="AT189" s="189" t="s">
        <v>243</v>
      </c>
      <c r="AU189" s="189" t="s">
        <v>87</v>
      </c>
      <c r="AV189" s="15" t="s">
        <v>241</v>
      </c>
      <c r="AW189" s="15" t="s">
        <v>29</v>
      </c>
      <c r="AX189" s="15" t="s">
        <v>82</v>
      </c>
      <c r="AY189" s="189" t="s">
        <v>234</v>
      </c>
    </row>
    <row r="190" spans="1:65" s="2" customFormat="1" ht="37.950000000000003" customHeight="1">
      <c r="A190" s="33"/>
      <c r="B190" s="157"/>
      <c r="C190" s="158" t="s">
        <v>682</v>
      </c>
      <c r="D190" s="158" t="s">
        <v>237</v>
      </c>
      <c r="E190" s="159" t="s">
        <v>4379</v>
      </c>
      <c r="F190" s="160" t="s">
        <v>4380</v>
      </c>
      <c r="G190" s="161" t="s">
        <v>256</v>
      </c>
      <c r="H190" s="162">
        <v>42.84</v>
      </c>
      <c r="I190" s="163"/>
      <c r="J190" s="164">
        <f>ROUND(I190*H190,2)</f>
        <v>0</v>
      </c>
      <c r="K190" s="165"/>
      <c r="L190" s="34"/>
      <c r="M190" s="166" t="s">
        <v>1</v>
      </c>
      <c r="N190" s="167" t="s">
        <v>41</v>
      </c>
      <c r="O190" s="62"/>
      <c r="P190" s="168">
        <f>O190*H190</f>
        <v>0</v>
      </c>
      <c r="Q190" s="168">
        <v>3.3999999999999998E-3</v>
      </c>
      <c r="R190" s="168">
        <f>Q190*H190</f>
        <v>0.14565600000000001</v>
      </c>
      <c r="S190" s="168">
        <v>0</v>
      </c>
      <c r="T190" s="169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241</v>
      </c>
      <c r="AT190" s="170" t="s">
        <v>237</v>
      </c>
      <c r="AU190" s="170" t="s">
        <v>87</v>
      </c>
      <c r="AY190" s="18" t="s">
        <v>234</v>
      </c>
      <c r="BE190" s="171">
        <f>IF(N190="základná",J190,0)</f>
        <v>0</v>
      </c>
      <c r="BF190" s="171">
        <f>IF(N190="znížená",J190,0)</f>
        <v>0</v>
      </c>
      <c r="BG190" s="171">
        <f>IF(N190="zákl. prenesená",J190,0)</f>
        <v>0</v>
      </c>
      <c r="BH190" s="171">
        <f>IF(N190="zníž. prenesená",J190,0)</f>
        <v>0</v>
      </c>
      <c r="BI190" s="171">
        <f>IF(N190="nulová",J190,0)</f>
        <v>0</v>
      </c>
      <c r="BJ190" s="18" t="s">
        <v>87</v>
      </c>
      <c r="BK190" s="171">
        <f>ROUND(I190*H190,2)</f>
        <v>0</v>
      </c>
      <c r="BL190" s="18" t="s">
        <v>241</v>
      </c>
      <c r="BM190" s="170" t="s">
        <v>4381</v>
      </c>
    </row>
    <row r="191" spans="1:65" s="12" customFormat="1" ht="22.95" customHeight="1">
      <c r="B191" s="144"/>
      <c r="D191" s="145" t="s">
        <v>74</v>
      </c>
      <c r="E191" s="155" t="s">
        <v>325</v>
      </c>
      <c r="F191" s="155" t="s">
        <v>326</v>
      </c>
      <c r="I191" s="147"/>
      <c r="J191" s="156">
        <f>BK191</f>
        <v>0</v>
      </c>
      <c r="L191" s="144"/>
      <c r="M191" s="149"/>
      <c r="N191" s="150"/>
      <c r="O191" s="150"/>
      <c r="P191" s="151">
        <f>P192</f>
        <v>0</v>
      </c>
      <c r="Q191" s="150"/>
      <c r="R191" s="151">
        <f>R192</f>
        <v>0</v>
      </c>
      <c r="S191" s="150"/>
      <c r="T191" s="152">
        <f>T192</f>
        <v>0</v>
      </c>
      <c r="AR191" s="145" t="s">
        <v>82</v>
      </c>
      <c r="AT191" s="153" t="s">
        <v>74</v>
      </c>
      <c r="AU191" s="153" t="s">
        <v>82</v>
      </c>
      <c r="AY191" s="145" t="s">
        <v>234</v>
      </c>
      <c r="BK191" s="154">
        <f>BK192</f>
        <v>0</v>
      </c>
    </row>
    <row r="192" spans="1:65" s="2" customFormat="1" ht="24.15" customHeight="1">
      <c r="A192" s="33"/>
      <c r="B192" s="157"/>
      <c r="C192" s="158" t="s">
        <v>686</v>
      </c>
      <c r="D192" s="158" t="s">
        <v>237</v>
      </c>
      <c r="E192" s="159" t="s">
        <v>4382</v>
      </c>
      <c r="F192" s="160" t="s">
        <v>4383</v>
      </c>
      <c r="G192" s="161" t="s">
        <v>267</v>
      </c>
      <c r="H192" s="162">
        <v>3.1280000000000001</v>
      </c>
      <c r="I192" s="163"/>
      <c r="J192" s="164">
        <f>ROUND(I192*H192,2)</f>
        <v>0</v>
      </c>
      <c r="K192" s="165"/>
      <c r="L192" s="34"/>
      <c r="M192" s="224" t="s">
        <v>1</v>
      </c>
      <c r="N192" s="225" t="s">
        <v>41</v>
      </c>
      <c r="O192" s="220"/>
      <c r="P192" s="221">
        <f>O192*H192</f>
        <v>0</v>
      </c>
      <c r="Q192" s="221">
        <v>0</v>
      </c>
      <c r="R192" s="221">
        <f>Q192*H192</f>
        <v>0</v>
      </c>
      <c r="S192" s="221">
        <v>0</v>
      </c>
      <c r="T192" s="222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0" t="s">
        <v>241</v>
      </c>
      <c r="AT192" s="170" t="s">
        <v>237</v>
      </c>
      <c r="AU192" s="170" t="s">
        <v>87</v>
      </c>
      <c r="AY192" s="18" t="s">
        <v>234</v>
      </c>
      <c r="BE192" s="171">
        <f>IF(N192="základná",J192,0)</f>
        <v>0</v>
      </c>
      <c r="BF192" s="171">
        <f>IF(N192="znížená",J192,0)</f>
        <v>0</v>
      </c>
      <c r="BG192" s="171">
        <f>IF(N192="zákl. prenesená",J192,0)</f>
        <v>0</v>
      </c>
      <c r="BH192" s="171">
        <f>IF(N192="zníž. prenesená",J192,0)</f>
        <v>0</v>
      </c>
      <c r="BI192" s="171">
        <f>IF(N192="nulová",J192,0)</f>
        <v>0</v>
      </c>
      <c r="BJ192" s="18" t="s">
        <v>87</v>
      </c>
      <c r="BK192" s="171">
        <f>ROUND(I192*H192,2)</f>
        <v>0</v>
      </c>
      <c r="BL192" s="18" t="s">
        <v>241</v>
      </c>
      <c r="BM192" s="170" t="s">
        <v>4384</v>
      </c>
    </row>
    <row r="193" spans="1:31" s="2" customFormat="1" ht="6.9" customHeight="1">
      <c r="A193" s="33"/>
      <c r="B193" s="51"/>
      <c r="C193" s="52"/>
      <c r="D193" s="52"/>
      <c r="E193" s="52"/>
      <c r="F193" s="52"/>
      <c r="G193" s="52"/>
      <c r="H193" s="52"/>
      <c r="I193" s="52"/>
      <c r="J193" s="52"/>
      <c r="K193" s="52"/>
      <c r="L193" s="34"/>
      <c r="M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</row>
  </sheetData>
  <autoFilter ref="C124:K192" xr:uid="{00000000-0009-0000-0000-000010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97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159</v>
      </c>
      <c r="AZ2" s="102" t="s">
        <v>4385</v>
      </c>
      <c r="BA2" s="102" t="s">
        <v>1</v>
      </c>
      <c r="BB2" s="102" t="s">
        <v>1</v>
      </c>
      <c r="BC2" s="102" t="s">
        <v>4386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3164</v>
      </c>
      <c r="BA3" s="102" t="s">
        <v>1</v>
      </c>
      <c r="BB3" s="102" t="s">
        <v>1</v>
      </c>
      <c r="BC3" s="102" t="s">
        <v>4387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4388</v>
      </c>
      <c r="BA4" s="102" t="s">
        <v>1</v>
      </c>
      <c r="BB4" s="102" t="s">
        <v>1</v>
      </c>
      <c r="BC4" s="102" t="s">
        <v>617</v>
      </c>
      <c r="BD4" s="102" t="s">
        <v>87</v>
      </c>
    </row>
    <row r="5" spans="1:56" s="1" customFormat="1" ht="6.9" customHeight="1">
      <c r="B5" s="21"/>
      <c r="L5" s="21"/>
      <c r="AZ5" s="102" t="s">
        <v>4389</v>
      </c>
      <c r="BA5" s="102" t="s">
        <v>1</v>
      </c>
      <c r="BB5" s="102" t="s">
        <v>1</v>
      </c>
      <c r="BC5" s="102" t="s">
        <v>82</v>
      </c>
      <c r="BD5" s="102" t="s">
        <v>87</v>
      </c>
    </row>
    <row r="6" spans="1:56" s="1" customFormat="1" ht="12" customHeight="1">
      <c r="B6" s="21"/>
      <c r="D6" s="28" t="s">
        <v>15</v>
      </c>
      <c r="L6" s="21"/>
      <c r="AZ6" s="102" t="s">
        <v>4390</v>
      </c>
      <c r="BA6" s="102" t="s">
        <v>1</v>
      </c>
      <c r="BB6" s="102" t="s">
        <v>1</v>
      </c>
      <c r="BC6" s="102" t="s">
        <v>87</v>
      </c>
      <c r="BD6" s="102" t="s">
        <v>87</v>
      </c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  <c r="AZ7" s="102" t="s">
        <v>4391</v>
      </c>
      <c r="BA7" s="102" t="s">
        <v>1</v>
      </c>
      <c r="BB7" s="102" t="s">
        <v>1</v>
      </c>
      <c r="BC7" s="102" t="s">
        <v>943</v>
      </c>
      <c r="BD7" s="102" t="s">
        <v>87</v>
      </c>
    </row>
    <row r="8" spans="1:56" s="1" customFormat="1" ht="12" customHeight="1">
      <c r="B8" s="21"/>
      <c r="D8" s="28" t="s">
        <v>199</v>
      </c>
      <c r="L8" s="21"/>
      <c r="AZ8" s="102" t="s">
        <v>4392</v>
      </c>
      <c r="BA8" s="102" t="s">
        <v>1</v>
      </c>
      <c r="BB8" s="102" t="s">
        <v>1</v>
      </c>
      <c r="BC8" s="102" t="s">
        <v>796</v>
      </c>
      <c r="BD8" s="102" t="s">
        <v>87</v>
      </c>
    </row>
    <row r="9" spans="1:56" s="2" customFormat="1" ht="16.5" customHeight="1">
      <c r="A9" s="33"/>
      <c r="B9" s="34"/>
      <c r="C9" s="33"/>
      <c r="D9" s="33"/>
      <c r="E9" s="284" t="s">
        <v>4393</v>
      </c>
      <c r="F9" s="287"/>
      <c r="G9" s="287"/>
      <c r="H9" s="28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201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66" t="s">
        <v>4394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20. 4. 2022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8" t="str">
        <f>'Rekapitulácia stavby'!E14</f>
        <v>Vyplň údaj</v>
      </c>
      <c r="F20" s="255"/>
      <c r="G20" s="255"/>
      <c r="H20" s="25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30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4395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205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5"/>
      <c r="B29" s="106"/>
      <c r="C29" s="105"/>
      <c r="D29" s="105"/>
      <c r="E29" s="259" t="s">
        <v>1</v>
      </c>
      <c r="F29" s="259"/>
      <c r="G29" s="259"/>
      <c r="H29" s="259"/>
      <c r="I29" s="105"/>
      <c r="J29" s="105"/>
      <c r="K29" s="105"/>
      <c r="L29" s="107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8" t="s">
        <v>35</v>
      </c>
      <c r="E32" s="33"/>
      <c r="F32" s="33"/>
      <c r="G32" s="33"/>
      <c r="H32" s="33"/>
      <c r="I32" s="33"/>
      <c r="J32" s="75">
        <f>ROUND(J126,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39</v>
      </c>
      <c r="E35" s="39" t="s">
        <v>40</v>
      </c>
      <c r="F35" s="109">
        <f>ROUND((SUM(BE126:BE196)),  2)</f>
        <v>0</v>
      </c>
      <c r="G35" s="110"/>
      <c r="H35" s="110"/>
      <c r="I35" s="111">
        <v>0.2</v>
      </c>
      <c r="J35" s="109">
        <f>ROUND(((SUM(BE126:BE196))*I35),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9" t="s">
        <v>41</v>
      </c>
      <c r="F36" s="109">
        <f>ROUND((SUM(BF126:BF196)),  2)</f>
        <v>0</v>
      </c>
      <c r="G36" s="110"/>
      <c r="H36" s="110"/>
      <c r="I36" s="111">
        <v>0.2</v>
      </c>
      <c r="J36" s="109">
        <f>ROUND(((SUM(BF126:BF196))*I36),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ROUND((SUM(BG126:BG196)),  2)</f>
        <v>0</v>
      </c>
      <c r="G37" s="33"/>
      <c r="H37" s="33"/>
      <c r="I37" s="113">
        <v>0.2</v>
      </c>
      <c r="J37" s="11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43</v>
      </c>
      <c r="F38" s="112">
        <f>ROUND((SUM(BH126:BH196)),  2)</f>
        <v>0</v>
      </c>
      <c r="G38" s="33"/>
      <c r="H38" s="33"/>
      <c r="I38" s="113">
        <v>0.2</v>
      </c>
      <c r="J38" s="112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39" t="s">
        <v>44</v>
      </c>
      <c r="F39" s="109">
        <f>ROUND((SUM(BI126:BI196)),  2)</f>
        <v>0</v>
      </c>
      <c r="G39" s="110"/>
      <c r="H39" s="110"/>
      <c r="I39" s="111">
        <v>0</v>
      </c>
      <c r="J39" s="109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45</v>
      </c>
      <c r="E41" s="64"/>
      <c r="F41" s="64"/>
      <c r="G41" s="116" t="s">
        <v>46</v>
      </c>
      <c r="H41" s="117" t="s">
        <v>47</v>
      </c>
      <c r="I41" s="64"/>
      <c r="J41" s="118">
        <f>SUM(J32:J39)</f>
        <v>0</v>
      </c>
      <c r="K41" s="119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2" customFormat="1" ht="16.5" hidden="1" customHeight="1">
      <c r="A87" s="33"/>
      <c r="B87" s="34"/>
      <c r="C87" s="33"/>
      <c r="D87" s="33"/>
      <c r="E87" s="284" t="s">
        <v>4393</v>
      </c>
      <c r="F87" s="287"/>
      <c r="G87" s="287"/>
      <c r="H87" s="28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hidden="1" customHeight="1">
      <c r="A88" s="33"/>
      <c r="B88" s="34"/>
      <c r="C88" s="28" t="s">
        <v>201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hidden="1" customHeight="1">
      <c r="A89" s="33"/>
      <c r="B89" s="34"/>
      <c r="C89" s="33"/>
      <c r="D89" s="33"/>
      <c r="E89" s="266" t="str">
        <f>E11</f>
        <v>SO 04.1 - Vodovodná prípojka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hidden="1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hidden="1" customHeight="1">
      <c r="A91" s="33"/>
      <c r="B91" s="34"/>
      <c r="C91" s="28" t="s">
        <v>19</v>
      </c>
      <c r="D91" s="33"/>
      <c r="E91" s="33"/>
      <c r="F91" s="26" t="str">
        <f>F14</f>
        <v>kú: Jelka,p.č.:1174/1,4,24,25</v>
      </c>
      <c r="G91" s="33"/>
      <c r="H91" s="33"/>
      <c r="I91" s="28" t="s">
        <v>21</v>
      </c>
      <c r="J91" s="59" t="str">
        <f>IF(J14="","",J14)</f>
        <v>20. 4. 2022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hidden="1" customHeight="1">
      <c r="A93" s="33"/>
      <c r="B93" s="34"/>
      <c r="C93" s="28" t="s">
        <v>23</v>
      </c>
      <c r="D93" s="33"/>
      <c r="E93" s="33"/>
      <c r="F93" s="26" t="str">
        <f>E17</f>
        <v>Obec Jelka, Mierová 959/17, 925 23 Jelka</v>
      </c>
      <c r="G93" s="33"/>
      <c r="H93" s="33"/>
      <c r="I93" s="28" t="s">
        <v>30</v>
      </c>
      <c r="J93" s="31" t="str">
        <f>E23</f>
        <v>Ing.Alfréd Gáspár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hidden="1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Ingrid Szegheőová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hidden="1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hidden="1" customHeight="1">
      <c r="A96" s="33"/>
      <c r="B96" s="34"/>
      <c r="C96" s="122" t="s">
        <v>207</v>
      </c>
      <c r="D96" s="114"/>
      <c r="E96" s="114"/>
      <c r="F96" s="114"/>
      <c r="G96" s="114"/>
      <c r="H96" s="114"/>
      <c r="I96" s="114"/>
      <c r="J96" s="123" t="s">
        <v>208</v>
      </c>
      <c r="K96" s="114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hidden="1" customHeight="1">
      <c r="A98" s="33"/>
      <c r="B98" s="34"/>
      <c r="C98" s="124" t="s">
        <v>209</v>
      </c>
      <c r="D98" s="33"/>
      <c r="E98" s="33"/>
      <c r="F98" s="33"/>
      <c r="G98" s="33"/>
      <c r="H98" s="33"/>
      <c r="I98" s="33"/>
      <c r="J98" s="75">
        <f>J126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210</v>
      </c>
    </row>
    <row r="99" spans="1:47" s="9" customFormat="1" ht="24.9" hidden="1" customHeight="1">
      <c r="B99" s="125"/>
      <c r="D99" s="126" t="s">
        <v>211</v>
      </c>
      <c r="E99" s="127"/>
      <c r="F99" s="127"/>
      <c r="G99" s="127"/>
      <c r="H99" s="127"/>
      <c r="I99" s="127"/>
      <c r="J99" s="128">
        <f>J127</f>
        <v>0</v>
      </c>
      <c r="L99" s="125"/>
    </row>
    <row r="100" spans="1:47" s="10" customFormat="1" ht="19.95" hidden="1" customHeight="1">
      <c r="B100" s="129"/>
      <c r="D100" s="130" t="s">
        <v>433</v>
      </c>
      <c r="E100" s="131"/>
      <c r="F100" s="131"/>
      <c r="G100" s="131"/>
      <c r="H100" s="131"/>
      <c r="I100" s="131"/>
      <c r="J100" s="132">
        <f>J128</f>
        <v>0</v>
      </c>
      <c r="L100" s="129"/>
    </row>
    <row r="101" spans="1:47" s="10" customFormat="1" ht="19.95" hidden="1" customHeight="1">
      <c r="B101" s="129"/>
      <c r="D101" s="130" t="s">
        <v>3170</v>
      </c>
      <c r="E101" s="131"/>
      <c r="F101" s="131"/>
      <c r="G101" s="131"/>
      <c r="H101" s="131"/>
      <c r="I101" s="131"/>
      <c r="J101" s="132">
        <f>J144</f>
        <v>0</v>
      </c>
      <c r="L101" s="129"/>
    </row>
    <row r="102" spans="1:47" s="10" customFormat="1" ht="19.95" hidden="1" customHeight="1">
      <c r="B102" s="129"/>
      <c r="D102" s="130" t="s">
        <v>1315</v>
      </c>
      <c r="E102" s="131"/>
      <c r="F102" s="131"/>
      <c r="G102" s="131"/>
      <c r="H102" s="131"/>
      <c r="I102" s="131"/>
      <c r="J102" s="132">
        <f>J175</f>
        <v>0</v>
      </c>
      <c r="L102" s="129"/>
    </row>
    <row r="103" spans="1:47" s="9" customFormat="1" ht="24.9" hidden="1" customHeight="1">
      <c r="B103" s="125"/>
      <c r="D103" s="126" t="s">
        <v>215</v>
      </c>
      <c r="E103" s="127"/>
      <c r="F103" s="127"/>
      <c r="G103" s="127"/>
      <c r="H103" s="127"/>
      <c r="I103" s="127"/>
      <c r="J103" s="128">
        <f>J177</f>
        <v>0</v>
      </c>
      <c r="L103" s="125"/>
    </row>
    <row r="104" spans="1:47" s="10" customFormat="1" ht="19.95" hidden="1" customHeight="1">
      <c r="B104" s="129"/>
      <c r="D104" s="130" t="s">
        <v>1318</v>
      </c>
      <c r="E104" s="131"/>
      <c r="F104" s="131"/>
      <c r="G104" s="131"/>
      <c r="H104" s="131"/>
      <c r="I104" s="131"/>
      <c r="J104" s="132">
        <f>J178</f>
        <v>0</v>
      </c>
      <c r="L104" s="129"/>
    </row>
    <row r="105" spans="1:47" s="2" customFormat="1" ht="21.75" hidden="1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6.9" hidden="1" customHeight="1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hidden="1"/>
    <row r="108" spans="1:47" hidden="1"/>
    <row r="109" spans="1:47" hidden="1"/>
    <row r="110" spans="1:47" s="2" customFormat="1" ht="6.9" customHeight="1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4.9" customHeight="1">
      <c r="A111" s="33"/>
      <c r="B111" s="34"/>
      <c r="C111" s="22" t="s">
        <v>220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6.9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6.5" customHeight="1">
      <c r="A114" s="33"/>
      <c r="B114" s="34"/>
      <c r="C114" s="33"/>
      <c r="D114" s="33"/>
      <c r="E114" s="284" t="str">
        <f>E7</f>
        <v>PRESTAVBA BUDOV ZDRAVOTNÉHO STREDISKA - 9 B.J.</v>
      </c>
      <c r="F114" s="285"/>
      <c r="G114" s="285"/>
      <c r="H114" s="285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1" customFormat="1" ht="12" customHeight="1">
      <c r="B115" s="21"/>
      <c r="C115" s="28" t="s">
        <v>199</v>
      </c>
      <c r="L115" s="21"/>
    </row>
    <row r="116" spans="1:63" s="2" customFormat="1" ht="16.5" customHeight="1">
      <c r="A116" s="33"/>
      <c r="B116" s="34"/>
      <c r="C116" s="33"/>
      <c r="D116" s="33"/>
      <c r="E116" s="284" t="s">
        <v>4393</v>
      </c>
      <c r="F116" s="287"/>
      <c r="G116" s="287"/>
      <c r="H116" s="287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201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3"/>
      <c r="D118" s="33"/>
      <c r="E118" s="266" t="str">
        <f>E11</f>
        <v>SO 04.1 - Vodovodná prípojka</v>
      </c>
      <c r="F118" s="287"/>
      <c r="G118" s="287"/>
      <c r="H118" s="287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6.9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19</v>
      </c>
      <c r="D120" s="33"/>
      <c r="E120" s="33"/>
      <c r="F120" s="26" t="str">
        <f>F14</f>
        <v>kú: Jelka,p.č.:1174/1,4,24,25</v>
      </c>
      <c r="G120" s="33"/>
      <c r="H120" s="33"/>
      <c r="I120" s="28" t="s">
        <v>21</v>
      </c>
      <c r="J120" s="59" t="str">
        <f>IF(J14="","",J14)</f>
        <v>20. 4. 2022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5.15" customHeight="1">
      <c r="A122" s="33"/>
      <c r="B122" s="34"/>
      <c r="C122" s="28" t="s">
        <v>23</v>
      </c>
      <c r="D122" s="33"/>
      <c r="E122" s="33"/>
      <c r="F122" s="26" t="str">
        <f>E17</f>
        <v>Obec Jelka, Mierová 959/17, 925 23 Jelka</v>
      </c>
      <c r="G122" s="33"/>
      <c r="H122" s="33"/>
      <c r="I122" s="28" t="s">
        <v>30</v>
      </c>
      <c r="J122" s="31" t="str">
        <f>E23</f>
        <v>Ing.Alfréd Gáspár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15" customHeight="1">
      <c r="A123" s="33"/>
      <c r="B123" s="34"/>
      <c r="C123" s="28" t="s">
        <v>27</v>
      </c>
      <c r="D123" s="33"/>
      <c r="E123" s="33"/>
      <c r="F123" s="26" t="str">
        <f>IF(E20="","",E20)</f>
        <v>Vyplň údaj</v>
      </c>
      <c r="G123" s="33"/>
      <c r="H123" s="33"/>
      <c r="I123" s="28" t="s">
        <v>32</v>
      </c>
      <c r="J123" s="31" t="str">
        <f>E26</f>
        <v>Ingrid Szegheőová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3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33"/>
      <c r="B125" s="134"/>
      <c r="C125" s="135" t="s">
        <v>221</v>
      </c>
      <c r="D125" s="136" t="s">
        <v>60</v>
      </c>
      <c r="E125" s="136" t="s">
        <v>56</v>
      </c>
      <c r="F125" s="136" t="s">
        <v>57</v>
      </c>
      <c r="G125" s="136" t="s">
        <v>222</v>
      </c>
      <c r="H125" s="136" t="s">
        <v>223</v>
      </c>
      <c r="I125" s="136" t="s">
        <v>224</v>
      </c>
      <c r="J125" s="137" t="s">
        <v>208</v>
      </c>
      <c r="K125" s="138" t="s">
        <v>225</v>
      </c>
      <c r="L125" s="139"/>
      <c r="M125" s="66" t="s">
        <v>1</v>
      </c>
      <c r="N125" s="67" t="s">
        <v>39</v>
      </c>
      <c r="O125" s="67" t="s">
        <v>226</v>
      </c>
      <c r="P125" s="67" t="s">
        <v>227</v>
      </c>
      <c r="Q125" s="67" t="s">
        <v>228</v>
      </c>
      <c r="R125" s="67" t="s">
        <v>229</v>
      </c>
      <c r="S125" s="67" t="s">
        <v>230</v>
      </c>
      <c r="T125" s="68" t="s">
        <v>231</v>
      </c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</row>
    <row r="126" spans="1:63" s="2" customFormat="1" ht="22.95" customHeight="1">
      <c r="A126" s="33"/>
      <c r="B126" s="34"/>
      <c r="C126" s="73" t="s">
        <v>209</v>
      </c>
      <c r="D126" s="33"/>
      <c r="E126" s="33"/>
      <c r="F126" s="33"/>
      <c r="G126" s="33"/>
      <c r="H126" s="33"/>
      <c r="I126" s="33"/>
      <c r="J126" s="140">
        <f>BK126</f>
        <v>0</v>
      </c>
      <c r="K126" s="33"/>
      <c r="L126" s="34"/>
      <c r="M126" s="69"/>
      <c r="N126" s="60"/>
      <c r="O126" s="70"/>
      <c r="P126" s="141">
        <f>P127+P177</f>
        <v>0</v>
      </c>
      <c r="Q126" s="70"/>
      <c r="R126" s="141">
        <f>R127+R177</f>
        <v>0.23949284999999998</v>
      </c>
      <c r="S126" s="70"/>
      <c r="T126" s="142">
        <f>T127+T177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74</v>
      </c>
      <c r="AU126" s="18" t="s">
        <v>210</v>
      </c>
      <c r="BK126" s="143">
        <f>BK127+BK177</f>
        <v>0</v>
      </c>
    </row>
    <row r="127" spans="1:63" s="12" customFormat="1" ht="25.95" customHeight="1">
      <c r="B127" s="144"/>
      <c r="D127" s="145" t="s">
        <v>74</v>
      </c>
      <c r="E127" s="146" t="s">
        <v>232</v>
      </c>
      <c r="F127" s="146" t="s">
        <v>233</v>
      </c>
      <c r="I127" s="147"/>
      <c r="J127" s="148">
        <f>BK127</f>
        <v>0</v>
      </c>
      <c r="L127" s="144"/>
      <c r="M127" s="149"/>
      <c r="N127" s="150"/>
      <c r="O127" s="150"/>
      <c r="P127" s="151">
        <f>P128+P144+P175</f>
        <v>0</v>
      </c>
      <c r="Q127" s="150"/>
      <c r="R127" s="151">
        <f>R128+R144+R175</f>
        <v>0.20242284999999999</v>
      </c>
      <c r="S127" s="150"/>
      <c r="T127" s="152">
        <f>T128+T144+T175</f>
        <v>0</v>
      </c>
      <c r="AR127" s="145" t="s">
        <v>82</v>
      </c>
      <c r="AT127" s="153" t="s">
        <v>74</v>
      </c>
      <c r="AU127" s="153" t="s">
        <v>75</v>
      </c>
      <c r="AY127" s="145" t="s">
        <v>234</v>
      </c>
      <c r="BK127" s="154">
        <f>BK128+BK144+BK175</f>
        <v>0</v>
      </c>
    </row>
    <row r="128" spans="1:63" s="12" customFormat="1" ht="22.95" customHeight="1">
      <c r="B128" s="144"/>
      <c r="D128" s="145" t="s">
        <v>74</v>
      </c>
      <c r="E128" s="155" t="s">
        <v>82</v>
      </c>
      <c r="F128" s="155" t="s">
        <v>450</v>
      </c>
      <c r="I128" s="147"/>
      <c r="J128" s="156">
        <f>BK128</f>
        <v>0</v>
      </c>
      <c r="L128" s="144"/>
      <c r="M128" s="149"/>
      <c r="N128" s="150"/>
      <c r="O128" s="150"/>
      <c r="P128" s="151">
        <f>SUM(P129:P143)</f>
        <v>0</v>
      </c>
      <c r="Q128" s="150"/>
      <c r="R128" s="151">
        <f>SUM(R129:R143)</f>
        <v>0</v>
      </c>
      <c r="S128" s="150"/>
      <c r="T128" s="152">
        <f>SUM(T129:T143)</f>
        <v>0</v>
      </c>
      <c r="AR128" s="145" t="s">
        <v>82</v>
      </c>
      <c r="AT128" s="153" t="s">
        <v>74</v>
      </c>
      <c r="AU128" s="153" t="s">
        <v>82</v>
      </c>
      <c r="AY128" s="145" t="s">
        <v>234</v>
      </c>
      <c r="BK128" s="154">
        <f>SUM(BK129:BK143)</f>
        <v>0</v>
      </c>
    </row>
    <row r="129" spans="1:65" s="2" customFormat="1" ht="21.75" customHeight="1">
      <c r="A129" s="33"/>
      <c r="B129" s="157"/>
      <c r="C129" s="158" t="s">
        <v>82</v>
      </c>
      <c r="D129" s="158" t="s">
        <v>237</v>
      </c>
      <c r="E129" s="159" t="s">
        <v>451</v>
      </c>
      <c r="F129" s="160" t="s">
        <v>452</v>
      </c>
      <c r="G129" s="161" t="s">
        <v>453</v>
      </c>
      <c r="H129" s="162">
        <v>50.994</v>
      </c>
      <c r="I129" s="163"/>
      <c r="J129" s="164">
        <f>ROUND(I129*H129,2)</f>
        <v>0</v>
      </c>
      <c r="K129" s="165"/>
      <c r="L129" s="34"/>
      <c r="M129" s="166" t="s">
        <v>1</v>
      </c>
      <c r="N129" s="167" t="s">
        <v>41</v>
      </c>
      <c r="O129" s="62"/>
      <c r="P129" s="168">
        <f>O129*H129</f>
        <v>0</v>
      </c>
      <c r="Q129" s="168">
        <v>0</v>
      </c>
      <c r="R129" s="168">
        <f>Q129*H129</f>
        <v>0</v>
      </c>
      <c r="S129" s="168">
        <v>0</v>
      </c>
      <c r="T129" s="169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70" t="s">
        <v>241</v>
      </c>
      <c r="AT129" s="170" t="s">
        <v>237</v>
      </c>
      <c r="AU129" s="170" t="s">
        <v>87</v>
      </c>
      <c r="AY129" s="18" t="s">
        <v>234</v>
      </c>
      <c r="BE129" s="171">
        <f>IF(N129="základná",J129,0)</f>
        <v>0</v>
      </c>
      <c r="BF129" s="171">
        <f>IF(N129="znížená",J129,0)</f>
        <v>0</v>
      </c>
      <c r="BG129" s="171">
        <f>IF(N129="zákl. prenesená",J129,0)</f>
        <v>0</v>
      </c>
      <c r="BH129" s="171">
        <f>IF(N129="zníž. prenesená",J129,0)</f>
        <v>0</v>
      </c>
      <c r="BI129" s="171">
        <f>IF(N129="nulová",J129,0)</f>
        <v>0</v>
      </c>
      <c r="BJ129" s="18" t="s">
        <v>87</v>
      </c>
      <c r="BK129" s="171">
        <f>ROUND(I129*H129,2)</f>
        <v>0</v>
      </c>
      <c r="BL129" s="18" t="s">
        <v>241</v>
      </c>
      <c r="BM129" s="170" t="s">
        <v>4396</v>
      </c>
    </row>
    <row r="130" spans="1:65" s="13" customFormat="1" ht="20.399999999999999">
      <c r="B130" s="172"/>
      <c r="D130" s="173" t="s">
        <v>243</v>
      </c>
      <c r="E130" s="174" t="s">
        <v>1</v>
      </c>
      <c r="F130" s="175" t="s">
        <v>4397</v>
      </c>
      <c r="H130" s="174" t="s">
        <v>1</v>
      </c>
      <c r="I130" s="176"/>
      <c r="L130" s="172"/>
      <c r="M130" s="177"/>
      <c r="N130" s="178"/>
      <c r="O130" s="178"/>
      <c r="P130" s="178"/>
      <c r="Q130" s="178"/>
      <c r="R130" s="178"/>
      <c r="S130" s="178"/>
      <c r="T130" s="179"/>
      <c r="AT130" s="174" t="s">
        <v>243</v>
      </c>
      <c r="AU130" s="174" t="s">
        <v>87</v>
      </c>
      <c r="AV130" s="13" t="s">
        <v>82</v>
      </c>
      <c r="AW130" s="13" t="s">
        <v>29</v>
      </c>
      <c r="AX130" s="13" t="s">
        <v>75</v>
      </c>
      <c r="AY130" s="174" t="s">
        <v>234</v>
      </c>
    </row>
    <row r="131" spans="1:65" s="14" customFormat="1">
      <c r="B131" s="180"/>
      <c r="D131" s="173" t="s">
        <v>243</v>
      </c>
      <c r="E131" s="181" t="s">
        <v>1</v>
      </c>
      <c r="F131" s="182" t="s">
        <v>4398</v>
      </c>
      <c r="H131" s="183">
        <v>8.0939999999999994</v>
      </c>
      <c r="I131" s="184"/>
      <c r="L131" s="180"/>
      <c r="M131" s="185"/>
      <c r="N131" s="186"/>
      <c r="O131" s="186"/>
      <c r="P131" s="186"/>
      <c r="Q131" s="186"/>
      <c r="R131" s="186"/>
      <c r="S131" s="186"/>
      <c r="T131" s="187"/>
      <c r="AT131" s="181" t="s">
        <v>243</v>
      </c>
      <c r="AU131" s="181" t="s">
        <v>87</v>
      </c>
      <c r="AV131" s="14" t="s">
        <v>87</v>
      </c>
      <c r="AW131" s="14" t="s">
        <v>29</v>
      </c>
      <c r="AX131" s="14" t="s">
        <v>75</v>
      </c>
      <c r="AY131" s="181" t="s">
        <v>234</v>
      </c>
    </row>
    <row r="132" spans="1:65" s="14" customFormat="1">
      <c r="B132" s="180"/>
      <c r="D132" s="173" t="s">
        <v>243</v>
      </c>
      <c r="E132" s="181" t="s">
        <v>1</v>
      </c>
      <c r="F132" s="182" t="s">
        <v>4399</v>
      </c>
      <c r="H132" s="183">
        <v>42.9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243</v>
      </c>
      <c r="AU132" s="181" t="s">
        <v>87</v>
      </c>
      <c r="AV132" s="14" t="s">
        <v>87</v>
      </c>
      <c r="AW132" s="14" t="s">
        <v>29</v>
      </c>
      <c r="AX132" s="14" t="s">
        <v>75</v>
      </c>
      <c r="AY132" s="181" t="s">
        <v>234</v>
      </c>
    </row>
    <row r="133" spans="1:65" s="15" customFormat="1">
      <c r="B133" s="188"/>
      <c r="D133" s="173" t="s">
        <v>243</v>
      </c>
      <c r="E133" s="189" t="s">
        <v>4385</v>
      </c>
      <c r="F133" s="190" t="s">
        <v>248</v>
      </c>
      <c r="H133" s="191">
        <v>50.994</v>
      </c>
      <c r="I133" s="192"/>
      <c r="L133" s="188"/>
      <c r="M133" s="193"/>
      <c r="N133" s="194"/>
      <c r="O133" s="194"/>
      <c r="P133" s="194"/>
      <c r="Q133" s="194"/>
      <c r="R133" s="194"/>
      <c r="S133" s="194"/>
      <c r="T133" s="195"/>
      <c r="AT133" s="189" t="s">
        <v>243</v>
      </c>
      <c r="AU133" s="189" t="s">
        <v>87</v>
      </c>
      <c r="AV133" s="15" t="s">
        <v>241</v>
      </c>
      <c r="AW133" s="15" t="s">
        <v>29</v>
      </c>
      <c r="AX133" s="15" t="s">
        <v>82</v>
      </c>
      <c r="AY133" s="189" t="s">
        <v>234</v>
      </c>
    </row>
    <row r="134" spans="1:65" s="2" customFormat="1" ht="24.15" customHeight="1">
      <c r="A134" s="33"/>
      <c r="B134" s="157"/>
      <c r="C134" s="158" t="s">
        <v>87</v>
      </c>
      <c r="D134" s="158" t="s">
        <v>237</v>
      </c>
      <c r="E134" s="159" t="s">
        <v>1328</v>
      </c>
      <c r="F134" s="160" t="s">
        <v>1329</v>
      </c>
      <c r="G134" s="161" t="s">
        <v>453</v>
      </c>
      <c r="H134" s="162">
        <v>41.274000000000001</v>
      </c>
      <c r="I134" s="163"/>
      <c r="J134" s="164">
        <f>ROUND(I134*H134,2)</f>
        <v>0</v>
      </c>
      <c r="K134" s="165"/>
      <c r="L134" s="34"/>
      <c r="M134" s="166" t="s">
        <v>1</v>
      </c>
      <c r="N134" s="167" t="s">
        <v>41</v>
      </c>
      <c r="O134" s="62"/>
      <c r="P134" s="168">
        <f>O134*H134</f>
        <v>0</v>
      </c>
      <c r="Q134" s="168">
        <v>0</v>
      </c>
      <c r="R134" s="168">
        <f>Q134*H134</f>
        <v>0</v>
      </c>
      <c r="S134" s="168">
        <v>0</v>
      </c>
      <c r="T134" s="169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0" t="s">
        <v>241</v>
      </c>
      <c r="AT134" s="170" t="s">
        <v>237</v>
      </c>
      <c r="AU134" s="170" t="s">
        <v>87</v>
      </c>
      <c r="AY134" s="18" t="s">
        <v>234</v>
      </c>
      <c r="BE134" s="171">
        <f>IF(N134="základná",J134,0)</f>
        <v>0</v>
      </c>
      <c r="BF134" s="171">
        <f>IF(N134="znížená",J134,0)</f>
        <v>0</v>
      </c>
      <c r="BG134" s="171">
        <f>IF(N134="zákl. prenesená",J134,0)</f>
        <v>0</v>
      </c>
      <c r="BH134" s="171">
        <f>IF(N134="zníž. prenesená",J134,0)</f>
        <v>0</v>
      </c>
      <c r="BI134" s="171">
        <f>IF(N134="nulová",J134,0)</f>
        <v>0</v>
      </c>
      <c r="BJ134" s="18" t="s">
        <v>87</v>
      </c>
      <c r="BK134" s="171">
        <f>ROUND(I134*H134,2)</f>
        <v>0</v>
      </c>
      <c r="BL134" s="18" t="s">
        <v>241</v>
      </c>
      <c r="BM134" s="170" t="s">
        <v>4400</v>
      </c>
    </row>
    <row r="135" spans="1:65" s="13" customFormat="1" ht="20.399999999999999">
      <c r="B135" s="172"/>
      <c r="D135" s="173" t="s">
        <v>243</v>
      </c>
      <c r="E135" s="174" t="s">
        <v>1</v>
      </c>
      <c r="F135" s="175" t="s">
        <v>4401</v>
      </c>
      <c r="H135" s="174" t="s">
        <v>1</v>
      </c>
      <c r="I135" s="176"/>
      <c r="L135" s="172"/>
      <c r="M135" s="177"/>
      <c r="N135" s="178"/>
      <c r="O135" s="178"/>
      <c r="P135" s="178"/>
      <c r="Q135" s="178"/>
      <c r="R135" s="178"/>
      <c r="S135" s="178"/>
      <c r="T135" s="179"/>
      <c r="AT135" s="174" t="s">
        <v>243</v>
      </c>
      <c r="AU135" s="174" t="s">
        <v>87</v>
      </c>
      <c r="AV135" s="13" t="s">
        <v>82</v>
      </c>
      <c r="AW135" s="13" t="s">
        <v>29</v>
      </c>
      <c r="AX135" s="13" t="s">
        <v>75</v>
      </c>
      <c r="AY135" s="174" t="s">
        <v>234</v>
      </c>
    </row>
    <row r="136" spans="1:65" s="14" customFormat="1">
      <c r="B136" s="180"/>
      <c r="D136" s="173" t="s">
        <v>243</v>
      </c>
      <c r="E136" s="181" t="s">
        <v>1</v>
      </c>
      <c r="F136" s="182" t="s">
        <v>4385</v>
      </c>
      <c r="H136" s="183">
        <v>50.994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243</v>
      </c>
      <c r="AU136" s="181" t="s">
        <v>87</v>
      </c>
      <c r="AV136" s="14" t="s">
        <v>87</v>
      </c>
      <c r="AW136" s="14" t="s">
        <v>29</v>
      </c>
      <c r="AX136" s="14" t="s">
        <v>75</v>
      </c>
      <c r="AY136" s="181" t="s">
        <v>234</v>
      </c>
    </row>
    <row r="137" spans="1:65" s="14" customFormat="1">
      <c r="B137" s="180"/>
      <c r="D137" s="173" t="s">
        <v>243</v>
      </c>
      <c r="E137" s="181" t="s">
        <v>1</v>
      </c>
      <c r="F137" s="182" t="s">
        <v>4402</v>
      </c>
      <c r="H137" s="183">
        <v>-9.7200000000000006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243</v>
      </c>
      <c r="AU137" s="181" t="s">
        <v>87</v>
      </c>
      <c r="AV137" s="14" t="s">
        <v>87</v>
      </c>
      <c r="AW137" s="14" t="s">
        <v>29</v>
      </c>
      <c r="AX137" s="14" t="s">
        <v>75</v>
      </c>
      <c r="AY137" s="181" t="s">
        <v>234</v>
      </c>
    </row>
    <row r="138" spans="1:65" s="15" customFormat="1">
      <c r="B138" s="188"/>
      <c r="D138" s="173" t="s">
        <v>243</v>
      </c>
      <c r="E138" s="189" t="s">
        <v>4403</v>
      </c>
      <c r="F138" s="190" t="s">
        <v>248</v>
      </c>
      <c r="H138" s="191">
        <v>41.274000000000001</v>
      </c>
      <c r="I138" s="192"/>
      <c r="L138" s="188"/>
      <c r="M138" s="193"/>
      <c r="N138" s="194"/>
      <c r="O138" s="194"/>
      <c r="P138" s="194"/>
      <c r="Q138" s="194"/>
      <c r="R138" s="194"/>
      <c r="S138" s="194"/>
      <c r="T138" s="195"/>
      <c r="AT138" s="189" t="s">
        <v>243</v>
      </c>
      <c r="AU138" s="189" t="s">
        <v>87</v>
      </c>
      <c r="AV138" s="15" t="s">
        <v>241</v>
      </c>
      <c r="AW138" s="15" t="s">
        <v>29</v>
      </c>
      <c r="AX138" s="15" t="s">
        <v>82</v>
      </c>
      <c r="AY138" s="189" t="s">
        <v>234</v>
      </c>
    </row>
    <row r="139" spans="1:65" s="2" customFormat="1" ht="24.15" customHeight="1">
      <c r="A139" s="33"/>
      <c r="B139" s="157"/>
      <c r="C139" s="158" t="s">
        <v>92</v>
      </c>
      <c r="D139" s="158" t="s">
        <v>237</v>
      </c>
      <c r="E139" s="159" t="s">
        <v>4404</v>
      </c>
      <c r="F139" s="160" t="s">
        <v>4405</v>
      </c>
      <c r="G139" s="161" t="s">
        <v>453</v>
      </c>
      <c r="H139" s="162">
        <v>9.7200000000000006</v>
      </c>
      <c r="I139" s="163"/>
      <c r="J139" s="164">
        <f>ROUND(I139*H139,2)</f>
        <v>0</v>
      </c>
      <c r="K139" s="165"/>
      <c r="L139" s="34"/>
      <c r="M139" s="166" t="s">
        <v>1</v>
      </c>
      <c r="N139" s="167" t="s">
        <v>41</v>
      </c>
      <c r="O139" s="62"/>
      <c r="P139" s="168">
        <f>O139*H139</f>
        <v>0</v>
      </c>
      <c r="Q139" s="168">
        <v>0</v>
      </c>
      <c r="R139" s="168">
        <f>Q139*H139</f>
        <v>0</v>
      </c>
      <c r="S139" s="168">
        <v>0</v>
      </c>
      <c r="T139" s="169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0" t="s">
        <v>241</v>
      </c>
      <c r="AT139" s="170" t="s">
        <v>237</v>
      </c>
      <c r="AU139" s="170" t="s">
        <v>87</v>
      </c>
      <c r="AY139" s="18" t="s">
        <v>234</v>
      </c>
      <c r="BE139" s="171">
        <f>IF(N139="základná",J139,0)</f>
        <v>0</v>
      </c>
      <c r="BF139" s="171">
        <f>IF(N139="znížená",J139,0)</f>
        <v>0</v>
      </c>
      <c r="BG139" s="171">
        <f>IF(N139="zákl. prenesená",J139,0)</f>
        <v>0</v>
      </c>
      <c r="BH139" s="171">
        <f>IF(N139="zníž. prenesená",J139,0)</f>
        <v>0</v>
      </c>
      <c r="BI139" s="171">
        <f>IF(N139="nulová",J139,0)</f>
        <v>0</v>
      </c>
      <c r="BJ139" s="18" t="s">
        <v>87</v>
      </c>
      <c r="BK139" s="171">
        <f>ROUND(I139*H139,2)</f>
        <v>0</v>
      </c>
      <c r="BL139" s="18" t="s">
        <v>241</v>
      </c>
      <c r="BM139" s="170" t="s">
        <v>4406</v>
      </c>
    </row>
    <row r="140" spans="1:65" s="14" customFormat="1">
      <c r="B140" s="180"/>
      <c r="D140" s="173" t="s">
        <v>243</v>
      </c>
      <c r="E140" s="181" t="s">
        <v>3164</v>
      </c>
      <c r="F140" s="182" t="s">
        <v>4407</v>
      </c>
      <c r="H140" s="183">
        <v>9.7200000000000006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243</v>
      </c>
      <c r="AU140" s="181" t="s">
        <v>87</v>
      </c>
      <c r="AV140" s="14" t="s">
        <v>87</v>
      </c>
      <c r="AW140" s="14" t="s">
        <v>29</v>
      </c>
      <c r="AX140" s="14" t="s">
        <v>82</v>
      </c>
      <c r="AY140" s="181" t="s">
        <v>234</v>
      </c>
    </row>
    <row r="141" spans="1:65" s="13" customFormat="1">
      <c r="B141" s="172"/>
      <c r="D141" s="173" t="s">
        <v>243</v>
      </c>
      <c r="E141" s="174" t="s">
        <v>1</v>
      </c>
      <c r="F141" s="175" t="s">
        <v>4408</v>
      </c>
      <c r="H141" s="174" t="s">
        <v>1</v>
      </c>
      <c r="I141" s="176"/>
      <c r="L141" s="172"/>
      <c r="M141" s="177"/>
      <c r="N141" s="178"/>
      <c r="O141" s="178"/>
      <c r="P141" s="178"/>
      <c r="Q141" s="178"/>
      <c r="R141" s="178"/>
      <c r="S141" s="178"/>
      <c r="T141" s="179"/>
      <c r="AT141" s="174" t="s">
        <v>243</v>
      </c>
      <c r="AU141" s="174" t="s">
        <v>87</v>
      </c>
      <c r="AV141" s="13" t="s">
        <v>82</v>
      </c>
      <c r="AW141" s="13" t="s">
        <v>29</v>
      </c>
      <c r="AX141" s="13" t="s">
        <v>75</v>
      </c>
      <c r="AY141" s="174" t="s">
        <v>234</v>
      </c>
    </row>
    <row r="142" spans="1:65" s="2" customFormat="1" ht="16.5" customHeight="1">
      <c r="A142" s="33"/>
      <c r="B142" s="157"/>
      <c r="C142" s="199" t="s">
        <v>241</v>
      </c>
      <c r="D142" s="199" t="s">
        <v>478</v>
      </c>
      <c r="E142" s="200" t="s">
        <v>4409</v>
      </c>
      <c r="F142" s="201" t="s">
        <v>4410</v>
      </c>
      <c r="G142" s="202" t="s">
        <v>267</v>
      </c>
      <c r="H142" s="203">
        <v>16.524000000000001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41</v>
      </c>
      <c r="O142" s="62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282</v>
      </c>
      <c r="AT142" s="170" t="s">
        <v>478</v>
      </c>
      <c r="AU142" s="170" t="s">
        <v>87</v>
      </c>
      <c r="AY142" s="18" t="s">
        <v>234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8" t="s">
        <v>87</v>
      </c>
      <c r="BK142" s="171">
        <f>ROUND(I142*H142,2)</f>
        <v>0</v>
      </c>
      <c r="BL142" s="18" t="s">
        <v>241</v>
      </c>
      <c r="BM142" s="170" t="s">
        <v>4411</v>
      </c>
    </row>
    <row r="143" spans="1:65" s="14" customFormat="1">
      <c r="B143" s="180"/>
      <c r="D143" s="173" t="s">
        <v>243</v>
      </c>
      <c r="E143" s="181" t="s">
        <v>1</v>
      </c>
      <c r="F143" s="182" t="s">
        <v>4412</v>
      </c>
      <c r="H143" s="183">
        <v>16.524000000000001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243</v>
      </c>
      <c r="AU143" s="181" t="s">
        <v>87</v>
      </c>
      <c r="AV143" s="14" t="s">
        <v>87</v>
      </c>
      <c r="AW143" s="14" t="s">
        <v>29</v>
      </c>
      <c r="AX143" s="14" t="s">
        <v>82</v>
      </c>
      <c r="AY143" s="181" t="s">
        <v>234</v>
      </c>
    </row>
    <row r="144" spans="1:65" s="12" customFormat="1" ht="22.95" customHeight="1">
      <c r="B144" s="144"/>
      <c r="D144" s="145" t="s">
        <v>74</v>
      </c>
      <c r="E144" s="155" t="s">
        <v>282</v>
      </c>
      <c r="F144" s="155" t="s">
        <v>3203</v>
      </c>
      <c r="I144" s="147"/>
      <c r="J144" s="156">
        <f>BK144</f>
        <v>0</v>
      </c>
      <c r="L144" s="144"/>
      <c r="M144" s="149"/>
      <c r="N144" s="150"/>
      <c r="O144" s="150"/>
      <c r="P144" s="151">
        <f>SUM(P145:P174)</f>
        <v>0</v>
      </c>
      <c r="Q144" s="150"/>
      <c r="R144" s="151">
        <f>SUM(R145:R174)</f>
        <v>0.20242284999999999</v>
      </c>
      <c r="S144" s="150"/>
      <c r="T144" s="152">
        <f>SUM(T145:T174)</f>
        <v>0</v>
      </c>
      <c r="AR144" s="145" t="s">
        <v>82</v>
      </c>
      <c r="AT144" s="153" t="s">
        <v>74</v>
      </c>
      <c r="AU144" s="153" t="s">
        <v>82</v>
      </c>
      <c r="AY144" s="145" t="s">
        <v>234</v>
      </c>
      <c r="BK144" s="154">
        <f>SUM(BK145:BK174)</f>
        <v>0</v>
      </c>
    </row>
    <row r="145" spans="1:65" s="2" customFormat="1" ht="24.15" customHeight="1">
      <c r="A145" s="33"/>
      <c r="B145" s="157"/>
      <c r="C145" s="158" t="s">
        <v>269</v>
      </c>
      <c r="D145" s="158" t="s">
        <v>237</v>
      </c>
      <c r="E145" s="159" t="s">
        <v>4413</v>
      </c>
      <c r="F145" s="160" t="s">
        <v>4414</v>
      </c>
      <c r="G145" s="161" t="s">
        <v>305</v>
      </c>
      <c r="H145" s="162">
        <v>2</v>
      </c>
      <c r="I145" s="163"/>
      <c r="J145" s="164">
        <f t="shared" ref="J145:J150" si="0">ROUND(I145*H145,2)</f>
        <v>0</v>
      </c>
      <c r="K145" s="165"/>
      <c r="L145" s="34"/>
      <c r="M145" s="166" t="s">
        <v>1</v>
      </c>
      <c r="N145" s="167" t="s">
        <v>41</v>
      </c>
      <c r="O145" s="62"/>
      <c r="P145" s="168">
        <f t="shared" ref="P145:P150" si="1">O145*H145</f>
        <v>0</v>
      </c>
      <c r="Q145" s="168">
        <v>0</v>
      </c>
      <c r="R145" s="168">
        <f t="shared" ref="R145:R150" si="2">Q145*H145</f>
        <v>0</v>
      </c>
      <c r="S145" s="168">
        <v>0</v>
      </c>
      <c r="T145" s="169">
        <f t="shared" ref="T145:T150" si="3"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0" t="s">
        <v>241</v>
      </c>
      <c r="AT145" s="170" t="s">
        <v>237</v>
      </c>
      <c r="AU145" s="170" t="s">
        <v>87</v>
      </c>
      <c r="AY145" s="18" t="s">
        <v>234</v>
      </c>
      <c r="BE145" s="171">
        <f t="shared" ref="BE145:BE150" si="4">IF(N145="základná",J145,0)</f>
        <v>0</v>
      </c>
      <c r="BF145" s="171">
        <f t="shared" ref="BF145:BF150" si="5">IF(N145="znížená",J145,0)</f>
        <v>0</v>
      </c>
      <c r="BG145" s="171">
        <f t="shared" ref="BG145:BG150" si="6">IF(N145="zákl. prenesená",J145,0)</f>
        <v>0</v>
      </c>
      <c r="BH145" s="171">
        <f t="shared" ref="BH145:BH150" si="7">IF(N145="zníž. prenesená",J145,0)</f>
        <v>0</v>
      </c>
      <c r="BI145" s="171">
        <f t="shared" ref="BI145:BI150" si="8">IF(N145="nulová",J145,0)</f>
        <v>0</v>
      </c>
      <c r="BJ145" s="18" t="s">
        <v>87</v>
      </c>
      <c r="BK145" s="171">
        <f t="shared" ref="BK145:BK150" si="9">ROUND(I145*H145,2)</f>
        <v>0</v>
      </c>
      <c r="BL145" s="18" t="s">
        <v>241</v>
      </c>
      <c r="BM145" s="170" t="s">
        <v>4415</v>
      </c>
    </row>
    <row r="146" spans="1:65" s="2" customFormat="1" ht="24.15" customHeight="1">
      <c r="A146" s="33"/>
      <c r="B146" s="157"/>
      <c r="C146" s="199" t="s">
        <v>273</v>
      </c>
      <c r="D146" s="199" t="s">
        <v>478</v>
      </c>
      <c r="E146" s="200" t="s">
        <v>4416</v>
      </c>
      <c r="F146" s="201" t="s">
        <v>4417</v>
      </c>
      <c r="G146" s="202" t="s">
        <v>305</v>
      </c>
      <c r="H146" s="203">
        <v>2</v>
      </c>
      <c r="I146" s="204"/>
      <c r="J146" s="205">
        <f t="shared" si="0"/>
        <v>0</v>
      </c>
      <c r="K146" s="206"/>
      <c r="L146" s="207"/>
      <c r="M146" s="208" t="s">
        <v>1</v>
      </c>
      <c r="N146" s="209" t="s">
        <v>41</v>
      </c>
      <c r="O146" s="62"/>
      <c r="P146" s="168">
        <f t="shared" si="1"/>
        <v>0</v>
      </c>
      <c r="Q146" s="168">
        <v>5.1999999999999995E-4</v>
      </c>
      <c r="R146" s="168">
        <f t="shared" si="2"/>
        <v>1.0399999999999999E-3</v>
      </c>
      <c r="S146" s="168">
        <v>0</v>
      </c>
      <c r="T146" s="169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282</v>
      </c>
      <c r="AT146" s="170" t="s">
        <v>478</v>
      </c>
      <c r="AU146" s="170" t="s">
        <v>87</v>
      </c>
      <c r="AY146" s="18" t="s">
        <v>234</v>
      </c>
      <c r="BE146" s="171">
        <f t="shared" si="4"/>
        <v>0</v>
      </c>
      <c r="BF146" s="171">
        <f t="shared" si="5"/>
        <v>0</v>
      </c>
      <c r="BG146" s="171">
        <f t="shared" si="6"/>
        <v>0</v>
      </c>
      <c r="BH146" s="171">
        <f t="shared" si="7"/>
        <v>0</v>
      </c>
      <c r="BI146" s="171">
        <f t="shared" si="8"/>
        <v>0</v>
      </c>
      <c r="BJ146" s="18" t="s">
        <v>87</v>
      </c>
      <c r="BK146" s="171">
        <f t="shared" si="9"/>
        <v>0</v>
      </c>
      <c r="BL146" s="18" t="s">
        <v>241</v>
      </c>
      <c r="BM146" s="170" t="s">
        <v>4418</v>
      </c>
    </row>
    <row r="147" spans="1:65" s="2" customFormat="1" ht="24.15" customHeight="1">
      <c r="A147" s="33"/>
      <c r="B147" s="157"/>
      <c r="C147" s="158" t="s">
        <v>278</v>
      </c>
      <c r="D147" s="158" t="s">
        <v>237</v>
      </c>
      <c r="E147" s="159" t="s">
        <v>4419</v>
      </c>
      <c r="F147" s="160" t="s">
        <v>4420</v>
      </c>
      <c r="G147" s="161" t="s">
        <v>305</v>
      </c>
      <c r="H147" s="162">
        <v>4</v>
      </c>
      <c r="I147" s="163"/>
      <c r="J147" s="164">
        <f t="shared" si="0"/>
        <v>0</v>
      </c>
      <c r="K147" s="165"/>
      <c r="L147" s="34"/>
      <c r="M147" s="166" t="s">
        <v>1</v>
      </c>
      <c r="N147" s="167" t="s">
        <v>41</v>
      </c>
      <c r="O147" s="62"/>
      <c r="P147" s="168">
        <f t="shared" si="1"/>
        <v>0</v>
      </c>
      <c r="Q147" s="168">
        <v>0</v>
      </c>
      <c r="R147" s="168">
        <f t="shared" si="2"/>
        <v>0</v>
      </c>
      <c r="S147" s="168">
        <v>0</v>
      </c>
      <c r="T147" s="169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0" t="s">
        <v>843</v>
      </c>
      <c r="AT147" s="170" t="s">
        <v>237</v>
      </c>
      <c r="AU147" s="170" t="s">
        <v>87</v>
      </c>
      <c r="AY147" s="18" t="s">
        <v>234</v>
      </c>
      <c r="BE147" s="171">
        <f t="shared" si="4"/>
        <v>0</v>
      </c>
      <c r="BF147" s="171">
        <f t="shared" si="5"/>
        <v>0</v>
      </c>
      <c r="BG147" s="171">
        <f t="shared" si="6"/>
        <v>0</v>
      </c>
      <c r="BH147" s="171">
        <f t="shared" si="7"/>
        <v>0</v>
      </c>
      <c r="BI147" s="171">
        <f t="shared" si="8"/>
        <v>0</v>
      </c>
      <c r="BJ147" s="18" t="s">
        <v>87</v>
      </c>
      <c r="BK147" s="171">
        <f t="shared" si="9"/>
        <v>0</v>
      </c>
      <c r="BL147" s="18" t="s">
        <v>843</v>
      </c>
      <c r="BM147" s="170" t="s">
        <v>4421</v>
      </c>
    </row>
    <row r="148" spans="1:65" s="2" customFormat="1" ht="24.15" customHeight="1">
      <c r="A148" s="33"/>
      <c r="B148" s="157"/>
      <c r="C148" s="199" t="s">
        <v>282</v>
      </c>
      <c r="D148" s="199" t="s">
        <v>478</v>
      </c>
      <c r="E148" s="200" t="s">
        <v>4422</v>
      </c>
      <c r="F148" s="201" t="s">
        <v>4423</v>
      </c>
      <c r="G148" s="202" t="s">
        <v>305</v>
      </c>
      <c r="H148" s="203">
        <v>4</v>
      </c>
      <c r="I148" s="204"/>
      <c r="J148" s="205">
        <f t="shared" si="0"/>
        <v>0</v>
      </c>
      <c r="K148" s="206"/>
      <c r="L148" s="207"/>
      <c r="M148" s="208" t="s">
        <v>1</v>
      </c>
      <c r="N148" s="209" t="s">
        <v>41</v>
      </c>
      <c r="O148" s="62"/>
      <c r="P148" s="168">
        <f t="shared" si="1"/>
        <v>0</v>
      </c>
      <c r="Q148" s="168">
        <v>9.1E-4</v>
      </c>
      <c r="R148" s="168">
        <f t="shared" si="2"/>
        <v>3.64E-3</v>
      </c>
      <c r="S148" s="168">
        <v>0</v>
      </c>
      <c r="T148" s="169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1157</v>
      </c>
      <c r="AT148" s="170" t="s">
        <v>478</v>
      </c>
      <c r="AU148" s="170" t="s">
        <v>87</v>
      </c>
      <c r="AY148" s="18" t="s">
        <v>234</v>
      </c>
      <c r="BE148" s="171">
        <f t="shared" si="4"/>
        <v>0</v>
      </c>
      <c r="BF148" s="171">
        <f t="shared" si="5"/>
        <v>0</v>
      </c>
      <c r="BG148" s="171">
        <f t="shared" si="6"/>
        <v>0</v>
      </c>
      <c r="BH148" s="171">
        <f t="shared" si="7"/>
        <v>0</v>
      </c>
      <c r="BI148" s="171">
        <f t="shared" si="8"/>
        <v>0</v>
      </c>
      <c r="BJ148" s="18" t="s">
        <v>87</v>
      </c>
      <c r="BK148" s="171">
        <f t="shared" si="9"/>
        <v>0</v>
      </c>
      <c r="BL148" s="18" t="s">
        <v>1157</v>
      </c>
      <c r="BM148" s="170" t="s">
        <v>4424</v>
      </c>
    </row>
    <row r="149" spans="1:65" s="2" customFormat="1" ht="24.15" customHeight="1">
      <c r="A149" s="33"/>
      <c r="B149" s="157"/>
      <c r="C149" s="199" t="s">
        <v>235</v>
      </c>
      <c r="D149" s="199" t="s">
        <v>478</v>
      </c>
      <c r="E149" s="200" t="s">
        <v>4425</v>
      </c>
      <c r="F149" s="201" t="s">
        <v>4426</v>
      </c>
      <c r="G149" s="202" t="s">
        <v>305</v>
      </c>
      <c r="H149" s="203">
        <v>4</v>
      </c>
      <c r="I149" s="204"/>
      <c r="J149" s="205">
        <f t="shared" si="0"/>
        <v>0</v>
      </c>
      <c r="K149" s="206"/>
      <c r="L149" s="207"/>
      <c r="M149" s="208" t="s">
        <v>1</v>
      </c>
      <c r="N149" s="209" t="s">
        <v>41</v>
      </c>
      <c r="O149" s="62"/>
      <c r="P149" s="168">
        <f t="shared" si="1"/>
        <v>0</v>
      </c>
      <c r="Q149" s="168">
        <v>1.4999999999999999E-4</v>
      </c>
      <c r="R149" s="168">
        <f t="shared" si="2"/>
        <v>5.9999999999999995E-4</v>
      </c>
      <c r="S149" s="168">
        <v>0</v>
      </c>
      <c r="T149" s="169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0" t="s">
        <v>282</v>
      </c>
      <c r="AT149" s="170" t="s">
        <v>478</v>
      </c>
      <c r="AU149" s="170" t="s">
        <v>87</v>
      </c>
      <c r="AY149" s="18" t="s">
        <v>234</v>
      </c>
      <c r="BE149" s="171">
        <f t="shared" si="4"/>
        <v>0</v>
      </c>
      <c r="BF149" s="171">
        <f t="shared" si="5"/>
        <v>0</v>
      </c>
      <c r="BG149" s="171">
        <f t="shared" si="6"/>
        <v>0</v>
      </c>
      <c r="BH149" s="171">
        <f t="shared" si="7"/>
        <v>0</v>
      </c>
      <c r="BI149" s="171">
        <f t="shared" si="8"/>
        <v>0</v>
      </c>
      <c r="BJ149" s="18" t="s">
        <v>87</v>
      </c>
      <c r="BK149" s="171">
        <f t="shared" si="9"/>
        <v>0</v>
      </c>
      <c r="BL149" s="18" t="s">
        <v>241</v>
      </c>
      <c r="BM149" s="170" t="s">
        <v>4427</v>
      </c>
    </row>
    <row r="150" spans="1:65" s="2" customFormat="1" ht="33" customHeight="1">
      <c r="A150" s="33"/>
      <c r="B150" s="157"/>
      <c r="C150" s="158" t="s">
        <v>292</v>
      </c>
      <c r="D150" s="158" t="s">
        <v>237</v>
      </c>
      <c r="E150" s="159" t="s">
        <v>4428</v>
      </c>
      <c r="F150" s="160" t="s">
        <v>4429</v>
      </c>
      <c r="G150" s="161" t="s">
        <v>240</v>
      </c>
      <c r="H150" s="162">
        <v>53</v>
      </c>
      <c r="I150" s="163"/>
      <c r="J150" s="164">
        <f t="shared" si="0"/>
        <v>0</v>
      </c>
      <c r="K150" s="165"/>
      <c r="L150" s="34"/>
      <c r="M150" s="166" t="s">
        <v>1</v>
      </c>
      <c r="N150" s="167" t="s">
        <v>41</v>
      </c>
      <c r="O150" s="62"/>
      <c r="P150" s="168">
        <f t="shared" si="1"/>
        <v>0</v>
      </c>
      <c r="Q150" s="168">
        <v>0</v>
      </c>
      <c r="R150" s="168">
        <f t="shared" si="2"/>
        <v>0</v>
      </c>
      <c r="S150" s="168">
        <v>0</v>
      </c>
      <c r="T150" s="169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0" t="s">
        <v>241</v>
      </c>
      <c r="AT150" s="170" t="s">
        <v>237</v>
      </c>
      <c r="AU150" s="170" t="s">
        <v>87</v>
      </c>
      <c r="AY150" s="18" t="s">
        <v>234</v>
      </c>
      <c r="BE150" s="171">
        <f t="shared" si="4"/>
        <v>0</v>
      </c>
      <c r="BF150" s="171">
        <f t="shared" si="5"/>
        <v>0</v>
      </c>
      <c r="BG150" s="171">
        <f t="shared" si="6"/>
        <v>0</v>
      </c>
      <c r="BH150" s="171">
        <f t="shared" si="7"/>
        <v>0</v>
      </c>
      <c r="BI150" s="171">
        <f t="shared" si="8"/>
        <v>0</v>
      </c>
      <c r="BJ150" s="18" t="s">
        <v>87</v>
      </c>
      <c r="BK150" s="171">
        <f t="shared" si="9"/>
        <v>0</v>
      </c>
      <c r="BL150" s="18" t="s">
        <v>241</v>
      </c>
      <c r="BM150" s="170" t="s">
        <v>4430</v>
      </c>
    </row>
    <row r="151" spans="1:65" s="14" customFormat="1">
      <c r="B151" s="180"/>
      <c r="D151" s="173" t="s">
        <v>243</v>
      </c>
      <c r="E151" s="181" t="s">
        <v>4392</v>
      </c>
      <c r="F151" s="182" t="s">
        <v>4431</v>
      </c>
      <c r="H151" s="183">
        <v>53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243</v>
      </c>
      <c r="AU151" s="181" t="s">
        <v>87</v>
      </c>
      <c r="AV151" s="14" t="s">
        <v>87</v>
      </c>
      <c r="AW151" s="14" t="s">
        <v>29</v>
      </c>
      <c r="AX151" s="14" t="s">
        <v>82</v>
      </c>
      <c r="AY151" s="181" t="s">
        <v>234</v>
      </c>
    </row>
    <row r="152" spans="1:65" s="2" customFormat="1" ht="33" customHeight="1">
      <c r="A152" s="33"/>
      <c r="B152" s="157"/>
      <c r="C152" s="199" t="s">
        <v>298</v>
      </c>
      <c r="D152" s="199" t="s">
        <v>478</v>
      </c>
      <c r="E152" s="200" t="s">
        <v>4432</v>
      </c>
      <c r="F152" s="201" t="s">
        <v>4433</v>
      </c>
      <c r="G152" s="202" t="s">
        <v>240</v>
      </c>
      <c r="H152" s="203">
        <v>53.795000000000002</v>
      </c>
      <c r="I152" s="204"/>
      <c r="J152" s="205">
        <f>ROUND(I152*H152,2)</f>
        <v>0</v>
      </c>
      <c r="K152" s="206"/>
      <c r="L152" s="207"/>
      <c r="M152" s="208" t="s">
        <v>1</v>
      </c>
      <c r="N152" s="209" t="s">
        <v>41</v>
      </c>
      <c r="O152" s="62"/>
      <c r="P152" s="168">
        <f>O152*H152</f>
        <v>0</v>
      </c>
      <c r="Q152" s="168">
        <v>4.2999999999999999E-4</v>
      </c>
      <c r="R152" s="168">
        <f>Q152*H152</f>
        <v>2.3131849999999999E-2</v>
      </c>
      <c r="S152" s="168">
        <v>0</v>
      </c>
      <c r="T152" s="169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0" t="s">
        <v>282</v>
      </c>
      <c r="AT152" s="170" t="s">
        <v>478</v>
      </c>
      <c r="AU152" s="170" t="s">
        <v>87</v>
      </c>
      <c r="AY152" s="18" t="s">
        <v>234</v>
      </c>
      <c r="BE152" s="171">
        <f>IF(N152="základná",J152,0)</f>
        <v>0</v>
      </c>
      <c r="BF152" s="171">
        <f>IF(N152="znížená",J152,0)</f>
        <v>0</v>
      </c>
      <c r="BG152" s="171">
        <f>IF(N152="zákl. prenesená",J152,0)</f>
        <v>0</v>
      </c>
      <c r="BH152" s="171">
        <f>IF(N152="zníž. prenesená",J152,0)</f>
        <v>0</v>
      </c>
      <c r="BI152" s="171">
        <f>IF(N152="nulová",J152,0)</f>
        <v>0</v>
      </c>
      <c r="BJ152" s="18" t="s">
        <v>87</v>
      </c>
      <c r="BK152" s="171">
        <f>ROUND(I152*H152,2)</f>
        <v>0</v>
      </c>
      <c r="BL152" s="18" t="s">
        <v>241</v>
      </c>
      <c r="BM152" s="170" t="s">
        <v>4434</v>
      </c>
    </row>
    <row r="153" spans="1:65" s="14" customFormat="1">
      <c r="B153" s="180"/>
      <c r="D153" s="173" t="s">
        <v>243</v>
      </c>
      <c r="E153" s="181" t="s">
        <v>1</v>
      </c>
      <c r="F153" s="182" t="s">
        <v>4435</v>
      </c>
      <c r="H153" s="183">
        <v>53.795000000000002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243</v>
      </c>
      <c r="AU153" s="181" t="s">
        <v>87</v>
      </c>
      <c r="AV153" s="14" t="s">
        <v>87</v>
      </c>
      <c r="AW153" s="14" t="s">
        <v>29</v>
      </c>
      <c r="AX153" s="14" t="s">
        <v>82</v>
      </c>
      <c r="AY153" s="181" t="s">
        <v>234</v>
      </c>
    </row>
    <row r="154" spans="1:65" s="2" customFormat="1" ht="33" customHeight="1">
      <c r="A154" s="33"/>
      <c r="B154" s="157"/>
      <c r="C154" s="158" t="s">
        <v>302</v>
      </c>
      <c r="D154" s="158" t="s">
        <v>237</v>
      </c>
      <c r="E154" s="159" t="s">
        <v>4436</v>
      </c>
      <c r="F154" s="160" t="s">
        <v>4437</v>
      </c>
      <c r="G154" s="161" t="s">
        <v>240</v>
      </c>
      <c r="H154" s="162">
        <v>28</v>
      </c>
      <c r="I154" s="163"/>
      <c r="J154" s="164">
        <f>ROUND(I154*H154,2)</f>
        <v>0</v>
      </c>
      <c r="K154" s="165"/>
      <c r="L154" s="34"/>
      <c r="M154" s="166" t="s">
        <v>1</v>
      </c>
      <c r="N154" s="167" t="s">
        <v>41</v>
      </c>
      <c r="O154" s="62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0" t="s">
        <v>241</v>
      </c>
      <c r="AT154" s="170" t="s">
        <v>237</v>
      </c>
      <c r="AU154" s="170" t="s">
        <v>87</v>
      </c>
      <c r="AY154" s="18" t="s">
        <v>234</v>
      </c>
      <c r="BE154" s="171">
        <f>IF(N154="základná",J154,0)</f>
        <v>0</v>
      </c>
      <c r="BF154" s="171">
        <f>IF(N154="znížená",J154,0)</f>
        <v>0</v>
      </c>
      <c r="BG154" s="171">
        <f>IF(N154="zákl. prenesená",J154,0)</f>
        <v>0</v>
      </c>
      <c r="BH154" s="171">
        <f>IF(N154="zníž. prenesená",J154,0)</f>
        <v>0</v>
      </c>
      <c r="BI154" s="171">
        <f>IF(N154="nulová",J154,0)</f>
        <v>0</v>
      </c>
      <c r="BJ154" s="18" t="s">
        <v>87</v>
      </c>
      <c r="BK154" s="171">
        <f>ROUND(I154*H154,2)</f>
        <v>0</v>
      </c>
      <c r="BL154" s="18" t="s">
        <v>241</v>
      </c>
      <c r="BM154" s="170" t="s">
        <v>4438</v>
      </c>
    </row>
    <row r="155" spans="1:65" s="14" customFormat="1">
      <c r="B155" s="180"/>
      <c r="D155" s="173" t="s">
        <v>243</v>
      </c>
      <c r="E155" s="181" t="s">
        <v>4388</v>
      </c>
      <c r="F155" s="182" t="s">
        <v>4439</v>
      </c>
      <c r="H155" s="183">
        <v>28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243</v>
      </c>
      <c r="AU155" s="181" t="s">
        <v>87</v>
      </c>
      <c r="AV155" s="14" t="s">
        <v>87</v>
      </c>
      <c r="AW155" s="14" t="s">
        <v>29</v>
      </c>
      <c r="AX155" s="14" t="s">
        <v>82</v>
      </c>
      <c r="AY155" s="181" t="s">
        <v>234</v>
      </c>
    </row>
    <row r="156" spans="1:65" s="2" customFormat="1" ht="33" customHeight="1">
      <c r="A156" s="33"/>
      <c r="B156" s="157"/>
      <c r="C156" s="199" t="s">
        <v>309</v>
      </c>
      <c r="D156" s="199" t="s">
        <v>478</v>
      </c>
      <c r="E156" s="200" t="s">
        <v>4440</v>
      </c>
      <c r="F156" s="201" t="s">
        <v>4441</v>
      </c>
      <c r="G156" s="202" t="s">
        <v>240</v>
      </c>
      <c r="H156" s="203">
        <v>28.42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41</v>
      </c>
      <c r="O156" s="62"/>
      <c r="P156" s="168">
        <f>O156*H156</f>
        <v>0</v>
      </c>
      <c r="Q156" s="168">
        <v>1.0499999999999999E-3</v>
      </c>
      <c r="R156" s="168">
        <f>Q156*H156</f>
        <v>2.9840999999999999E-2</v>
      </c>
      <c r="S156" s="168">
        <v>0</v>
      </c>
      <c r="T156" s="169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0" t="s">
        <v>282</v>
      </c>
      <c r="AT156" s="170" t="s">
        <v>478</v>
      </c>
      <c r="AU156" s="170" t="s">
        <v>87</v>
      </c>
      <c r="AY156" s="18" t="s">
        <v>234</v>
      </c>
      <c r="BE156" s="171">
        <f>IF(N156="základná",J156,0)</f>
        <v>0</v>
      </c>
      <c r="BF156" s="171">
        <f>IF(N156="znížená",J156,0)</f>
        <v>0</v>
      </c>
      <c r="BG156" s="171">
        <f>IF(N156="zákl. prenesená",J156,0)</f>
        <v>0</v>
      </c>
      <c r="BH156" s="171">
        <f>IF(N156="zníž. prenesená",J156,0)</f>
        <v>0</v>
      </c>
      <c r="BI156" s="171">
        <f>IF(N156="nulová",J156,0)</f>
        <v>0</v>
      </c>
      <c r="BJ156" s="18" t="s">
        <v>87</v>
      </c>
      <c r="BK156" s="171">
        <f>ROUND(I156*H156,2)</f>
        <v>0</v>
      </c>
      <c r="BL156" s="18" t="s">
        <v>241</v>
      </c>
      <c r="BM156" s="170" t="s">
        <v>4442</v>
      </c>
    </row>
    <row r="157" spans="1:65" s="14" customFormat="1">
      <c r="B157" s="180"/>
      <c r="D157" s="173" t="s">
        <v>243</v>
      </c>
      <c r="E157" s="181" t="s">
        <v>1</v>
      </c>
      <c r="F157" s="182" t="s">
        <v>4443</v>
      </c>
      <c r="H157" s="183">
        <v>28.42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243</v>
      </c>
      <c r="AU157" s="181" t="s">
        <v>87</v>
      </c>
      <c r="AV157" s="14" t="s">
        <v>87</v>
      </c>
      <c r="AW157" s="14" t="s">
        <v>29</v>
      </c>
      <c r="AX157" s="14" t="s">
        <v>82</v>
      </c>
      <c r="AY157" s="181" t="s">
        <v>234</v>
      </c>
    </row>
    <row r="158" spans="1:65" s="2" customFormat="1" ht="24.15" customHeight="1">
      <c r="A158" s="33"/>
      <c r="B158" s="157"/>
      <c r="C158" s="158" t="s">
        <v>315</v>
      </c>
      <c r="D158" s="158" t="s">
        <v>237</v>
      </c>
      <c r="E158" s="159" t="s">
        <v>4444</v>
      </c>
      <c r="F158" s="160" t="s">
        <v>4445</v>
      </c>
      <c r="G158" s="161" t="s">
        <v>305</v>
      </c>
      <c r="H158" s="162">
        <v>10</v>
      </c>
      <c r="I158" s="163"/>
      <c r="J158" s="164">
        <f t="shared" ref="J158:J164" si="10">ROUND(I158*H158,2)</f>
        <v>0</v>
      </c>
      <c r="K158" s="165"/>
      <c r="L158" s="34"/>
      <c r="M158" s="166" t="s">
        <v>1</v>
      </c>
      <c r="N158" s="167" t="s">
        <v>41</v>
      </c>
      <c r="O158" s="62"/>
      <c r="P158" s="168">
        <f t="shared" ref="P158:P164" si="11">O158*H158</f>
        <v>0</v>
      </c>
      <c r="Q158" s="168">
        <v>0</v>
      </c>
      <c r="R158" s="168">
        <f t="shared" ref="R158:R164" si="12">Q158*H158</f>
        <v>0</v>
      </c>
      <c r="S158" s="168">
        <v>0</v>
      </c>
      <c r="T158" s="169">
        <f t="shared" ref="T158:T164" si="13"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241</v>
      </c>
      <c r="AT158" s="170" t="s">
        <v>237</v>
      </c>
      <c r="AU158" s="170" t="s">
        <v>87</v>
      </c>
      <c r="AY158" s="18" t="s">
        <v>234</v>
      </c>
      <c r="BE158" s="171">
        <f t="shared" ref="BE158:BE164" si="14">IF(N158="základná",J158,0)</f>
        <v>0</v>
      </c>
      <c r="BF158" s="171">
        <f t="shared" ref="BF158:BF164" si="15">IF(N158="znížená",J158,0)</f>
        <v>0</v>
      </c>
      <c r="BG158" s="171">
        <f t="shared" ref="BG158:BG164" si="16">IF(N158="zákl. prenesená",J158,0)</f>
        <v>0</v>
      </c>
      <c r="BH158" s="171">
        <f t="shared" ref="BH158:BH164" si="17">IF(N158="zníž. prenesená",J158,0)</f>
        <v>0</v>
      </c>
      <c r="BI158" s="171">
        <f t="shared" ref="BI158:BI164" si="18">IF(N158="nulová",J158,0)</f>
        <v>0</v>
      </c>
      <c r="BJ158" s="18" t="s">
        <v>87</v>
      </c>
      <c r="BK158" s="171">
        <f t="shared" ref="BK158:BK164" si="19">ROUND(I158*H158,2)</f>
        <v>0</v>
      </c>
      <c r="BL158" s="18" t="s">
        <v>241</v>
      </c>
      <c r="BM158" s="170" t="s">
        <v>4446</v>
      </c>
    </row>
    <row r="159" spans="1:65" s="2" customFormat="1" ht="16.5" customHeight="1">
      <c r="A159" s="33"/>
      <c r="B159" s="157"/>
      <c r="C159" s="199" t="s">
        <v>321</v>
      </c>
      <c r="D159" s="199" t="s">
        <v>478</v>
      </c>
      <c r="E159" s="200" t="s">
        <v>4447</v>
      </c>
      <c r="F159" s="201" t="s">
        <v>4448</v>
      </c>
      <c r="G159" s="202" t="s">
        <v>305</v>
      </c>
      <c r="H159" s="203">
        <v>10</v>
      </c>
      <c r="I159" s="204"/>
      <c r="J159" s="205">
        <f t="shared" si="10"/>
        <v>0</v>
      </c>
      <c r="K159" s="206"/>
      <c r="L159" s="207"/>
      <c r="M159" s="208" t="s">
        <v>1</v>
      </c>
      <c r="N159" s="209" t="s">
        <v>41</v>
      </c>
      <c r="O159" s="62"/>
      <c r="P159" s="168">
        <f t="shared" si="11"/>
        <v>0</v>
      </c>
      <c r="Q159" s="168">
        <v>2.3000000000000001E-4</v>
      </c>
      <c r="R159" s="168">
        <f t="shared" si="12"/>
        <v>2.3E-3</v>
      </c>
      <c r="S159" s="168">
        <v>0</v>
      </c>
      <c r="T159" s="169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0" t="s">
        <v>282</v>
      </c>
      <c r="AT159" s="170" t="s">
        <v>478</v>
      </c>
      <c r="AU159" s="170" t="s">
        <v>87</v>
      </c>
      <c r="AY159" s="18" t="s">
        <v>234</v>
      </c>
      <c r="BE159" s="171">
        <f t="shared" si="14"/>
        <v>0</v>
      </c>
      <c r="BF159" s="171">
        <f t="shared" si="15"/>
        <v>0</v>
      </c>
      <c r="BG159" s="171">
        <f t="shared" si="16"/>
        <v>0</v>
      </c>
      <c r="BH159" s="171">
        <f t="shared" si="17"/>
        <v>0</v>
      </c>
      <c r="BI159" s="171">
        <f t="shared" si="18"/>
        <v>0</v>
      </c>
      <c r="BJ159" s="18" t="s">
        <v>87</v>
      </c>
      <c r="BK159" s="171">
        <f t="shared" si="19"/>
        <v>0</v>
      </c>
      <c r="BL159" s="18" t="s">
        <v>241</v>
      </c>
      <c r="BM159" s="170" t="s">
        <v>4449</v>
      </c>
    </row>
    <row r="160" spans="1:65" s="2" customFormat="1" ht="24.15" customHeight="1">
      <c r="A160" s="33"/>
      <c r="B160" s="157"/>
      <c r="C160" s="158" t="s">
        <v>327</v>
      </c>
      <c r="D160" s="158" t="s">
        <v>237</v>
      </c>
      <c r="E160" s="159" t="s">
        <v>4450</v>
      </c>
      <c r="F160" s="160" t="s">
        <v>4451</v>
      </c>
      <c r="G160" s="161" t="s">
        <v>305</v>
      </c>
      <c r="H160" s="162">
        <v>2</v>
      </c>
      <c r="I160" s="163"/>
      <c r="J160" s="164">
        <f t="shared" si="10"/>
        <v>0</v>
      </c>
      <c r="K160" s="165"/>
      <c r="L160" s="34"/>
      <c r="M160" s="166" t="s">
        <v>1</v>
      </c>
      <c r="N160" s="167" t="s">
        <v>41</v>
      </c>
      <c r="O160" s="62"/>
      <c r="P160" s="168">
        <f t="shared" si="11"/>
        <v>0</v>
      </c>
      <c r="Q160" s="168">
        <v>8.0000000000000007E-5</v>
      </c>
      <c r="R160" s="168">
        <f t="shared" si="12"/>
        <v>1.6000000000000001E-4</v>
      </c>
      <c r="S160" s="168">
        <v>0</v>
      </c>
      <c r="T160" s="169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0" t="s">
        <v>241</v>
      </c>
      <c r="AT160" s="170" t="s">
        <v>237</v>
      </c>
      <c r="AU160" s="170" t="s">
        <v>87</v>
      </c>
      <c r="AY160" s="18" t="s">
        <v>234</v>
      </c>
      <c r="BE160" s="171">
        <f t="shared" si="14"/>
        <v>0</v>
      </c>
      <c r="BF160" s="171">
        <f t="shared" si="15"/>
        <v>0</v>
      </c>
      <c r="BG160" s="171">
        <f t="shared" si="16"/>
        <v>0</v>
      </c>
      <c r="BH160" s="171">
        <f t="shared" si="17"/>
        <v>0</v>
      </c>
      <c r="BI160" s="171">
        <f t="shared" si="18"/>
        <v>0</v>
      </c>
      <c r="BJ160" s="18" t="s">
        <v>87</v>
      </c>
      <c r="BK160" s="171">
        <f t="shared" si="19"/>
        <v>0</v>
      </c>
      <c r="BL160" s="18" t="s">
        <v>241</v>
      </c>
      <c r="BM160" s="170" t="s">
        <v>4452</v>
      </c>
    </row>
    <row r="161" spans="1:65" s="2" customFormat="1" ht="24.15" customHeight="1">
      <c r="A161" s="33"/>
      <c r="B161" s="157"/>
      <c r="C161" s="158" t="s">
        <v>335</v>
      </c>
      <c r="D161" s="158" t="s">
        <v>237</v>
      </c>
      <c r="E161" s="159" t="s">
        <v>4453</v>
      </c>
      <c r="F161" s="160" t="s">
        <v>4454</v>
      </c>
      <c r="G161" s="161" t="s">
        <v>305</v>
      </c>
      <c r="H161" s="162">
        <v>1</v>
      </c>
      <c r="I161" s="163"/>
      <c r="J161" s="164">
        <f t="shared" si="10"/>
        <v>0</v>
      </c>
      <c r="K161" s="165"/>
      <c r="L161" s="34"/>
      <c r="M161" s="166" t="s">
        <v>1</v>
      </c>
      <c r="N161" s="167" t="s">
        <v>41</v>
      </c>
      <c r="O161" s="62"/>
      <c r="P161" s="168">
        <f t="shared" si="11"/>
        <v>0</v>
      </c>
      <c r="Q161" s="168">
        <v>6.8000000000000005E-4</v>
      </c>
      <c r="R161" s="168">
        <f t="shared" si="12"/>
        <v>6.8000000000000005E-4</v>
      </c>
      <c r="S161" s="168">
        <v>0</v>
      </c>
      <c r="T161" s="169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0" t="s">
        <v>241</v>
      </c>
      <c r="AT161" s="170" t="s">
        <v>237</v>
      </c>
      <c r="AU161" s="170" t="s">
        <v>87</v>
      </c>
      <c r="AY161" s="18" t="s">
        <v>234</v>
      </c>
      <c r="BE161" s="171">
        <f t="shared" si="14"/>
        <v>0</v>
      </c>
      <c r="BF161" s="171">
        <f t="shared" si="15"/>
        <v>0</v>
      </c>
      <c r="BG161" s="171">
        <f t="shared" si="16"/>
        <v>0</v>
      </c>
      <c r="BH161" s="171">
        <f t="shared" si="17"/>
        <v>0</v>
      </c>
      <c r="BI161" s="171">
        <f t="shared" si="18"/>
        <v>0</v>
      </c>
      <c r="BJ161" s="18" t="s">
        <v>87</v>
      </c>
      <c r="BK161" s="171">
        <f t="shared" si="19"/>
        <v>0</v>
      </c>
      <c r="BL161" s="18" t="s">
        <v>241</v>
      </c>
      <c r="BM161" s="170" t="s">
        <v>4455</v>
      </c>
    </row>
    <row r="162" spans="1:65" s="2" customFormat="1" ht="21.75" customHeight="1">
      <c r="A162" s="33"/>
      <c r="B162" s="157"/>
      <c r="C162" s="199" t="s">
        <v>342</v>
      </c>
      <c r="D162" s="199" t="s">
        <v>478</v>
      </c>
      <c r="E162" s="200" t="s">
        <v>4456</v>
      </c>
      <c r="F162" s="201" t="s">
        <v>4457</v>
      </c>
      <c r="G162" s="202" t="s">
        <v>305</v>
      </c>
      <c r="H162" s="203">
        <v>1</v>
      </c>
      <c r="I162" s="204"/>
      <c r="J162" s="205">
        <f t="shared" si="10"/>
        <v>0</v>
      </c>
      <c r="K162" s="206"/>
      <c r="L162" s="207"/>
      <c r="M162" s="208" t="s">
        <v>1</v>
      </c>
      <c r="N162" s="209" t="s">
        <v>41</v>
      </c>
      <c r="O162" s="62"/>
      <c r="P162" s="168">
        <f t="shared" si="11"/>
        <v>0</v>
      </c>
      <c r="Q162" s="168">
        <v>3.9899999999999996E-3</v>
      </c>
      <c r="R162" s="168">
        <f t="shared" si="12"/>
        <v>3.9899999999999996E-3</v>
      </c>
      <c r="S162" s="168">
        <v>0</v>
      </c>
      <c r="T162" s="169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282</v>
      </c>
      <c r="AT162" s="170" t="s">
        <v>478</v>
      </c>
      <c r="AU162" s="170" t="s">
        <v>87</v>
      </c>
      <c r="AY162" s="18" t="s">
        <v>234</v>
      </c>
      <c r="BE162" s="171">
        <f t="shared" si="14"/>
        <v>0</v>
      </c>
      <c r="BF162" s="171">
        <f t="shared" si="15"/>
        <v>0</v>
      </c>
      <c r="BG162" s="171">
        <f t="shared" si="16"/>
        <v>0</v>
      </c>
      <c r="BH162" s="171">
        <f t="shared" si="17"/>
        <v>0</v>
      </c>
      <c r="BI162" s="171">
        <f t="shared" si="18"/>
        <v>0</v>
      </c>
      <c r="BJ162" s="18" t="s">
        <v>87</v>
      </c>
      <c r="BK162" s="171">
        <f t="shared" si="19"/>
        <v>0</v>
      </c>
      <c r="BL162" s="18" t="s">
        <v>241</v>
      </c>
      <c r="BM162" s="170" t="s">
        <v>4458</v>
      </c>
    </row>
    <row r="163" spans="1:65" s="2" customFormat="1" ht="16.5" customHeight="1">
      <c r="A163" s="33"/>
      <c r="B163" s="157"/>
      <c r="C163" s="199" t="s">
        <v>349</v>
      </c>
      <c r="D163" s="199" t="s">
        <v>478</v>
      </c>
      <c r="E163" s="200" t="s">
        <v>4459</v>
      </c>
      <c r="F163" s="201" t="s">
        <v>4460</v>
      </c>
      <c r="G163" s="202" t="s">
        <v>305</v>
      </c>
      <c r="H163" s="203">
        <v>1</v>
      </c>
      <c r="I163" s="204"/>
      <c r="J163" s="205">
        <f t="shared" si="10"/>
        <v>0</v>
      </c>
      <c r="K163" s="206"/>
      <c r="L163" s="207"/>
      <c r="M163" s="208" t="s">
        <v>1</v>
      </c>
      <c r="N163" s="209" t="s">
        <v>41</v>
      </c>
      <c r="O163" s="62"/>
      <c r="P163" s="168">
        <f t="shared" si="11"/>
        <v>0</v>
      </c>
      <c r="Q163" s="168">
        <v>6.3E-3</v>
      </c>
      <c r="R163" s="168">
        <f t="shared" si="12"/>
        <v>6.3E-3</v>
      </c>
      <c r="S163" s="168">
        <v>0</v>
      </c>
      <c r="T163" s="169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282</v>
      </c>
      <c r="AT163" s="170" t="s">
        <v>478</v>
      </c>
      <c r="AU163" s="170" t="s">
        <v>87</v>
      </c>
      <c r="AY163" s="18" t="s">
        <v>234</v>
      </c>
      <c r="BE163" s="171">
        <f t="shared" si="14"/>
        <v>0</v>
      </c>
      <c r="BF163" s="171">
        <f t="shared" si="15"/>
        <v>0</v>
      </c>
      <c r="BG163" s="171">
        <f t="shared" si="16"/>
        <v>0</v>
      </c>
      <c r="BH163" s="171">
        <f t="shared" si="17"/>
        <v>0</v>
      </c>
      <c r="BI163" s="171">
        <f t="shared" si="18"/>
        <v>0</v>
      </c>
      <c r="BJ163" s="18" t="s">
        <v>87</v>
      </c>
      <c r="BK163" s="171">
        <f t="shared" si="19"/>
        <v>0</v>
      </c>
      <c r="BL163" s="18" t="s">
        <v>241</v>
      </c>
      <c r="BM163" s="170" t="s">
        <v>4461</v>
      </c>
    </row>
    <row r="164" spans="1:65" s="2" customFormat="1" ht="33" customHeight="1">
      <c r="A164" s="33"/>
      <c r="B164" s="157"/>
      <c r="C164" s="158" t="s">
        <v>7</v>
      </c>
      <c r="D164" s="158" t="s">
        <v>237</v>
      </c>
      <c r="E164" s="159" t="s">
        <v>4462</v>
      </c>
      <c r="F164" s="160" t="s">
        <v>4463</v>
      </c>
      <c r="G164" s="161" t="s">
        <v>305</v>
      </c>
      <c r="H164" s="162">
        <v>1</v>
      </c>
      <c r="I164" s="163"/>
      <c r="J164" s="164">
        <f t="shared" si="10"/>
        <v>0</v>
      </c>
      <c r="K164" s="165"/>
      <c r="L164" s="34"/>
      <c r="M164" s="166" t="s">
        <v>1</v>
      </c>
      <c r="N164" s="167" t="s">
        <v>41</v>
      </c>
      <c r="O164" s="62"/>
      <c r="P164" s="168">
        <f t="shared" si="11"/>
        <v>0</v>
      </c>
      <c r="Q164" s="168">
        <v>0</v>
      </c>
      <c r="R164" s="168">
        <f t="shared" si="12"/>
        <v>0</v>
      </c>
      <c r="S164" s="168">
        <v>0</v>
      </c>
      <c r="T164" s="169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241</v>
      </c>
      <c r="AT164" s="170" t="s">
        <v>237</v>
      </c>
      <c r="AU164" s="170" t="s">
        <v>87</v>
      </c>
      <c r="AY164" s="18" t="s">
        <v>234</v>
      </c>
      <c r="BE164" s="171">
        <f t="shared" si="14"/>
        <v>0</v>
      </c>
      <c r="BF164" s="171">
        <f t="shared" si="15"/>
        <v>0</v>
      </c>
      <c r="BG164" s="171">
        <f t="shared" si="16"/>
        <v>0</v>
      </c>
      <c r="BH164" s="171">
        <f t="shared" si="17"/>
        <v>0</v>
      </c>
      <c r="BI164" s="171">
        <f t="shared" si="18"/>
        <v>0</v>
      </c>
      <c r="BJ164" s="18" t="s">
        <v>87</v>
      </c>
      <c r="BK164" s="171">
        <f t="shared" si="19"/>
        <v>0</v>
      </c>
      <c r="BL164" s="18" t="s">
        <v>241</v>
      </c>
      <c r="BM164" s="170" t="s">
        <v>4464</v>
      </c>
    </row>
    <row r="165" spans="1:65" s="14" customFormat="1">
      <c r="B165" s="180"/>
      <c r="D165" s="173" t="s">
        <v>243</v>
      </c>
      <c r="E165" s="181" t="s">
        <v>1</v>
      </c>
      <c r="F165" s="182" t="s">
        <v>4465</v>
      </c>
      <c r="H165" s="183">
        <v>1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243</v>
      </c>
      <c r="AU165" s="181" t="s">
        <v>87</v>
      </c>
      <c r="AV165" s="14" t="s">
        <v>87</v>
      </c>
      <c r="AW165" s="14" t="s">
        <v>29</v>
      </c>
      <c r="AX165" s="14" t="s">
        <v>82</v>
      </c>
      <c r="AY165" s="181" t="s">
        <v>234</v>
      </c>
    </row>
    <row r="166" spans="1:65" s="2" customFormat="1" ht="33" customHeight="1">
      <c r="A166" s="33"/>
      <c r="B166" s="157"/>
      <c r="C166" s="199" t="s">
        <v>362</v>
      </c>
      <c r="D166" s="199" t="s">
        <v>478</v>
      </c>
      <c r="E166" s="200" t="s">
        <v>4466</v>
      </c>
      <c r="F166" s="201" t="s">
        <v>4467</v>
      </c>
      <c r="G166" s="202" t="s">
        <v>305</v>
      </c>
      <c r="H166" s="203">
        <v>1</v>
      </c>
      <c r="I166" s="204"/>
      <c r="J166" s="205">
        <f>ROUND(I166*H166,2)</f>
        <v>0</v>
      </c>
      <c r="K166" s="206"/>
      <c r="L166" s="207"/>
      <c r="M166" s="208" t="s">
        <v>1</v>
      </c>
      <c r="N166" s="209" t="s">
        <v>41</v>
      </c>
      <c r="O166" s="62"/>
      <c r="P166" s="168">
        <f>O166*H166</f>
        <v>0</v>
      </c>
      <c r="Q166" s="168">
        <v>2.4499999999999999E-3</v>
      </c>
      <c r="R166" s="168">
        <f>Q166*H166</f>
        <v>2.4499999999999999E-3</v>
      </c>
      <c r="S166" s="168">
        <v>0</v>
      </c>
      <c r="T166" s="16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282</v>
      </c>
      <c r="AT166" s="170" t="s">
        <v>478</v>
      </c>
      <c r="AU166" s="170" t="s">
        <v>87</v>
      </c>
      <c r="AY166" s="18" t="s">
        <v>234</v>
      </c>
      <c r="BE166" s="171">
        <f>IF(N166="základná",J166,0)</f>
        <v>0</v>
      </c>
      <c r="BF166" s="171">
        <f>IF(N166="znížená",J166,0)</f>
        <v>0</v>
      </c>
      <c r="BG166" s="171">
        <f>IF(N166="zákl. prenesená",J166,0)</f>
        <v>0</v>
      </c>
      <c r="BH166" s="171">
        <f>IF(N166="zníž. prenesená",J166,0)</f>
        <v>0</v>
      </c>
      <c r="BI166" s="171">
        <f>IF(N166="nulová",J166,0)</f>
        <v>0</v>
      </c>
      <c r="BJ166" s="18" t="s">
        <v>87</v>
      </c>
      <c r="BK166" s="171">
        <f>ROUND(I166*H166,2)</f>
        <v>0</v>
      </c>
      <c r="BL166" s="18" t="s">
        <v>241</v>
      </c>
      <c r="BM166" s="170" t="s">
        <v>4468</v>
      </c>
    </row>
    <row r="167" spans="1:65" s="2" customFormat="1" ht="16.5" customHeight="1">
      <c r="A167" s="33"/>
      <c r="B167" s="157"/>
      <c r="C167" s="158" t="s">
        <v>367</v>
      </c>
      <c r="D167" s="158" t="s">
        <v>237</v>
      </c>
      <c r="E167" s="159" t="s">
        <v>4469</v>
      </c>
      <c r="F167" s="160" t="s">
        <v>4470</v>
      </c>
      <c r="G167" s="161" t="s">
        <v>240</v>
      </c>
      <c r="H167" s="162">
        <v>84</v>
      </c>
      <c r="I167" s="163"/>
      <c r="J167" s="164">
        <f>ROUND(I167*H167,2)</f>
        <v>0</v>
      </c>
      <c r="K167" s="165"/>
      <c r="L167" s="34"/>
      <c r="M167" s="166" t="s">
        <v>1</v>
      </c>
      <c r="N167" s="167" t="s">
        <v>41</v>
      </c>
      <c r="O167" s="62"/>
      <c r="P167" s="168">
        <f>O167*H167</f>
        <v>0</v>
      </c>
      <c r="Q167" s="168">
        <v>0</v>
      </c>
      <c r="R167" s="168">
        <f>Q167*H167</f>
        <v>0</v>
      </c>
      <c r="S167" s="168">
        <v>0</v>
      </c>
      <c r="T167" s="169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0" t="s">
        <v>241</v>
      </c>
      <c r="AT167" s="170" t="s">
        <v>237</v>
      </c>
      <c r="AU167" s="170" t="s">
        <v>87</v>
      </c>
      <c r="AY167" s="18" t="s">
        <v>234</v>
      </c>
      <c r="BE167" s="171">
        <f>IF(N167="základná",J167,0)</f>
        <v>0</v>
      </c>
      <c r="BF167" s="171">
        <f>IF(N167="znížená",J167,0)</f>
        <v>0</v>
      </c>
      <c r="BG167" s="171">
        <f>IF(N167="zákl. prenesená",J167,0)</f>
        <v>0</v>
      </c>
      <c r="BH167" s="171">
        <f>IF(N167="zníž. prenesená",J167,0)</f>
        <v>0</v>
      </c>
      <c r="BI167" s="171">
        <f>IF(N167="nulová",J167,0)</f>
        <v>0</v>
      </c>
      <c r="BJ167" s="18" t="s">
        <v>87</v>
      </c>
      <c r="BK167" s="171">
        <f>ROUND(I167*H167,2)</f>
        <v>0</v>
      </c>
      <c r="BL167" s="18" t="s">
        <v>241</v>
      </c>
      <c r="BM167" s="170" t="s">
        <v>4471</v>
      </c>
    </row>
    <row r="168" spans="1:65" s="14" customFormat="1" ht="20.399999999999999">
      <c r="B168" s="180"/>
      <c r="D168" s="173" t="s">
        <v>243</v>
      </c>
      <c r="E168" s="181" t="s">
        <v>4391</v>
      </c>
      <c r="F168" s="182" t="s">
        <v>4472</v>
      </c>
      <c r="H168" s="183">
        <v>84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243</v>
      </c>
      <c r="AU168" s="181" t="s">
        <v>87</v>
      </c>
      <c r="AV168" s="14" t="s">
        <v>87</v>
      </c>
      <c r="AW168" s="14" t="s">
        <v>29</v>
      </c>
      <c r="AX168" s="14" t="s">
        <v>82</v>
      </c>
      <c r="AY168" s="181" t="s">
        <v>234</v>
      </c>
    </row>
    <row r="169" spans="1:65" s="2" customFormat="1" ht="24.15" customHeight="1">
      <c r="A169" s="33"/>
      <c r="B169" s="157"/>
      <c r="C169" s="158" t="s">
        <v>372</v>
      </c>
      <c r="D169" s="158" t="s">
        <v>237</v>
      </c>
      <c r="E169" s="159" t="s">
        <v>4473</v>
      </c>
      <c r="F169" s="160" t="s">
        <v>4474</v>
      </c>
      <c r="G169" s="161" t="s">
        <v>240</v>
      </c>
      <c r="H169" s="162">
        <v>84</v>
      </c>
      <c r="I169" s="163"/>
      <c r="J169" s="164">
        <f>ROUND(I169*H169,2)</f>
        <v>0</v>
      </c>
      <c r="K169" s="165"/>
      <c r="L169" s="34"/>
      <c r="M169" s="166" t="s">
        <v>1</v>
      </c>
      <c r="N169" s="167" t="s">
        <v>41</v>
      </c>
      <c r="O169" s="62"/>
      <c r="P169" s="168">
        <f>O169*H169</f>
        <v>0</v>
      </c>
      <c r="Q169" s="168">
        <v>0</v>
      </c>
      <c r="R169" s="168">
        <f>Q169*H169</f>
        <v>0</v>
      </c>
      <c r="S169" s="168">
        <v>0</v>
      </c>
      <c r="T169" s="169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0" t="s">
        <v>241</v>
      </c>
      <c r="AT169" s="170" t="s">
        <v>237</v>
      </c>
      <c r="AU169" s="170" t="s">
        <v>87</v>
      </c>
      <c r="AY169" s="18" t="s">
        <v>234</v>
      </c>
      <c r="BE169" s="171">
        <f>IF(N169="základná",J169,0)</f>
        <v>0</v>
      </c>
      <c r="BF169" s="171">
        <f>IF(N169="znížená",J169,0)</f>
        <v>0</v>
      </c>
      <c r="BG169" s="171">
        <f>IF(N169="zákl. prenesená",J169,0)</f>
        <v>0</v>
      </c>
      <c r="BH169" s="171">
        <f>IF(N169="zníž. prenesená",J169,0)</f>
        <v>0</v>
      </c>
      <c r="BI169" s="171">
        <f>IF(N169="nulová",J169,0)</f>
        <v>0</v>
      </c>
      <c r="BJ169" s="18" t="s">
        <v>87</v>
      </c>
      <c r="BK169" s="171">
        <f>ROUND(I169*H169,2)</f>
        <v>0</v>
      </c>
      <c r="BL169" s="18" t="s">
        <v>241</v>
      </c>
      <c r="BM169" s="170" t="s">
        <v>4475</v>
      </c>
    </row>
    <row r="170" spans="1:65" s="14" customFormat="1">
      <c r="B170" s="180"/>
      <c r="D170" s="173" t="s">
        <v>243</v>
      </c>
      <c r="E170" s="181" t="s">
        <v>1</v>
      </c>
      <c r="F170" s="182" t="s">
        <v>4391</v>
      </c>
      <c r="H170" s="183">
        <v>84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243</v>
      </c>
      <c r="AU170" s="181" t="s">
        <v>87</v>
      </c>
      <c r="AV170" s="14" t="s">
        <v>87</v>
      </c>
      <c r="AW170" s="14" t="s">
        <v>29</v>
      </c>
      <c r="AX170" s="14" t="s">
        <v>82</v>
      </c>
      <c r="AY170" s="181" t="s">
        <v>234</v>
      </c>
    </row>
    <row r="171" spans="1:65" s="2" customFormat="1" ht="16.5" customHeight="1">
      <c r="A171" s="33"/>
      <c r="B171" s="157"/>
      <c r="C171" s="158" t="s">
        <v>379</v>
      </c>
      <c r="D171" s="158" t="s">
        <v>237</v>
      </c>
      <c r="E171" s="159" t="s">
        <v>4476</v>
      </c>
      <c r="F171" s="160" t="s">
        <v>4477</v>
      </c>
      <c r="G171" s="161" t="s">
        <v>305</v>
      </c>
      <c r="H171" s="162">
        <v>1</v>
      </c>
      <c r="I171" s="163"/>
      <c r="J171" s="164">
        <f>ROUND(I171*H171,2)</f>
        <v>0</v>
      </c>
      <c r="K171" s="165"/>
      <c r="L171" s="34"/>
      <c r="M171" s="166" t="s">
        <v>1</v>
      </c>
      <c r="N171" s="167" t="s">
        <v>41</v>
      </c>
      <c r="O171" s="62"/>
      <c r="P171" s="168">
        <f>O171*H171</f>
        <v>0</v>
      </c>
      <c r="Q171" s="168">
        <v>0.10419</v>
      </c>
      <c r="R171" s="168">
        <f>Q171*H171</f>
        <v>0.10419</v>
      </c>
      <c r="S171" s="168">
        <v>0</v>
      </c>
      <c r="T171" s="169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241</v>
      </c>
      <c r="AT171" s="170" t="s">
        <v>237</v>
      </c>
      <c r="AU171" s="170" t="s">
        <v>87</v>
      </c>
      <c r="AY171" s="18" t="s">
        <v>234</v>
      </c>
      <c r="BE171" s="171">
        <f>IF(N171="základná",J171,0)</f>
        <v>0</v>
      </c>
      <c r="BF171" s="171">
        <f>IF(N171="znížená",J171,0)</f>
        <v>0</v>
      </c>
      <c r="BG171" s="171">
        <f>IF(N171="zákl. prenesená",J171,0)</f>
        <v>0</v>
      </c>
      <c r="BH171" s="171">
        <f>IF(N171="zníž. prenesená",J171,0)</f>
        <v>0</v>
      </c>
      <c r="BI171" s="171">
        <f>IF(N171="nulová",J171,0)</f>
        <v>0</v>
      </c>
      <c r="BJ171" s="18" t="s">
        <v>87</v>
      </c>
      <c r="BK171" s="171">
        <f>ROUND(I171*H171,2)</f>
        <v>0</v>
      </c>
      <c r="BL171" s="18" t="s">
        <v>241</v>
      </c>
      <c r="BM171" s="170" t="s">
        <v>4478</v>
      </c>
    </row>
    <row r="172" spans="1:65" s="2" customFormat="1" ht="16.5" customHeight="1">
      <c r="A172" s="33"/>
      <c r="B172" s="157"/>
      <c r="C172" s="199" t="s">
        <v>387</v>
      </c>
      <c r="D172" s="199" t="s">
        <v>478</v>
      </c>
      <c r="E172" s="200" t="s">
        <v>4479</v>
      </c>
      <c r="F172" s="201" t="s">
        <v>4480</v>
      </c>
      <c r="G172" s="202" t="s">
        <v>305</v>
      </c>
      <c r="H172" s="203">
        <v>1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41</v>
      </c>
      <c r="O172" s="62"/>
      <c r="P172" s="168">
        <f>O172*H172</f>
        <v>0</v>
      </c>
      <c r="Q172" s="168">
        <v>1.6E-2</v>
      </c>
      <c r="R172" s="168">
        <f>Q172*H172</f>
        <v>1.6E-2</v>
      </c>
      <c r="S172" s="168">
        <v>0</v>
      </c>
      <c r="T172" s="169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282</v>
      </c>
      <c r="AT172" s="170" t="s">
        <v>478</v>
      </c>
      <c r="AU172" s="170" t="s">
        <v>87</v>
      </c>
      <c r="AY172" s="18" t="s">
        <v>234</v>
      </c>
      <c r="BE172" s="171">
        <f>IF(N172="základná",J172,0)</f>
        <v>0</v>
      </c>
      <c r="BF172" s="171">
        <f>IF(N172="znížená",J172,0)</f>
        <v>0</v>
      </c>
      <c r="BG172" s="171">
        <f>IF(N172="zákl. prenesená",J172,0)</f>
        <v>0</v>
      </c>
      <c r="BH172" s="171">
        <f>IF(N172="zníž. prenesená",J172,0)</f>
        <v>0</v>
      </c>
      <c r="BI172" s="171">
        <f>IF(N172="nulová",J172,0)</f>
        <v>0</v>
      </c>
      <c r="BJ172" s="18" t="s">
        <v>87</v>
      </c>
      <c r="BK172" s="171">
        <f>ROUND(I172*H172,2)</f>
        <v>0</v>
      </c>
      <c r="BL172" s="18" t="s">
        <v>241</v>
      </c>
      <c r="BM172" s="170" t="s">
        <v>4481</v>
      </c>
    </row>
    <row r="173" spans="1:65" s="2" customFormat="1" ht="24.15" customHeight="1">
      <c r="A173" s="33"/>
      <c r="B173" s="157"/>
      <c r="C173" s="158" t="s">
        <v>608</v>
      </c>
      <c r="D173" s="158" t="s">
        <v>237</v>
      </c>
      <c r="E173" s="159" t="s">
        <v>4482</v>
      </c>
      <c r="F173" s="160" t="s">
        <v>4483</v>
      </c>
      <c r="G173" s="161" t="s">
        <v>240</v>
      </c>
      <c r="H173" s="162">
        <v>81</v>
      </c>
      <c r="I173" s="163"/>
      <c r="J173" s="164">
        <f>ROUND(I173*H173,2)</f>
        <v>0</v>
      </c>
      <c r="K173" s="165"/>
      <c r="L173" s="34"/>
      <c r="M173" s="166" t="s">
        <v>1</v>
      </c>
      <c r="N173" s="167" t="s">
        <v>41</v>
      </c>
      <c r="O173" s="62"/>
      <c r="P173" s="168">
        <f>O173*H173</f>
        <v>0</v>
      </c>
      <c r="Q173" s="168">
        <v>1E-4</v>
      </c>
      <c r="R173" s="168">
        <f>Q173*H173</f>
        <v>8.0999999999999996E-3</v>
      </c>
      <c r="S173" s="168">
        <v>0</v>
      </c>
      <c r="T173" s="169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241</v>
      </c>
      <c r="AT173" s="170" t="s">
        <v>237</v>
      </c>
      <c r="AU173" s="170" t="s">
        <v>87</v>
      </c>
      <c r="AY173" s="18" t="s">
        <v>234</v>
      </c>
      <c r="BE173" s="171">
        <f>IF(N173="základná",J173,0)</f>
        <v>0</v>
      </c>
      <c r="BF173" s="171">
        <f>IF(N173="znížená",J173,0)</f>
        <v>0</v>
      </c>
      <c r="BG173" s="171">
        <f>IF(N173="zákl. prenesená",J173,0)</f>
        <v>0</v>
      </c>
      <c r="BH173" s="171">
        <f>IF(N173="zníž. prenesená",J173,0)</f>
        <v>0</v>
      </c>
      <c r="BI173" s="171">
        <f>IF(N173="nulová",J173,0)</f>
        <v>0</v>
      </c>
      <c r="BJ173" s="18" t="s">
        <v>87</v>
      </c>
      <c r="BK173" s="171">
        <f>ROUND(I173*H173,2)</f>
        <v>0</v>
      </c>
      <c r="BL173" s="18" t="s">
        <v>241</v>
      </c>
      <c r="BM173" s="170" t="s">
        <v>4484</v>
      </c>
    </row>
    <row r="174" spans="1:65" s="14" customFormat="1">
      <c r="B174" s="180"/>
      <c r="D174" s="173" t="s">
        <v>243</v>
      </c>
      <c r="E174" s="181" t="s">
        <v>1</v>
      </c>
      <c r="F174" s="182" t="s">
        <v>4485</v>
      </c>
      <c r="H174" s="183">
        <v>81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243</v>
      </c>
      <c r="AU174" s="181" t="s">
        <v>87</v>
      </c>
      <c r="AV174" s="14" t="s">
        <v>87</v>
      </c>
      <c r="AW174" s="14" t="s">
        <v>29</v>
      </c>
      <c r="AX174" s="14" t="s">
        <v>82</v>
      </c>
      <c r="AY174" s="181" t="s">
        <v>234</v>
      </c>
    </row>
    <row r="175" spans="1:65" s="12" customFormat="1" ht="22.95" customHeight="1">
      <c r="B175" s="144"/>
      <c r="D175" s="145" t="s">
        <v>74</v>
      </c>
      <c r="E175" s="155" t="s">
        <v>325</v>
      </c>
      <c r="F175" s="155" t="s">
        <v>326</v>
      </c>
      <c r="I175" s="147"/>
      <c r="J175" s="156">
        <f>BK175</f>
        <v>0</v>
      </c>
      <c r="L175" s="144"/>
      <c r="M175" s="149"/>
      <c r="N175" s="150"/>
      <c r="O175" s="150"/>
      <c r="P175" s="151">
        <f>P176</f>
        <v>0</v>
      </c>
      <c r="Q175" s="150"/>
      <c r="R175" s="151">
        <f>R176</f>
        <v>0</v>
      </c>
      <c r="S175" s="150"/>
      <c r="T175" s="152">
        <f>T176</f>
        <v>0</v>
      </c>
      <c r="AR175" s="145" t="s">
        <v>82</v>
      </c>
      <c r="AT175" s="153" t="s">
        <v>74</v>
      </c>
      <c r="AU175" s="153" t="s">
        <v>82</v>
      </c>
      <c r="AY175" s="145" t="s">
        <v>234</v>
      </c>
      <c r="BK175" s="154">
        <f>BK176</f>
        <v>0</v>
      </c>
    </row>
    <row r="176" spans="1:65" s="2" customFormat="1" ht="33" customHeight="1">
      <c r="A176" s="33"/>
      <c r="B176" s="157"/>
      <c r="C176" s="158" t="s">
        <v>613</v>
      </c>
      <c r="D176" s="158" t="s">
        <v>237</v>
      </c>
      <c r="E176" s="159" t="s">
        <v>1399</v>
      </c>
      <c r="F176" s="160" t="s">
        <v>1400</v>
      </c>
      <c r="G176" s="161" t="s">
        <v>267</v>
      </c>
      <c r="H176" s="162">
        <v>0.19900000000000001</v>
      </c>
      <c r="I176" s="163"/>
      <c r="J176" s="164">
        <f>ROUND(I176*H176,2)</f>
        <v>0</v>
      </c>
      <c r="K176" s="165"/>
      <c r="L176" s="34"/>
      <c r="M176" s="166" t="s">
        <v>1</v>
      </c>
      <c r="N176" s="167" t="s">
        <v>41</v>
      </c>
      <c r="O176" s="62"/>
      <c r="P176" s="168">
        <f>O176*H176</f>
        <v>0</v>
      </c>
      <c r="Q176" s="168">
        <v>0</v>
      </c>
      <c r="R176" s="168">
        <f>Q176*H176</f>
        <v>0</v>
      </c>
      <c r="S176" s="168">
        <v>0</v>
      </c>
      <c r="T176" s="169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241</v>
      </c>
      <c r="AT176" s="170" t="s">
        <v>237</v>
      </c>
      <c r="AU176" s="170" t="s">
        <v>87</v>
      </c>
      <c r="AY176" s="18" t="s">
        <v>234</v>
      </c>
      <c r="BE176" s="171">
        <f>IF(N176="základná",J176,0)</f>
        <v>0</v>
      </c>
      <c r="BF176" s="171">
        <f>IF(N176="znížená",J176,0)</f>
        <v>0</v>
      </c>
      <c r="BG176" s="171">
        <f>IF(N176="zákl. prenesená",J176,0)</f>
        <v>0</v>
      </c>
      <c r="BH176" s="171">
        <f>IF(N176="zníž. prenesená",J176,0)</f>
        <v>0</v>
      </c>
      <c r="BI176" s="171">
        <f>IF(N176="nulová",J176,0)</f>
        <v>0</v>
      </c>
      <c r="BJ176" s="18" t="s">
        <v>87</v>
      </c>
      <c r="BK176" s="171">
        <f>ROUND(I176*H176,2)</f>
        <v>0</v>
      </c>
      <c r="BL176" s="18" t="s">
        <v>241</v>
      </c>
      <c r="BM176" s="170" t="s">
        <v>4486</v>
      </c>
    </row>
    <row r="177" spans="1:65" s="12" customFormat="1" ht="25.95" customHeight="1">
      <c r="B177" s="144"/>
      <c r="D177" s="145" t="s">
        <v>74</v>
      </c>
      <c r="E177" s="146" t="s">
        <v>331</v>
      </c>
      <c r="F177" s="146" t="s">
        <v>332</v>
      </c>
      <c r="I177" s="147"/>
      <c r="J177" s="148">
        <f>BK177</f>
        <v>0</v>
      </c>
      <c r="L177" s="144"/>
      <c r="M177" s="149"/>
      <c r="N177" s="150"/>
      <c r="O177" s="150"/>
      <c r="P177" s="151">
        <f>P178</f>
        <v>0</v>
      </c>
      <c r="Q177" s="150"/>
      <c r="R177" s="151">
        <f>R178</f>
        <v>3.7069999999999999E-2</v>
      </c>
      <c r="S177" s="150"/>
      <c r="T177" s="152">
        <f>T178</f>
        <v>0</v>
      </c>
      <c r="AR177" s="145" t="s">
        <v>87</v>
      </c>
      <c r="AT177" s="153" t="s">
        <v>74</v>
      </c>
      <c r="AU177" s="153" t="s">
        <v>75</v>
      </c>
      <c r="AY177" s="145" t="s">
        <v>234</v>
      </c>
      <c r="BK177" s="154">
        <f>BK178</f>
        <v>0</v>
      </c>
    </row>
    <row r="178" spans="1:65" s="12" customFormat="1" ht="22.95" customHeight="1">
      <c r="B178" s="144"/>
      <c r="D178" s="145" t="s">
        <v>74</v>
      </c>
      <c r="E178" s="155" t="s">
        <v>1539</v>
      </c>
      <c r="F178" s="155" t="s">
        <v>1540</v>
      </c>
      <c r="I178" s="147"/>
      <c r="J178" s="156">
        <f>BK178</f>
        <v>0</v>
      </c>
      <c r="L178" s="144"/>
      <c r="M178" s="149"/>
      <c r="N178" s="150"/>
      <c r="O178" s="150"/>
      <c r="P178" s="151">
        <f>SUM(P179:P196)</f>
        <v>0</v>
      </c>
      <c r="Q178" s="150"/>
      <c r="R178" s="151">
        <f>SUM(R179:R196)</f>
        <v>3.7069999999999999E-2</v>
      </c>
      <c r="S178" s="150"/>
      <c r="T178" s="152">
        <f>SUM(T179:T196)</f>
        <v>0</v>
      </c>
      <c r="AR178" s="145" t="s">
        <v>87</v>
      </c>
      <c r="AT178" s="153" t="s">
        <v>74</v>
      </c>
      <c r="AU178" s="153" t="s">
        <v>82</v>
      </c>
      <c r="AY178" s="145" t="s">
        <v>234</v>
      </c>
      <c r="BK178" s="154">
        <f>SUM(BK179:BK196)</f>
        <v>0</v>
      </c>
    </row>
    <row r="179" spans="1:65" s="2" customFormat="1" ht="33" customHeight="1">
      <c r="A179" s="33"/>
      <c r="B179" s="157"/>
      <c r="C179" s="158" t="s">
        <v>617</v>
      </c>
      <c r="D179" s="158" t="s">
        <v>237</v>
      </c>
      <c r="E179" s="159" t="s">
        <v>4487</v>
      </c>
      <c r="F179" s="160" t="s">
        <v>4488</v>
      </c>
      <c r="G179" s="161" t="s">
        <v>240</v>
      </c>
      <c r="H179" s="162">
        <v>1</v>
      </c>
      <c r="I179" s="163"/>
      <c r="J179" s="164">
        <f>ROUND(I179*H179,2)</f>
        <v>0</v>
      </c>
      <c r="K179" s="165"/>
      <c r="L179" s="34"/>
      <c r="M179" s="166" t="s">
        <v>1</v>
      </c>
      <c r="N179" s="167" t="s">
        <v>41</v>
      </c>
      <c r="O179" s="62"/>
      <c r="P179" s="168">
        <f>O179*H179</f>
        <v>0</v>
      </c>
      <c r="Q179" s="168">
        <v>3.14E-3</v>
      </c>
      <c r="R179" s="168">
        <f>Q179*H179</f>
        <v>3.14E-3</v>
      </c>
      <c r="S179" s="168">
        <v>0</v>
      </c>
      <c r="T179" s="169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327</v>
      </c>
      <c r="AT179" s="170" t="s">
        <v>237</v>
      </c>
      <c r="AU179" s="170" t="s">
        <v>87</v>
      </c>
      <c r="AY179" s="18" t="s">
        <v>234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8" t="s">
        <v>87</v>
      </c>
      <c r="BK179" s="171">
        <f>ROUND(I179*H179,2)</f>
        <v>0</v>
      </c>
      <c r="BL179" s="18" t="s">
        <v>327</v>
      </c>
      <c r="BM179" s="170" t="s">
        <v>4489</v>
      </c>
    </row>
    <row r="180" spans="1:65" s="14" customFormat="1">
      <c r="B180" s="180"/>
      <c r="D180" s="173" t="s">
        <v>243</v>
      </c>
      <c r="E180" s="181" t="s">
        <v>4389</v>
      </c>
      <c r="F180" s="182" t="s">
        <v>4490</v>
      </c>
      <c r="H180" s="183">
        <v>1</v>
      </c>
      <c r="I180" s="184"/>
      <c r="L180" s="180"/>
      <c r="M180" s="185"/>
      <c r="N180" s="186"/>
      <c r="O180" s="186"/>
      <c r="P180" s="186"/>
      <c r="Q180" s="186"/>
      <c r="R180" s="186"/>
      <c r="S180" s="186"/>
      <c r="T180" s="187"/>
      <c r="AT180" s="181" t="s">
        <v>243</v>
      </c>
      <c r="AU180" s="181" t="s">
        <v>87</v>
      </c>
      <c r="AV180" s="14" t="s">
        <v>87</v>
      </c>
      <c r="AW180" s="14" t="s">
        <v>29</v>
      </c>
      <c r="AX180" s="14" t="s">
        <v>82</v>
      </c>
      <c r="AY180" s="181" t="s">
        <v>234</v>
      </c>
    </row>
    <row r="181" spans="1:65" s="2" customFormat="1" ht="33" customHeight="1">
      <c r="A181" s="33"/>
      <c r="B181" s="157"/>
      <c r="C181" s="158" t="s">
        <v>624</v>
      </c>
      <c r="D181" s="158" t="s">
        <v>237</v>
      </c>
      <c r="E181" s="159" t="s">
        <v>4491</v>
      </c>
      <c r="F181" s="160" t="s">
        <v>4492</v>
      </c>
      <c r="G181" s="161" t="s">
        <v>240</v>
      </c>
      <c r="H181" s="162">
        <v>2</v>
      </c>
      <c r="I181" s="163"/>
      <c r="J181" s="164">
        <f>ROUND(I181*H181,2)</f>
        <v>0</v>
      </c>
      <c r="K181" s="165"/>
      <c r="L181" s="34"/>
      <c r="M181" s="166" t="s">
        <v>1</v>
      </c>
      <c r="N181" s="167" t="s">
        <v>41</v>
      </c>
      <c r="O181" s="62"/>
      <c r="P181" s="168">
        <f>O181*H181</f>
        <v>0</v>
      </c>
      <c r="Q181" s="168">
        <v>4.64E-3</v>
      </c>
      <c r="R181" s="168">
        <f>Q181*H181</f>
        <v>9.2800000000000001E-3</v>
      </c>
      <c r="S181" s="168">
        <v>0</v>
      </c>
      <c r="T181" s="169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327</v>
      </c>
      <c r="AT181" s="170" t="s">
        <v>237</v>
      </c>
      <c r="AU181" s="170" t="s">
        <v>87</v>
      </c>
      <c r="AY181" s="18" t="s">
        <v>234</v>
      </c>
      <c r="BE181" s="171">
        <f>IF(N181="základná",J181,0)</f>
        <v>0</v>
      </c>
      <c r="BF181" s="171">
        <f>IF(N181="znížená",J181,0)</f>
        <v>0</v>
      </c>
      <c r="BG181" s="171">
        <f>IF(N181="zákl. prenesená",J181,0)</f>
        <v>0</v>
      </c>
      <c r="BH181" s="171">
        <f>IF(N181="zníž. prenesená",J181,0)</f>
        <v>0</v>
      </c>
      <c r="BI181" s="171">
        <f>IF(N181="nulová",J181,0)</f>
        <v>0</v>
      </c>
      <c r="BJ181" s="18" t="s">
        <v>87</v>
      </c>
      <c r="BK181" s="171">
        <f>ROUND(I181*H181,2)</f>
        <v>0</v>
      </c>
      <c r="BL181" s="18" t="s">
        <v>327</v>
      </c>
      <c r="BM181" s="170" t="s">
        <v>4493</v>
      </c>
    </row>
    <row r="182" spans="1:65" s="14" customFormat="1">
      <c r="B182" s="180"/>
      <c r="D182" s="173" t="s">
        <v>243</v>
      </c>
      <c r="E182" s="181" t="s">
        <v>4390</v>
      </c>
      <c r="F182" s="182" t="s">
        <v>4494</v>
      </c>
      <c r="H182" s="183">
        <v>2</v>
      </c>
      <c r="I182" s="184"/>
      <c r="L182" s="180"/>
      <c r="M182" s="185"/>
      <c r="N182" s="186"/>
      <c r="O182" s="186"/>
      <c r="P182" s="186"/>
      <c r="Q182" s="186"/>
      <c r="R182" s="186"/>
      <c r="S182" s="186"/>
      <c r="T182" s="187"/>
      <c r="AT182" s="181" t="s">
        <v>243</v>
      </c>
      <c r="AU182" s="181" t="s">
        <v>87</v>
      </c>
      <c r="AV182" s="14" t="s">
        <v>87</v>
      </c>
      <c r="AW182" s="14" t="s">
        <v>29</v>
      </c>
      <c r="AX182" s="14" t="s">
        <v>82</v>
      </c>
      <c r="AY182" s="181" t="s">
        <v>234</v>
      </c>
    </row>
    <row r="183" spans="1:65" s="2" customFormat="1" ht="24.15" customHeight="1">
      <c r="A183" s="33"/>
      <c r="B183" s="157"/>
      <c r="C183" s="158" t="s">
        <v>630</v>
      </c>
      <c r="D183" s="158" t="s">
        <v>237</v>
      </c>
      <c r="E183" s="159" t="s">
        <v>4495</v>
      </c>
      <c r="F183" s="160" t="s">
        <v>4496</v>
      </c>
      <c r="G183" s="161" t="s">
        <v>305</v>
      </c>
      <c r="H183" s="162">
        <v>1</v>
      </c>
      <c r="I183" s="163"/>
      <c r="J183" s="164">
        <f t="shared" ref="J183:J196" si="20">ROUND(I183*H183,2)</f>
        <v>0</v>
      </c>
      <c r="K183" s="165"/>
      <c r="L183" s="34"/>
      <c r="M183" s="166" t="s">
        <v>1</v>
      </c>
      <c r="N183" s="167" t="s">
        <v>41</v>
      </c>
      <c r="O183" s="62"/>
      <c r="P183" s="168">
        <f t="shared" ref="P183:P196" si="21">O183*H183</f>
        <v>0</v>
      </c>
      <c r="Q183" s="168">
        <v>6.0000000000000002E-5</v>
      </c>
      <c r="R183" s="168">
        <f t="shared" ref="R183:R196" si="22">Q183*H183</f>
        <v>6.0000000000000002E-5</v>
      </c>
      <c r="S183" s="168">
        <v>0</v>
      </c>
      <c r="T183" s="169">
        <f t="shared" ref="T183:T196" si="23"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327</v>
      </c>
      <c r="AT183" s="170" t="s">
        <v>237</v>
      </c>
      <c r="AU183" s="170" t="s">
        <v>87</v>
      </c>
      <c r="AY183" s="18" t="s">
        <v>234</v>
      </c>
      <c r="BE183" s="171">
        <f t="shared" ref="BE183:BE196" si="24">IF(N183="základná",J183,0)</f>
        <v>0</v>
      </c>
      <c r="BF183" s="171">
        <f t="shared" ref="BF183:BF196" si="25">IF(N183="znížená",J183,0)</f>
        <v>0</v>
      </c>
      <c r="BG183" s="171">
        <f t="shared" ref="BG183:BG196" si="26">IF(N183="zákl. prenesená",J183,0)</f>
        <v>0</v>
      </c>
      <c r="BH183" s="171">
        <f t="shared" ref="BH183:BH196" si="27">IF(N183="zníž. prenesená",J183,0)</f>
        <v>0</v>
      </c>
      <c r="BI183" s="171">
        <f t="shared" ref="BI183:BI196" si="28">IF(N183="nulová",J183,0)</f>
        <v>0</v>
      </c>
      <c r="BJ183" s="18" t="s">
        <v>87</v>
      </c>
      <c r="BK183" s="171">
        <f t="shared" ref="BK183:BK196" si="29">ROUND(I183*H183,2)</f>
        <v>0</v>
      </c>
      <c r="BL183" s="18" t="s">
        <v>327</v>
      </c>
      <c r="BM183" s="170" t="s">
        <v>4497</v>
      </c>
    </row>
    <row r="184" spans="1:65" s="2" customFormat="1" ht="16.5" customHeight="1">
      <c r="A184" s="33"/>
      <c r="B184" s="157"/>
      <c r="C184" s="199" t="s">
        <v>639</v>
      </c>
      <c r="D184" s="199" t="s">
        <v>478</v>
      </c>
      <c r="E184" s="200" t="s">
        <v>4498</v>
      </c>
      <c r="F184" s="201" t="s">
        <v>4499</v>
      </c>
      <c r="G184" s="202" t="s">
        <v>305</v>
      </c>
      <c r="H184" s="203">
        <v>1</v>
      </c>
      <c r="I184" s="204"/>
      <c r="J184" s="205">
        <f t="shared" si="20"/>
        <v>0</v>
      </c>
      <c r="K184" s="206"/>
      <c r="L184" s="207"/>
      <c r="M184" s="208" t="s">
        <v>1</v>
      </c>
      <c r="N184" s="209" t="s">
        <v>41</v>
      </c>
      <c r="O184" s="62"/>
      <c r="P184" s="168">
        <f t="shared" si="21"/>
        <v>0</v>
      </c>
      <c r="Q184" s="168">
        <v>2.3500000000000001E-3</v>
      </c>
      <c r="R184" s="168">
        <f t="shared" si="22"/>
        <v>2.3500000000000001E-3</v>
      </c>
      <c r="S184" s="168">
        <v>0</v>
      </c>
      <c r="T184" s="169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643</v>
      </c>
      <c r="AT184" s="170" t="s">
        <v>478</v>
      </c>
      <c r="AU184" s="170" t="s">
        <v>87</v>
      </c>
      <c r="AY184" s="18" t="s">
        <v>234</v>
      </c>
      <c r="BE184" s="171">
        <f t="shared" si="24"/>
        <v>0</v>
      </c>
      <c r="BF184" s="171">
        <f t="shared" si="25"/>
        <v>0</v>
      </c>
      <c r="BG184" s="171">
        <f t="shared" si="26"/>
        <v>0</v>
      </c>
      <c r="BH184" s="171">
        <f t="shared" si="27"/>
        <v>0</v>
      </c>
      <c r="BI184" s="171">
        <f t="shared" si="28"/>
        <v>0</v>
      </c>
      <c r="BJ184" s="18" t="s">
        <v>87</v>
      </c>
      <c r="BK184" s="171">
        <f t="shared" si="29"/>
        <v>0</v>
      </c>
      <c r="BL184" s="18" t="s">
        <v>327</v>
      </c>
      <c r="BM184" s="170" t="s">
        <v>4500</v>
      </c>
    </row>
    <row r="185" spans="1:65" s="2" customFormat="1" ht="24.15" customHeight="1">
      <c r="A185" s="33"/>
      <c r="B185" s="157"/>
      <c r="C185" s="158" t="s">
        <v>643</v>
      </c>
      <c r="D185" s="158" t="s">
        <v>237</v>
      </c>
      <c r="E185" s="159" t="s">
        <v>1634</v>
      </c>
      <c r="F185" s="160" t="s">
        <v>1635</v>
      </c>
      <c r="G185" s="161" t="s">
        <v>305</v>
      </c>
      <c r="H185" s="162">
        <v>1</v>
      </c>
      <c r="I185" s="163"/>
      <c r="J185" s="164">
        <f t="shared" si="20"/>
        <v>0</v>
      </c>
      <c r="K185" s="165"/>
      <c r="L185" s="34"/>
      <c r="M185" s="166" t="s">
        <v>1</v>
      </c>
      <c r="N185" s="167" t="s">
        <v>41</v>
      </c>
      <c r="O185" s="62"/>
      <c r="P185" s="168">
        <f t="shared" si="21"/>
        <v>0</v>
      </c>
      <c r="Q185" s="168">
        <v>6.9999999999999994E-5</v>
      </c>
      <c r="R185" s="168">
        <f t="shared" si="22"/>
        <v>6.9999999999999994E-5</v>
      </c>
      <c r="S185" s="168">
        <v>0</v>
      </c>
      <c r="T185" s="169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327</v>
      </c>
      <c r="AT185" s="170" t="s">
        <v>237</v>
      </c>
      <c r="AU185" s="170" t="s">
        <v>87</v>
      </c>
      <c r="AY185" s="18" t="s">
        <v>234</v>
      </c>
      <c r="BE185" s="171">
        <f t="shared" si="24"/>
        <v>0</v>
      </c>
      <c r="BF185" s="171">
        <f t="shared" si="25"/>
        <v>0</v>
      </c>
      <c r="BG185" s="171">
        <f t="shared" si="26"/>
        <v>0</v>
      </c>
      <c r="BH185" s="171">
        <f t="shared" si="27"/>
        <v>0</v>
      </c>
      <c r="BI185" s="171">
        <f t="shared" si="28"/>
        <v>0</v>
      </c>
      <c r="BJ185" s="18" t="s">
        <v>87</v>
      </c>
      <c r="BK185" s="171">
        <f t="shared" si="29"/>
        <v>0</v>
      </c>
      <c r="BL185" s="18" t="s">
        <v>327</v>
      </c>
      <c r="BM185" s="170" t="s">
        <v>4501</v>
      </c>
    </row>
    <row r="186" spans="1:65" s="2" customFormat="1" ht="16.5" customHeight="1">
      <c r="A186" s="33"/>
      <c r="B186" s="157"/>
      <c r="C186" s="199" t="s">
        <v>656</v>
      </c>
      <c r="D186" s="199" t="s">
        <v>478</v>
      </c>
      <c r="E186" s="200" t="s">
        <v>1637</v>
      </c>
      <c r="F186" s="201" t="s">
        <v>1638</v>
      </c>
      <c r="G186" s="202" t="s">
        <v>305</v>
      </c>
      <c r="H186" s="203">
        <v>1</v>
      </c>
      <c r="I186" s="204"/>
      <c r="J186" s="205">
        <f t="shared" si="20"/>
        <v>0</v>
      </c>
      <c r="K186" s="206"/>
      <c r="L186" s="207"/>
      <c r="M186" s="208" t="s">
        <v>1</v>
      </c>
      <c r="N186" s="209" t="s">
        <v>41</v>
      </c>
      <c r="O186" s="62"/>
      <c r="P186" s="168">
        <f t="shared" si="21"/>
        <v>0</v>
      </c>
      <c r="Q186" s="168">
        <v>5.1900000000000002E-3</v>
      </c>
      <c r="R186" s="168">
        <f t="shared" si="22"/>
        <v>5.1900000000000002E-3</v>
      </c>
      <c r="S186" s="168">
        <v>0</v>
      </c>
      <c r="T186" s="169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0" t="s">
        <v>643</v>
      </c>
      <c r="AT186" s="170" t="s">
        <v>478</v>
      </c>
      <c r="AU186" s="170" t="s">
        <v>87</v>
      </c>
      <c r="AY186" s="18" t="s">
        <v>234</v>
      </c>
      <c r="BE186" s="171">
        <f t="shared" si="24"/>
        <v>0</v>
      </c>
      <c r="BF186" s="171">
        <f t="shared" si="25"/>
        <v>0</v>
      </c>
      <c r="BG186" s="171">
        <f t="shared" si="26"/>
        <v>0</v>
      </c>
      <c r="BH186" s="171">
        <f t="shared" si="27"/>
        <v>0</v>
      </c>
      <c r="BI186" s="171">
        <f t="shared" si="28"/>
        <v>0</v>
      </c>
      <c r="BJ186" s="18" t="s">
        <v>87</v>
      </c>
      <c r="BK186" s="171">
        <f t="shared" si="29"/>
        <v>0</v>
      </c>
      <c r="BL186" s="18" t="s">
        <v>327</v>
      </c>
      <c r="BM186" s="170" t="s">
        <v>4502</v>
      </c>
    </row>
    <row r="187" spans="1:65" s="2" customFormat="1" ht="16.5" customHeight="1">
      <c r="A187" s="33"/>
      <c r="B187" s="157"/>
      <c r="C187" s="158" t="s">
        <v>669</v>
      </c>
      <c r="D187" s="158" t="s">
        <v>237</v>
      </c>
      <c r="E187" s="159" t="s">
        <v>4503</v>
      </c>
      <c r="F187" s="160" t="s">
        <v>4504</v>
      </c>
      <c r="G187" s="161" t="s">
        <v>305</v>
      </c>
      <c r="H187" s="162">
        <v>1</v>
      </c>
      <c r="I187" s="163"/>
      <c r="J187" s="164">
        <f t="shared" si="20"/>
        <v>0</v>
      </c>
      <c r="K187" s="165"/>
      <c r="L187" s="34"/>
      <c r="M187" s="166" t="s">
        <v>1</v>
      </c>
      <c r="N187" s="167" t="s">
        <v>41</v>
      </c>
      <c r="O187" s="62"/>
      <c r="P187" s="168">
        <f t="shared" si="21"/>
        <v>0</v>
      </c>
      <c r="Q187" s="168">
        <v>6.9999999999999994E-5</v>
      </c>
      <c r="R187" s="168">
        <f t="shared" si="22"/>
        <v>6.9999999999999994E-5</v>
      </c>
      <c r="S187" s="168">
        <v>0</v>
      </c>
      <c r="T187" s="169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327</v>
      </c>
      <c r="AT187" s="170" t="s">
        <v>237</v>
      </c>
      <c r="AU187" s="170" t="s">
        <v>87</v>
      </c>
      <c r="AY187" s="18" t="s">
        <v>234</v>
      </c>
      <c r="BE187" s="171">
        <f t="shared" si="24"/>
        <v>0</v>
      </c>
      <c r="BF187" s="171">
        <f t="shared" si="25"/>
        <v>0</v>
      </c>
      <c r="BG187" s="171">
        <f t="shared" si="26"/>
        <v>0</v>
      </c>
      <c r="BH187" s="171">
        <f t="shared" si="27"/>
        <v>0</v>
      </c>
      <c r="BI187" s="171">
        <f t="shared" si="28"/>
        <v>0</v>
      </c>
      <c r="BJ187" s="18" t="s">
        <v>87</v>
      </c>
      <c r="BK187" s="171">
        <f t="shared" si="29"/>
        <v>0</v>
      </c>
      <c r="BL187" s="18" t="s">
        <v>327</v>
      </c>
      <c r="BM187" s="170" t="s">
        <v>4505</v>
      </c>
    </row>
    <row r="188" spans="1:65" s="2" customFormat="1" ht="24.15" customHeight="1">
      <c r="A188" s="33"/>
      <c r="B188" s="157"/>
      <c r="C188" s="199" t="s">
        <v>682</v>
      </c>
      <c r="D188" s="199" t="s">
        <v>478</v>
      </c>
      <c r="E188" s="200" t="s">
        <v>4506</v>
      </c>
      <c r="F188" s="201" t="s">
        <v>4507</v>
      </c>
      <c r="G188" s="202" t="s">
        <v>305</v>
      </c>
      <c r="H188" s="203">
        <v>1</v>
      </c>
      <c r="I188" s="204"/>
      <c r="J188" s="205">
        <f t="shared" si="20"/>
        <v>0</v>
      </c>
      <c r="K188" s="206"/>
      <c r="L188" s="207"/>
      <c r="M188" s="208" t="s">
        <v>1</v>
      </c>
      <c r="N188" s="209" t="s">
        <v>41</v>
      </c>
      <c r="O188" s="62"/>
      <c r="P188" s="168">
        <f t="shared" si="21"/>
        <v>0</v>
      </c>
      <c r="Q188" s="168">
        <v>3.0100000000000001E-3</v>
      </c>
      <c r="R188" s="168">
        <f t="shared" si="22"/>
        <v>3.0100000000000001E-3</v>
      </c>
      <c r="S188" s="168">
        <v>0</v>
      </c>
      <c r="T188" s="169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643</v>
      </c>
      <c r="AT188" s="170" t="s">
        <v>478</v>
      </c>
      <c r="AU188" s="170" t="s">
        <v>87</v>
      </c>
      <c r="AY188" s="18" t="s">
        <v>234</v>
      </c>
      <c r="BE188" s="171">
        <f t="shared" si="24"/>
        <v>0</v>
      </c>
      <c r="BF188" s="171">
        <f t="shared" si="25"/>
        <v>0</v>
      </c>
      <c r="BG188" s="171">
        <f t="shared" si="26"/>
        <v>0</v>
      </c>
      <c r="BH188" s="171">
        <f t="shared" si="27"/>
        <v>0</v>
      </c>
      <c r="BI188" s="171">
        <f t="shared" si="28"/>
        <v>0</v>
      </c>
      <c r="BJ188" s="18" t="s">
        <v>87</v>
      </c>
      <c r="BK188" s="171">
        <f t="shared" si="29"/>
        <v>0</v>
      </c>
      <c r="BL188" s="18" t="s">
        <v>327</v>
      </c>
      <c r="BM188" s="170" t="s">
        <v>4508</v>
      </c>
    </row>
    <row r="189" spans="1:65" s="2" customFormat="1" ht="16.5" customHeight="1">
      <c r="A189" s="33"/>
      <c r="B189" s="157"/>
      <c r="C189" s="158" t="s">
        <v>686</v>
      </c>
      <c r="D189" s="158" t="s">
        <v>237</v>
      </c>
      <c r="E189" s="159" t="s">
        <v>4509</v>
      </c>
      <c r="F189" s="160" t="s">
        <v>4510</v>
      </c>
      <c r="G189" s="161" t="s">
        <v>305</v>
      </c>
      <c r="H189" s="162">
        <v>1</v>
      </c>
      <c r="I189" s="163"/>
      <c r="J189" s="164">
        <f t="shared" si="20"/>
        <v>0</v>
      </c>
      <c r="K189" s="165"/>
      <c r="L189" s="34"/>
      <c r="M189" s="166" t="s">
        <v>1</v>
      </c>
      <c r="N189" s="167" t="s">
        <v>41</v>
      </c>
      <c r="O189" s="62"/>
      <c r="P189" s="168">
        <f t="shared" si="21"/>
        <v>0</v>
      </c>
      <c r="Q189" s="168">
        <v>6.9999999999999994E-5</v>
      </c>
      <c r="R189" s="168">
        <f t="shared" si="22"/>
        <v>6.9999999999999994E-5</v>
      </c>
      <c r="S189" s="168">
        <v>0</v>
      </c>
      <c r="T189" s="169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327</v>
      </c>
      <c r="AT189" s="170" t="s">
        <v>237</v>
      </c>
      <c r="AU189" s="170" t="s">
        <v>87</v>
      </c>
      <c r="AY189" s="18" t="s">
        <v>234</v>
      </c>
      <c r="BE189" s="171">
        <f t="shared" si="24"/>
        <v>0</v>
      </c>
      <c r="BF189" s="171">
        <f t="shared" si="25"/>
        <v>0</v>
      </c>
      <c r="BG189" s="171">
        <f t="shared" si="26"/>
        <v>0</v>
      </c>
      <c r="BH189" s="171">
        <f t="shared" si="27"/>
        <v>0</v>
      </c>
      <c r="BI189" s="171">
        <f t="shared" si="28"/>
        <v>0</v>
      </c>
      <c r="BJ189" s="18" t="s">
        <v>87</v>
      </c>
      <c r="BK189" s="171">
        <f t="shared" si="29"/>
        <v>0</v>
      </c>
      <c r="BL189" s="18" t="s">
        <v>327</v>
      </c>
      <c r="BM189" s="170" t="s">
        <v>4511</v>
      </c>
    </row>
    <row r="190" spans="1:65" s="2" customFormat="1" ht="24.15" customHeight="1">
      <c r="A190" s="33"/>
      <c r="B190" s="157"/>
      <c r="C190" s="199" t="s">
        <v>690</v>
      </c>
      <c r="D190" s="199" t="s">
        <v>478</v>
      </c>
      <c r="E190" s="200" t="s">
        <v>4512</v>
      </c>
      <c r="F190" s="201" t="s">
        <v>4513</v>
      </c>
      <c r="G190" s="202" t="s">
        <v>305</v>
      </c>
      <c r="H190" s="203">
        <v>1</v>
      </c>
      <c r="I190" s="204"/>
      <c r="J190" s="205">
        <f t="shared" si="20"/>
        <v>0</v>
      </c>
      <c r="K190" s="206"/>
      <c r="L190" s="207"/>
      <c r="M190" s="208" t="s">
        <v>1</v>
      </c>
      <c r="N190" s="209" t="s">
        <v>41</v>
      </c>
      <c r="O190" s="62"/>
      <c r="P190" s="168">
        <f t="shared" si="21"/>
        <v>0</v>
      </c>
      <c r="Q190" s="168">
        <v>1.1000000000000001E-3</v>
      </c>
      <c r="R190" s="168">
        <f t="shared" si="22"/>
        <v>1.1000000000000001E-3</v>
      </c>
      <c r="S190" s="168">
        <v>0</v>
      </c>
      <c r="T190" s="169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643</v>
      </c>
      <c r="AT190" s="170" t="s">
        <v>478</v>
      </c>
      <c r="AU190" s="170" t="s">
        <v>87</v>
      </c>
      <c r="AY190" s="18" t="s">
        <v>234</v>
      </c>
      <c r="BE190" s="171">
        <f t="shared" si="24"/>
        <v>0</v>
      </c>
      <c r="BF190" s="171">
        <f t="shared" si="25"/>
        <v>0</v>
      </c>
      <c r="BG190" s="171">
        <f t="shared" si="26"/>
        <v>0</v>
      </c>
      <c r="BH190" s="171">
        <f t="shared" si="27"/>
        <v>0</v>
      </c>
      <c r="BI190" s="171">
        <f t="shared" si="28"/>
        <v>0</v>
      </c>
      <c r="BJ190" s="18" t="s">
        <v>87</v>
      </c>
      <c r="BK190" s="171">
        <f t="shared" si="29"/>
        <v>0</v>
      </c>
      <c r="BL190" s="18" t="s">
        <v>327</v>
      </c>
      <c r="BM190" s="170" t="s">
        <v>4514</v>
      </c>
    </row>
    <row r="191" spans="1:65" s="2" customFormat="1" ht="16.5" customHeight="1">
      <c r="A191" s="33"/>
      <c r="B191" s="157"/>
      <c r="C191" s="158" t="s">
        <v>701</v>
      </c>
      <c r="D191" s="158" t="s">
        <v>237</v>
      </c>
      <c r="E191" s="159" t="s">
        <v>4515</v>
      </c>
      <c r="F191" s="160" t="s">
        <v>4516</v>
      </c>
      <c r="G191" s="161" t="s">
        <v>305</v>
      </c>
      <c r="H191" s="162">
        <v>2</v>
      </c>
      <c r="I191" s="163"/>
      <c r="J191" s="164">
        <f t="shared" si="20"/>
        <v>0</v>
      </c>
      <c r="K191" s="165"/>
      <c r="L191" s="34"/>
      <c r="M191" s="166" t="s">
        <v>1</v>
      </c>
      <c r="N191" s="167" t="s">
        <v>41</v>
      </c>
      <c r="O191" s="62"/>
      <c r="P191" s="168">
        <f t="shared" si="21"/>
        <v>0</v>
      </c>
      <c r="Q191" s="168">
        <v>6.9999999999999994E-5</v>
      </c>
      <c r="R191" s="168">
        <f t="shared" si="22"/>
        <v>1.3999999999999999E-4</v>
      </c>
      <c r="S191" s="168">
        <v>0</v>
      </c>
      <c r="T191" s="169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0" t="s">
        <v>327</v>
      </c>
      <c r="AT191" s="170" t="s">
        <v>237</v>
      </c>
      <c r="AU191" s="170" t="s">
        <v>87</v>
      </c>
      <c r="AY191" s="18" t="s">
        <v>234</v>
      </c>
      <c r="BE191" s="171">
        <f t="shared" si="24"/>
        <v>0</v>
      </c>
      <c r="BF191" s="171">
        <f t="shared" si="25"/>
        <v>0</v>
      </c>
      <c r="BG191" s="171">
        <f t="shared" si="26"/>
        <v>0</v>
      </c>
      <c r="BH191" s="171">
        <f t="shared" si="27"/>
        <v>0</v>
      </c>
      <c r="BI191" s="171">
        <f t="shared" si="28"/>
        <v>0</v>
      </c>
      <c r="BJ191" s="18" t="s">
        <v>87</v>
      </c>
      <c r="BK191" s="171">
        <f t="shared" si="29"/>
        <v>0</v>
      </c>
      <c r="BL191" s="18" t="s">
        <v>327</v>
      </c>
      <c r="BM191" s="170" t="s">
        <v>4517</v>
      </c>
    </row>
    <row r="192" spans="1:65" s="2" customFormat="1" ht="24.15" customHeight="1">
      <c r="A192" s="33"/>
      <c r="B192" s="157"/>
      <c r="C192" s="199" t="s">
        <v>723</v>
      </c>
      <c r="D192" s="199" t="s">
        <v>478</v>
      </c>
      <c r="E192" s="200" t="s">
        <v>4518</v>
      </c>
      <c r="F192" s="201" t="s">
        <v>4519</v>
      </c>
      <c r="G192" s="202" t="s">
        <v>305</v>
      </c>
      <c r="H192" s="203">
        <v>2</v>
      </c>
      <c r="I192" s="204"/>
      <c r="J192" s="205">
        <f t="shared" si="20"/>
        <v>0</v>
      </c>
      <c r="K192" s="206"/>
      <c r="L192" s="207"/>
      <c r="M192" s="208" t="s">
        <v>1</v>
      </c>
      <c r="N192" s="209" t="s">
        <v>41</v>
      </c>
      <c r="O192" s="62"/>
      <c r="P192" s="168">
        <f t="shared" si="21"/>
        <v>0</v>
      </c>
      <c r="Q192" s="168">
        <v>4.1000000000000003E-3</v>
      </c>
      <c r="R192" s="168">
        <f t="shared" si="22"/>
        <v>8.2000000000000007E-3</v>
      </c>
      <c r="S192" s="168">
        <v>0</v>
      </c>
      <c r="T192" s="169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0" t="s">
        <v>643</v>
      </c>
      <c r="AT192" s="170" t="s">
        <v>478</v>
      </c>
      <c r="AU192" s="170" t="s">
        <v>87</v>
      </c>
      <c r="AY192" s="18" t="s">
        <v>234</v>
      </c>
      <c r="BE192" s="171">
        <f t="shared" si="24"/>
        <v>0</v>
      </c>
      <c r="BF192" s="171">
        <f t="shared" si="25"/>
        <v>0</v>
      </c>
      <c r="BG192" s="171">
        <f t="shared" si="26"/>
        <v>0</v>
      </c>
      <c r="BH192" s="171">
        <f t="shared" si="27"/>
        <v>0</v>
      </c>
      <c r="BI192" s="171">
        <f t="shared" si="28"/>
        <v>0</v>
      </c>
      <c r="BJ192" s="18" t="s">
        <v>87</v>
      </c>
      <c r="BK192" s="171">
        <f t="shared" si="29"/>
        <v>0</v>
      </c>
      <c r="BL192" s="18" t="s">
        <v>327</v>
      </c>
      <c r="BM192" s="170" t="s">
        <v>4520</v>
      </c>
    </row>
    <row r="193" spans="1:65" s="2" customFormat="1" ht="24.15" customHeight="1">
      <c r="A193" s="33"/>
      <c r="B193" s="157"/>
      <c r="C193" s="158" t="s">
        <v>733</v>
      </c>
      <c r="D193" s="158" t="s">
        <v>237</v>
      </c>
      <c r="E193" s="159" t="s">
        <v>4521</v>
      </c>
      <c r="F193" s="160" t="s">
        <v>4522</v>
      </c>
      <c r="G193" s="161" t="s">
        <v>305</v>
      </c>
      <c r="H193" s="162">
        <v>1</v>
      </c>
      <c r="I193" s="163"/>
      <c r="J193" s="164">
        <f t="shared" si="20"/>
        <v>0</v>
      </c>
      <c r="K193" s="165"/>
      <c r="L193" s="34"/>
      <c r="M193" s="166" t="s">
        <v>1</v>
      </c>
      <c r="N193" s="167" t="s">
        <v>41</v>
      </c>
      <c r="O193" s="62"/>
      <c r="P193" s="168">
        <f t="shared" si="21"/>
        <v>0</v>
      </c>
      <c r="Q193" s="168">
        <v>3.9899999999999996E-3</v>
      </c>
      <c r="R193" s="168">
        <f t="shared" si="22"/>
        <v>3.9899999999999996E-3</v>
      </c>
      <c r="S193" s="168">
        <v>0</v>
      </c>
      <c r="T193" s="169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70" t="s">
        <v>327</v>
      </c>
      <c r="AT193" s="170" t="s">
        <v>237</v>
      </c>
      <c r="AU193" s="170" t="s">
        <v>87</v>
      </c>
      <c r="AY193" s="18" t="s">
        <v>234</v>
      </c>
      <c r="BE193" s="171">
        <f t="shared" si="24"/>
        <v>0</v>
      </c>
      <c r="BF193" s="171">
        <f t="shared" si="25"/>
        <v>0</v>
      </c>
      <c r="BG193" s="171">
        <f t="shared" si="26"/>
        <v>0</v>
      </c>
      <c r="BH193" s="171">
        <f t="shared" si="27"/>
        <v>0</v>
      </c>
      <c r="BI193" s="171">
        <f t="shared" si="28"/>
        <v>0</v>
      </c>
      <c r="BJ193" s="18" t="s">
        <v>87</v>
      </c>
      <c r="BK193" s="171">
        <f t="shared" si="29"/>
        <v>0</v>
      </c>
      <c r="BL193" s="18" t="s">
        <v>327</v>
      </c>
      <c r="BM193" s="170" t="s">
        <v>4523</v>
      </c>
    </row>
    <row r="194" spans="1:65" s="2" customFormat="1" ht="16.5" customHeight="1">
      <c r="A194" s="33"/>
      <c r="B194" s="157"/>
      <c r="C194" s="199" t="s">
        <v>738</v>
      </c>
      <c r="D194" s="199" t="s">
        <v>478</v>
      </c>
      <c r="E194" s="200" t="s">
        <v>4524</v>
      </c>
      <c r="F194" s="201" t="s">
        <v>4525</v>
      </c>
      <c r="G194" s="202" t="s">
        <v>305</v>
      </c>
      <c r="H194" s="203">
        <v>1</v>
      </c>
      <c r="I194" s="204"/>
      <c r="J194" s="205">
        <f t="shared" si="20"/>
        <v>0</v>
      </c>
      <c r="K194" s="206"/>
      <c r="L194" s="207"/>
      <c r="M194" s="208" t="s">
        <v>1</v>
      </c>
      <c r="N194" s="209" t="s">
        <v>41</v>
      </c>
      <c r="O194" s="62"/>
      <c r="P194" s="168">
        <f t="shared" si="21"/>
        <v>0</v>
      </c>
      <c r="Q194" s="168">
        <v>0</v>
      </c>
      <c r="R194" s="168">
        <f t="shared" si="22"/>
        <v>0</v>
      </c>
      <c r="S194" s="168">
        <v>0</v>
      </c>
      <c r="T194" s="169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70" t="s">
        <v>643</v>
      </c>
      <c r="AT194" s="170" t="s">
        <v>478</v>
      </c>
      <c r="AU194" s="170" t="s">
        <v>87</v>
      </c>
      <c r="AY194" s="18" t="s">
        <v>234</v>
      </c>
      <c r="BE194" s="171">
        <f t="shared" si="24"/>
        <v>0</v>
      </c>
      <c r="BF194" s="171">
        <f t="shared" si="25"/>
        <v>0</v>
      </c>
      <c r="BG194" s="171">
        <f t="shared" si="26"/>
        <v>0</v>
      </c>
      <c r="BH194" s="171">
        <f t="shared" si="27"/>
        <v>0</v>
      </c>
      <c r="BI194" s="171">
        <f t="shared" si="28"/>
        <v>0</v>
      </c>
      <c r="BJ194" s="18" t="s">
        <v>87</v>
      </c>
      <c r="BK194" s="171">
        <f t="shared" si="29"/>
        <v>0</v>
      </c>
      <c r="BL194" s="18" t="s">
        <v>327</v>
      </c>
      <c r="BM194" s="170" t="s">
        <v>4526</v>
      </c>
    </row>
    <row r="195" spans="1:65" s="2" customFormat="1" ht="16.5" customHeight="1">
      <c r="A195" s="33"/>
      <c r="B195" s="157"/>
      <c r="C195" s="199" t="s">
        <v>743</v>
      </c>
      <c r="D195" s="199" t="s">
        <v>478</v>
      </c>
      <c r="E195" s="200" t="s">
        <v>4527</v>
      </c>
      <c r="F195" s="201" t="s">
        <v>4528</v>
      </c>
      <c r="G195" s="202" t="s">
        <v>305</v>
      </c>
      <c r="H195" s="203">
        <v>1</v>
      </c>
      <c r="I195" s="204"/>
      <c r="J195" s="205">
        <f t="shared" si="20"/>
        <v>0</v>
      </c>
      <c r="K195" s="206"/>
      <c r="L195" s="207"/>
      <c r="M195" s="208" t="s">
        <v>1</v>
      </c>
      <c r="N195" s="209" t="s">
        <v>41</v>
      </c>
      <c r="O195" s="62"/>
      <c r="P195" s="168">
        <f t="shared" si="21"/>
        <v>0</v>
      </c>
      <c r="Q195" s="168">
        <v>4.0000000000000002E-4</v>
      </c>
      <c r="R195" s="168">
        <f t="shared" si="22"/>
        <v>4.0000000000000002E-4</v>
      </c>
      <c r="S195" s="168">
        <v>0</v>
      </c>
      <c r="T195" s="169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0" t="s">
        <v>643</v>
      </c>
      <c r="AT195" s="170" t="s">
        <v>478</v>
      </c>
      <c r="AU195" s="170" t="s">
        <v>87</v>
      </c>
      <c r="AY195" s="18" t="s">
        <v>234</v>
      </c>
      <c r="BE195" s="171">
        <f t="shared" si="24"/>
        <v>0</v>
      </c>
      <c r="BF195" s="171">
        <f t="shared" si="25"/>
        <v>0</v>
      </c>
      <c r="BG195" s="171">
        <f t="shared" si="26"/>
        <v>0</v>
      </c>
      <c r="BH195" s="171">
        <f t="shared" si="27"/>
        <v>0</v>
      </c>
      <c r="BI195" s="171">
        <f t="shared" si="28"/>
        <v>0</v>
      </c>
      <c r="BJ195" s="18" t="s">
        <v>87</v>
      </c>
      <c r="BK195" s="171">
        <f t="shared" si="29"/>
        <v>0</v>
      </c>
      <c r="BL195" s="18" t="s">
        <v>327</v>
      </c>
      <c r="BM195" s="170" t="s">
        <v>4529</v>
      </c>
    </row>
    <row r="196" spans="1:65" s="2" customFormat="1" ht="24.15" customHeight="1">
      <c r="A196" s="33"/>
      <c r="B196" s="157"/>
      <c r="C196" s="199" t="s">
        <v>750</v>
      </c>
      <c r="D196" s="199" t="s">
        <v>478</v>
      </c>
      <c r="E196" s="200" t="s">
        <v>4530</v>
      </c>
      <c r="F196" s="201" t="s">
        <v>4531</v>
      </c>
      <c r="G196" s="202" t="s">
        <v>305</v>
      </c>
      <c r="H196" s="203">
        <v>1</v>
      </c>
      <c r="I196" s="204"/>
      <c r="J196" s="205">
        <f t="shared" si="20"/>
        <v>0</v>
      </c>
      <c r="K196" s="206"/>
      <c r="L196" s="207"/>
      <c r="M196" s="218" t="s">
        <v>1</v>
      </c>
      <c r="N196" s="219" t="s">
        <v>41</v>
      </c>
      <c r="O196" s="220"/>
      <c r="P196" s="221">
        <f t="shared" si="21"/>
        <v>0</v>
      </c>
      <c r="Q196" s="221">
        <v>0</v>
      </c>
      <c r="R196" s="221">
        <f t="shared" si="22"/>
        <v>0</v>
      </c>
      <c r="S196" s="221">
        <v>0</v>
      </c>
      <c r="T196" s="222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70" t="s">
        <v>643</v>
      </c>
      <c r="AT196" s="170" t="s">
        <v>478</v>
      </c>
      <c r="AU196" s="170" t="s">
        <v>87</v>
      </c>
      <c r="AY196" s="18" t="s">
        <v>234</v>
      </c>
      <c r="BE196" s="171">
        <f t="shared" si="24"/>
        <v>0</v>
      </c>
      <c r="BF196" s="171">
        <f t="shared" si="25"/>
        <v>0</v>
      </c>
      <c r="BG196" s="171">
        <f t="shared" si="26"/>
        <v>0</v>
      </c>
      <c r="BH196" s="171">
        <f t="shared" si="27"/>
        <v>0</v>
      </c>
      <c r="BI196" s="171">
        <f t="shared" si="28"/>
        <v>0</v>
      </c>
      <c r="BJ196" s="18" t="s">
        <v>87</v>
      </c>
      <c r="BK196" s="171">
        <f t="shared" si="29"/>
        <v>0</v>
      </c>
      <c r="BL196" s="18" t="s">
        <v>327</v>
      </c>
      <c r="BM196" s="170" t="s">
        <v>4532</v>
      </c>
    </row>
    <row r="197" spans="1:65" s="2" customFormat="1" ht="6.9" customHeight="1">
      <c r="A197" s="33"/>
      <c r="B197" s="51"/>
      <c r="C197" s="52"/>
      <c r="D197" s="52"/>
      <c r="E197" s="52"/>
      <c r="F197" s="52"/>
      <c r="G197" s="52"/>
      <c r="H197" s="52"/>
      <c r="I197" s="52"/>
      <c r="J197" s="52"/>
      <c r="K197" s="52"/>
      <c r="L197" s="34"/>
      <c r="M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</row>
  </sheetData>
  <autoFilter ref="C125:K196" xr:uid="{00000000-0009-0000-0000-000011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194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162</v>
      </c>
      <c r="AZ2" s="102" t="s">
        <v>4533</v>
      </c>
      <c r="BA2" s="102" t="s">
        <v>1</v>
      </c>
      <c r="BB2" s="102" t="s">
        <v>1</v>
      </c>
      <c r="BC2" s="102" t="s">
        <v>4534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3162</v>
      </c>
      <c r="BA3" s="102" t="s">
        <v>1</v>
      </c>
      <c r="BB3" s="102" t="s">
        <v>1</v>
      </c>
      <c r="BC3" s="102" t="s">
        <v>4535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3164</v>
      </c>
      <c r="BA4" s="102" t="s">
        <v>1</v>
      </c>
      <c r="BB4" s="102" t="s">
        <v>1</v>
      </c>
      <c r="BC4" s="102" t="s">
        <v>4536</v>
      </c>
      <c r="BD4" s="102" t="s">
        <v>87</v>
      </c>
    </row>
    <row r="5" spans="1:56" s="1" customFormat="1" ht="6.9" customHeight="1">
      <c r="B5" s="21"/>
      <c r="L5" s="21"/>
      <c r="AZ5" s="102" t="s">
        <v>3166</v>
      </c>
      <c r="BA5" s="102" t="s">
        <v>1</v>
      </c>
      <c r="BB5" s="102" t="s">
        <v>1</v>
      </c>
      <c r="BC5" s="102" t="s">
        <v>4537</v>
      </c>
      <c r="BD5" s="102" t="s">
        <v>87</v>
      </c>
    </row>
    <row r="6" spans="1:56" s="1" customFormat="1" ht="12" customHeight="1">
      <c r="B6" s="21"/>
      <c r="D6" s="28" t="s">
        <v>15</v>
      </c>
      <c r="L6" s="21"/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56" s="1" customFormat="1" ht="12" customHeight="1">
      <c r="B8" s="21"/>
      <c r="D8" s="28" t="s">
        <v>199</v>
      </c>
      <c r="L8" s="21"/>
    </row>
    <row r="9" spans="1:56" s="2" customFormat="1" ht="16.5" customHeight="1">
      <c r="A9" s="33"/>
      <c r="B9" s="34"/>
      <c r="C9" s="33"/>
      <c r="D9" s="33"/>
      <c r="E9" s="284" t="s">
        <v>4393</v>
      </c>
      <c r="F9" s="287"/>
      <c r="G9" s="287"/>
      <c r="H9" s="28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201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66" t="s">
        <v>4538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20. 4. 2022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8" t="str">
        <f>'Rekapitulácia stavby'!E14</f>
        <v>Vyplň údaj</v>
      </c>
      <c r="F20" s="255"/>
      <c r="G20" s="255"/>
      <c r="H20" s="25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30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4395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205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5"/>
      <c r="B29" s="106"/>
      <c r="C29" s="105"/>
      <c r="D29" s="105"/>
      <c r="E29" s="259" t="s">
        <v>1</v>
      </c>
      <c r="F29" s="259"/>
      <c r="G29" s="259"/>
      <c r="H29" s="259"/>
      <c r="I29" s="105"/>
      <c r="J29" s="105"/>
      <c r="K29" s="105"/>
      <c r="L29" s="107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8" t="s">
        <v>35</v>
      </c>
      <c r="E32" s="33"/>
      <c r="F32" s="33"/>
      <c r="G32" s="33"/>
      <c r="H32" s="33"/>
      <c r="I32" s="33"/>
      <c r="J32" s="75">
        <f>ROUND(J125,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39</v>
      </c>
      <c r="E35" s="39" t="s">
        <v>40</v>
      </c>
      <c r="F35" s="109">
        <f>ROUND((SUM(BE125:BE193)),  2)</f>
        <v>0</v>
      </c>
      <c r="G35" s="110"/>
      <c r="H35" s="110"/>
      <c r="I35" s="111">
        <v>0.2</v>
      </c>
      <c r="J35" s="109">
        <f>ROUND(((SUM(BE125:BE193))*I35),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9" t="s">
        <v>41</v>
      </c>
      <c r="F36" s="109">
        <f>ROUND((SUM(BF125:BF193)),  2)</f>
        <v>0</v>
      </c>
      <c r="G36" s="110"/>
      <c r="H36" s="110"/>
      <c r="I36" s="111">
        <v>0.2</v>
      </c>
      <c r="J36" s="109">
        <f>ROUND(((SUM(BF125:BF193))*I36),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ROUND((SUM(BG125:BG193)),  2)</f>
        <v>0</v>
      </c>
      <c r="G37" s="33"/>
      <c r="H37" s="33"/>
      <c r="I37" s="113">
        <v>0.2</v>
      </c>
      <c r="J37" s="11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43</v>
      </c>
      <c r="F38" s="112">
        <f>ROUND((SUM(BH125:BH193)),  2)</f>
        <v>0</v>
      </c>
      <c r="G38" s="33"/>
      <c r="H38" s="33"/>
      <c r="I38" s="113">
        <v>0.2</v>
      </c>
      <c r="J38" s="112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39" t="s">
        <v>44</v>
      </c>
      <c r="F39" s="109">
        <f>ROUND((SUM(BI125:BI193)),  2)</f>
        <v>0</v>
      </c>
      <c r="G39" s="110"/>
      <c r="H39" s="110"/>
      <c r="I39" s="111">
        <v>0</v>
      </c>
      <c r="J39" s="109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45</v>
      </c>
      <c r="E41" s="64"/>
      <c r="F41" s="64"/>
      <c r="G41" s="116" t="s">
        <v>46</v>
      </c>
      <c r="H41" s="117" t="s">
        <v>47</v>
      </c>
      <c r="I41" s="64"/>
      <c r="J41" s="118">
        <f>SUM(J32:J39)</f>
        <v>0</v>
      </c>
      <c r="K41" s="119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2" customFormat="1" ht="16.5" hidden="1" customHeight="1">
      <c r="A87" s="33"/>
      <c r="B87" s="34"/>
      <c r="C87" s="33"/>
      <c r="D87" s="33"/>
      <c r="E87" s="284" t="s">
        <v>4393</v>
      </c>
      <c r="F87" s="287"/>
      <c r="G87" s="287"/>
      <c r="H87" s="28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hidden="1" customHeight="1">
      <c r="A88" s="33"/>
      <c r="B88" s="34"/>
      <c r="C88" s="28" t="s">
        <v>201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hidden="1" customHeight="1">
      <c r="A89" s="33"/>
      <c r="B89" s="34"/>
      <c r="C89" s="33"/>
      <c r="D89" s="33"/>
      <c r="E89" s="266" t="str">
        <f>E11</f>
        <v>SO 04.2 - Kanalizačná prípojka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hidden="1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hidden="1" customHeight="1">
      <c r="A91" s="33"/>
      <c r="B91" s="34"/>
      <c r="C91" s="28" t="s">
        <v>19</v>
      </c>
      <c r="D91" s="33"/>
      <c r="E91" s="33"/>
      <c r="F91" s="26" t="str">
        <f>F14</f>
        <v>kú: Jelka,p.č.:1174/1,4,24,25</v>
      </c>
      <c r="G91" s="33"/>
      <c r="H91" s="33"/>
      <c r="I91" s="28" t="s">
        <v>21</v>
      </c>
      <c r="J91" s="59" t="str">
        <f>IF(J14="","",J14)</f>
        <v>20. 4. 2022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hidden="1" customHeight="1">
      <c r="A93" s="33"/>
      <c r="B93" s="34"/>
      <c r="C93" s="28" t="s">
        <v>23</v>
      </c>
      <c r="D93" s="33"/>
      <c r="E93" s="33"/>
      <c r="F93" s="26" t="str">
        <f>E17</f>
        <v>Obec Jelka, Mierová 959/17, 925 23 Jelka</v>
      </c>
      <c r="G93" s="33"/>
      <c r="H93" s="33"/>
      <c r="I93" s="28" t="s">
        <v>30</v>
      </c>
      <c r="J93" s="31" t="str">
        <f>E23</f>
        <v>Ing.Alfréd Gáspár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hidden="1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Ingrid Szegheőová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hidden="1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hidden="1" customHeight="1">
      <c r="A96" s="33"/>
      <c r="B96" s="34"/>
      <c r="C96" s="122" t="s">
        <v>207</v>
      </c>
      <c r="D96" s="114"/>
      <c r="E96" s="114"/>
      <c r="F96" s="114"/>
      <c r="G96" s="114"/>
      <c r="H96" s="114"/>
      <c r="I96" s="114"/>
      <c r="J96" s="123" t="s">
        <v>208</v>
      </c>
      <c r="K96" s="114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hidden="1" customHeight="1">
      <c r="A98" s="33"/>
      <c r="B98" s="34"/>
      <c r="C98" s="124" t="s">
        <v>209</v>
      </c>
      <c r="D98" s="33"/>
      <c r="E98" s="33"/>
      <c r="F98" s="33"/>
      <c r="G98" s="33"/>
      <c r="H98" s="33"/>
      <c r="I98" s="33"/>
      <c r="J98" s="75">
        <f>J125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210</v>
      </c>
    </row>
    <row r="99" spans="1:47" s="9" customFormat="1" ht="24.9" hidden="1" customHeight="1">
      <c r="B99" s="125"/>
      <c r="D99" s="126" t="s">
        <v>211</v>
      </c>
      <c r="E99" s="127"/>
      <c r="F99" s="127"/>
      <c r="G99" s="127"/>
      <c r="H99" s="127"/>
      <c r="I99" s="127"/>
      <c r="J99" s="128">
        <f>J126</f>
        <v>0</v>
      </c>
      <c r="L99" s="125"/>
    </row>
    <row r="100" spans="1:47" s="10" customFormat="1" ht="19.95" hidden="1" customHeight="1">
      <c r="B100" s="129"/>
      <c r="D100" s="130" t="s">
        <v>433</v>
      </c>
      <c r="E100" s="131"/>
      <c r="F100" s="131"/>
      <c r="G100" s="131"/>
      <c r="H100" s="131"/>
      <c r="I100" s="131"/>
      <c r="J100" s="132">
        <f>J127</f>
        <v>0</v>
      </c>
      <c r="L100" s="129"/>
    </row>
    <row r="101" spans="1:47" s="10" customFormat="1" ht="19.95" hidden="1" customHeight="1">
      <c r="B101" s="129"/>
      <c r="D101" s="130" t="s">
        <v>2761</v>
      </c>
      <c r="E101" s="131"/>
      <c r="F101" s="131"/>
      <c r="G101" s="131"/>
      <c r="H101" s="131"/>
      <c r="I101" s="131"/>
      <c r="J101" s="132">
        <f>J157</f>
        <v>0</v>
      </c>
      <c r="L101" s="129"/>
    </row>
    <row r="102" spans="1:47" s="10" customFormat="1" ht="19.95" hidden="1" customHeight="1">
      <c r="B102" s="129"/>
      <c r="D102" s="130" t="s">
        <v>3170</v>
      </c>
      <c r="E102" s="131"/>
      <c r="F102" s="131"/>
      <c r="G102" s="131"/>
      <c r="H102" s="131"/>
      <c r="I102" s="131"/>
      <c r="J102" s="132">
        <f>J160</f>
        <v>0</v>
      </c>
      <c r="L102" s="129"/>
    </row>
    <row r="103" spans="1:47" s="10" customFormat="1" ht="19.95" hidden="1" customHeight="1">
      <c r="B103" s="129"/>
      <c r="D103" s="130" t="s">
        <v>1315</v>
      </c>
      <c r="E103" s="131"/>
      <c r="F103" s="131"/>
      <c r="G103" s="131"/>
      <c r="H103" s="131"/>
      <c r="I103" s="131"/>
      <c r="J103" s="132">
        <f>J192</f>
        <v>0</v>
      </c>
      <c r="L103" s="129"/>
    </row>
    <row r="104" spans="1:47" s="2" customFormat="1" ht="21.75" hidden="1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6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6.9" hidden="1" customHeight="1">
      <c r="A105" s="33"/>
      <c r="B105" s="51"/>
      <c r="C105" s="52"/>
      <c r="D105" s="52"/>
      <c r="E105" s="52"/>
      <c r="F105" s="52"/>
      <c r="G105" s="52"/>
      <c r="H105" s="52"/>
      <c r="I105" s="52"/>
      <c r="J105" s="52"/>
      <c r="K105" s="52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hidden="1"/>
    <row r="107" spans="1:47" hidden="1"/>
    <row r="108" spans="1:47" hidden="1"/>
    <row r="109" spans="1:47" s="2" customFormat="1" ht="6.9" customHeight="1">
      <c r="A109" s="33"/>
      <c r="B109" s="53"/>
      <c r="C109" s="54"/>
      <c r="D109" s="54"/>
      <c r="E109" s="54"/>
      <c r="F109" s="54"/>
      <c r="G109" s="54"/>
      <c r="H109" s="54"/>
      <c r="I109" s="54"/>
      <c r="J109" s="54"/>
      <c r="K109" s="54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4.9" customHeight="1">
      <c r="A110" s="33"/>
      <c r="B110" s="34"/>
      <c r="C110" s="22" t="s">
        <v>220</v>
      </c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6.9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84" t="str">
        <f>E7</f>
        <v>PRESTAVBA BUDOV ZDRAVOTNÉHO STREDISKA - 9 B.J.</v>
      </c>
      <c r="F113" s="285"/>
      <c r="G113" s="285"/>
      <c r="H113" s="285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199</v>
      </c>
      <c r="L114" s="21"/>
    </row>
    <row r="115" spans="1:65" s="2" customFormat="1" ht="16.5" customHeight="1">
      <c r="A115" s="33"/>
      <c r="B115" s="34"/>
      <c r="C115" s="33"/>
      <c r="D115" s="33"/>
      <c r="E115" s="284" t="s">
        <v>4393</v>
      </c>
      <c r="F115" s="287"/>
      <c r="G115" s="287"/>
      <c r="H115" s="287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201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66" t="str">
        <f>E11</f>
        <v>SO 04.2 - Kanalizačná prípojka</v>
      </c>
      <c r="F117" s="287"/>
      <c r="G117" s="287"/>
      <c r="H117" s="287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F14</f>
        <v>kú: Jelka,p.č.:1174/1,4,24,25</v>
      </c>
      <c r="G119" s="33"/>
      <c r="H119" s="33"/>
      <c r="I119" s="28" t="s">
        <v>21</v>
      </c>
      <c r="J119" s="59" t="str">
        <f>IF(J14="","",J14)</f>
        <v>20. 4. 2022</v>
      </c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23</v>
      </c>
      <c r="D121" s="33"/>
      <c r="E121" s="33"/>
      <c r="F121" s="26" t="str">
        <f>E17</f>
        <v>Obec Jelka, Mierová 959/17, 925 23 Jelka</v>
      </c>
      <c r="G121" s="33"/>
      <c r="H121" s="33"/>
      <c r="I121" s="28" t="s">
        <v>30</v>
      </c>
      <c r="J121" s="31" t="str">
        <f>E23</f>
        <v>Ing.Alfréd Gáspár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15" customHeight="1">
      <c r="A122" s="33"/>
      <c r="B122" s="34"/>
      <c r="C122" s="28" t="s">
        <v>27</v>
      </c>
      <c r="D122" s="33"/>
      <c r="E122" s="33"/>
      <c r="F122" s="26" t="str">
        <f>IF(E20="","",E20)</f>
        <v>Vyplň údaj</v>
      </c>
      <c r="G122" s="33"/>
      <c r="H122" s="33"/>
      <c r="I122" s="28" t="s">
        <v>32</v>
      </c>
      <c r="J122" s="31" t="str">
        <f>E26</f>
        <v>Ingrid Szegheőová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33"/>
      <c r="B124" s="134"/>
      <c r="C124" s="135" t="s">
        <v>221</v>
      </c>
      <c r="D124" s="136" t="s">
        <v>60</v>
      </c>
      <c r="E124" s="136" t="s">
        <v>56</v>
      </c>
      <c r="F124" s="136" t="s">
        <v>57</v>
      </c>
      <c r="G124" s="136" t="s">
        <v>222</v>
      </c>
      <c r="H124" s="136" t="s">
        <v>223</v>
      </c>
      <c r="I124" s="136" t="s">
        <v>224</v>
      </c>
      <c r="J124" s="137" t="s">
        <v>208</v>
      </c>
      <c r="K124" s="138" t="s">
        <v>225</v>
      </c>
      <c r="L124" s="139"/>
      <c r="M124" s="66" t="s">
        <v>1</v>
      </c>
      <c r="N124" s="67" t="s">
        <v>39</v>
      </c>
      <c r="O124" s="67" t="s">
        <v>226</v>
      </c>
      <c r="P124" s="67" t="s">
        <v>227</v>
      </c>
      <c r="Q124" s="67" t="s">
        <v>228</v>
      </c>
      <c r="R124" s="67" t="s">
        <v>229</v>
      </c>
      <c r="S124" s="67" t="s">
        <v>230</v>
      </c>
      <c r="T124" s="68" t="s">
        <v>231</v>
      </c>
      <c r="U124" s="133"/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</row>
    <row r="125" spans="1:65" s="2" customFormat="1" ht="22.95" customHeight="1">
      <c r="A125" s="33"/>
      <c r="B125" s="34"/>
      <c r="C125" s="73" t="s">
        <v>209</v>
      </c>
      <c r="D125" s="33"/>
      <c r="E125" s="33"/>
      <c r="F125" s="33"/>
      <c r="G125" s="33"/>
      <c r="H125" s="33"/>
      <c r="I125" s="33"/>
      <c r="J125" s="140">
        <f>BK125</f>
        <v>0</v>
      </c>
      <c r="K125" s="33"/>
      <c r="L125" s="34"/>
      <c r="M125" s="69"/>
      <c r="N125" s="60"/>
      <c r="O125" s="70"/>
      <c r="P125" s="141">
        <f>P126</f>
        <v>0</v>
      </c>
      <c r="Q125" s="70"/>
      <c r="R125" s="141">
        <f>R126</f>
        <v>67.421452799999997</v>
      </c>
      <c r="S125" s="70"/>
      <c r="T125" s="142">
        <f>T126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210</v>
      </c>
      <c r="BK125" s="143">
        <f>BK126</f>
        <v>0</v>
      </c>
    </row>
    <row r="126" spans="1:65" s="12" customFormat="1" ht="25.95" customHeight="1">
      <c r="B126" s="144"/>
      <c r="D126" s="145" t="s">
        <v>74</v>
      </c>
      <c r="E126" s="146" t="s">
        <v>232</v>
      </c>
      <c r="F126" s="146" t="s">
        <v>233</v>
      </c>
      <c r="I126" s="147"/>
      <c r="J126" s="148">
        <f>BK126</f>
        <v>0</v>
      </c>
      <c r="L126" s="144"/>
      <c r="M126" s="149"/>
      <c r="N126" s="150"/>
      <c r="O126" s="150"/>
      <c r="P126" s="151">
        <f>P127+P157+P160+P192</f>
        <v>0</v>
      </c>
      <c r="Q126" s="150"/>
      <c r="R126" s="151">
        <f>R127+R157+R160+R192</f>
        <v>67.421452799999997</v>
      </c>
      <c r="S126" s="150"/>
      <c r="T126" s="152">
        <f>T127+T157+T160+T192</f>
        <v>0</v>
      </c>
      <c r="AR126" s="145" t="s">
        <v>82</v>
      </c>
      <c r="AT126" s="153" t="s">
        <v>74</v>
      </c>
      <c r="AU126" s="153" t="s">
        <v>75</v>
      </c>
      <c r="AY126" s="145" t="s">
        <v>234</v>
      </c>
      <c r="BK126" s="154">
        <f>BK127+BK157+BK160+BK192</f>
        <v>0</v>
      </c>
    </row>
    <row r="127" spans="1:65" s="12" customFormat="1" ht="22.95" customHeight="1">
      <c r="B127" s="144"/>
      <c r="D127" s="145" t="s">
        <v>74</v>
      </c>
      <c r="E127" s="155" t="s">
        <v>82</v>
      </c>
      <c r="F127" s="155" t="s">
        <v>450</v>
      </c>
      <c r="I127" s="147"/>
      <c r="J127" s="156">
        <f>BK127</f>
        <v>0</v>
      </c>
      <c r="L127" s="144"/>
      <c r="M127" s="149"/>
      <c r="N127" s="150"/>
      <c r="O127" s="150"/>
      <c r="P127" s="151">
        <f>SUM(P128:P156)</f>
        <v>0</v>
      </c>
      <c r="Q127" s="150"/>
      <c r="R127" s="151">
        <f>SUM(R128:R156)</f>
        <v>44.698</v>
      </c>
      <c r="S127" s="150"/>
      <c r="T127" s="152">
        <f>SUM(T128:T156)</f>
        <v>0</v>
      </c>
      <c r="AR127" s="145" t="s">
        <v>82</v>
      </c>
      <c r="AT127" s="153" t="s">
        <v>74</v>
      </c>
      <c r="AU127" s="153" t="s">
        <v>82</v>
      </c>
      <c r="AY127" s="145" t="s">
        <v>234</v>
      </c>
      <c r="BK127" s="154">
        <f>SUM(BK128:BK156)</f>
        <v>0</v>
      </c>
    </row>
    <row r="128" spans="1:65" s="2" customFormat="1" ht="24.15" customHeight="1">
      <c r="A128" s="33"/>
      <c r="B128" s="157"/>
      <c r="C128" s="158" t="s">
        <v>82</v>
      </c>
      <c r="D128" s="158" t="s">
        <v>237</v>
      </c>
      <c r="E128" s="159" t="s">
        <v>4539</v>
      </c>
      <c r="F128" s="160" t="s">
        <v>4540</v>
      </c>
      <c r="G128" s="161" t="s">
        <v>453</v>
      </c>
      <c r="H128" s="162">
        <v>75.66</v>
      </c>
      <c r="I128" s="163"/>
      <c r="J128" s="164">
        <f>ROUND(I128*H128,2)</f>
        <v>0</v>
      </c>
      <c r="K128" s="165"/>
      <c r="L128" s="34"/>
      <c r="M128" s="166" t="s">
        <v>1</v>
      </c>
      <c r="N128" s="167" t="s">
        <v>41</v>
      </c>
      <c r="O128" s="62"/>
      <c r="P128" s="168">
        <f>O128*H128</f>
        <v>0</v>
      </c>
      <c r="Q128" s="168">
        <v>0</v>
      </c>
      <c r="R128" s="168">
        <f>Q128*H128</f>
        <v>0</v>
      </c>
      <c r="S128" s="168">
        <v>0</v>
      </c>
      <c r="T128" s="169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70" t="s">
        <v>241</v>
      </c>
      <c r="AT128" s="170" t="s">
        <v>237</v>
      </c>
      <c r="AU128" s="170" t="s">
        <v>87</v>
      </c>
      <c r="AY128" s="18" t="s">
        <v>234</v>
      </c>
      <c r="BE128" s="171">
        <f>IF(N128="základná",J128,0)</f>
        <v>0</v>
      </c>
      <c r="BF128" s="171">
        <f>IF(N128="znížená",J128,0)</f>
        <v>0</v>
      </c>
      <c r="BG128" s="171">
        <f>IF(N128="zákl. prenesená",J128,0)</f>
        <v>0</v>
      </c>
      <c r="BH128" s="171">
        <f>IF(N128="zníž. prenesená",J128,0)</f>
        <v>0</v>
      </c>
      <c r="BI128" s="171">
        <f>IF(N128="nulová",J128,0)</f>
        <v>0</v>
      </c>
      <c r="BJ128" s="18" t="s">
        <v>87</v>
      </c>
      <c r="BK128" s="171">
        <f>ROUND(I128*H128,2)</f>
        <v>0</v>
      </c>
      <c r="BL128" s="18" t="s">
        <v>241</v>
      </c>
      <c r="BM128" s="170" t="s">
        <v>4541</v>
      </c>
    </row>
    <row r="129" spans="1:65" s="13" customFormat="1" ht="20.399999999999999">
      <c r="B129" s="172"/>
      <c r="D129" s="173" t="s">
        <v>243</v>
      </c>
      <c r="E129" s="174" t="s">
        <v>1</v>
      </c>
      <c r="F129" s="175" t="s">
        <v>4542</v>
      </c>
      <c r="H129" s="174" t="s">
        <v>1</v>
      </c>
      <c r="I129" s="176"/>
      <c r="L129" s="172"/>
      <c r="M129" s="177"/>
      <c r="N129" s="178"/>
      <c r="O129" s="178"/>
      <c r="P129" s="178"/>
      <c r="Q129" s="178"/>
      <c r="R129" s="178"/>
      <c r="S129" s="178"/>
      <c r="T129" s="179"/>
      <c r="AT129" s="174" t="s">
        <v>243</v>
      </c>
      <c r="AU129" s="174" t="s">
        <v>87</v>
      </c>
      <c r="AV129" s="13" t="s">
        <v>82</v>
      </c>
      <c r="AW129" s="13" t="s">
        <v>29</v>
      </c>
      <c r="AX129" s="13" t="s">
        <v>75</v>
      </c>
      <c r="AY129" s="174" t="s">
        <v>234</v>
      </c>
    </row>
    <row r="130" spans="1:65" s="14" customFormat="1">
      <c r="B130" s="180"/>
      <c r="D130" s="173" t="s">
        <v>243</v>
      </c>
      <c r="E130" s="181" t="s">
        <v>1</v>
      </c>
      <c r="F130" s="182" t="s">
        <v>4543</v>
      </c>
      <c r="H130" s="183">
        <v>25.74</v>
      </c>
      <c r="I130" s="184"/>
      <c r="L130" s="180"/>
      <c r="M130" s="185"/>
      <c r="N130" s="186"/>
      <c r="O130" s="186"/>
      <c r="P130" s="186"/>
      <c r="Q130" s="186"/>
      <c r="R130" s="186"/>
      <c r="S130" s="186"/>
      <c r="T130" s="187"/>
      <c r="AT130" s="181" t="s">
        <v>243</v>
      </c>
      <c r="AU130" s="181" t="s">
        <v>87</v>
      </c>
      <c r="AV130" s="14" t="s">
        <v>87</v>
      </c>
      <c r="AW130" s="14" t="s">
        <v>29</v>
      </c>
      <c r="AX130" s="14" t="s">
        <v>75</v>
      </c>
      <c r="AY130" s="181" t="s">
        <v>234</v>
      </c>
    </row>
    <row r="131" spans="1:65" s="14" customFormat="1">
      <c r="B131" s="180"/>
      <c r="D131" s="173" t="s">
        <v>243</v>
      </c>
      <c r="E131" s="181" t="s">
        <v>1</v>
      </c>
      <c r="F131" s="182" t="s">
        <v>4544</v>
      </c>
      <c r="H131" s="183">
        <v>49.92</v>
      </c>
      <c r="I131" s="184"/>
      <c r="L131" s="180"/>
      <c r="M131" s="185"/>
      <c r="N131" s="186"/>
      <c r="O131" s="186"/>
      <c r="P131" s="186"/>
      <c r="Q131" s="186"/>
      <c r="R131" s="186"/>
      <c r="S131" s="186"/>
      <c r="T131" s="187"/>
      <c r="AT131" s="181" t="s">
        <v>243</v>
      </c>
      <c r="AU131" s="181" t="s">
        <v>87</v>
      </c>
      <c r="AV131" s="14" t="s">
        <v>87</v>
      </c>
      <c r="AW131" s="14" t="s">
        <v>29</v>
      </c>
      <c r="AX131" s="14" t="s">
        <v>75</v>
      </c>
      <c r="AY131" s="181" t="s">
        <v>234</v>
      </c>
    </row>
    <row r="132" spans="1:65" s="15" customFormat="1">
      <c r="B132" s="188"/>
      <c r="D132" s="173" t="s">
        <v>243</v>
      </c>
      <c r="E132" s="189" t="s">
        <v>4533</v>
      </c>
      <c r="F132" s="190" t="s">
        <v>4545</v>
      </c>
      <c r="H132" s="191">
        <v>75.66</v>
      </c>
      <c r="I132" s="192"/>
      <c r="L132" s="188"/>
      <c r="M132" s="193"/>
      <c r="N132" s="194"/>
      <c r="O132" s="194"/>
      <c r="P132" s="194"/>
      <c r="Q132" s="194"/>
      <c r="R132" s="194"/>
      <c r="S132" s="194"/>
      <c r="T132" s="195"/>
      <c r="AT132" s="189" t="s">
        <v>243</v>
      </c>
      <c r="AU132" s="189" t="s">
        <v>87</v>
      </c>
      <c r="AV132" s="15" t="s">
        <v>241</v>
      </c>
      <c r="AW132" s="15" t="s">
        <v>29</v>
      </c>
      <c r="AX132" s="15" t="s">
        <v>82</v>
      </c>
      <c r="AY132" s="189" t="s">
        <v>234</v>
      </c>
    </row>
    <row r="133" spans="1:65" s="2" customFormat="1" ht="37.950000000000003" customHeight="1">
      <c r="A133" s="33"/>
      <c r="B133" s="157"/>
      <c r="C133" s="158" t="s">
        <v>87</v>
      </c>
      <c r="D133" s="158" t="s">
        <v>237</v>
      </c>
      <c r="E133" s="159" t="s">
        <v>4546</v>
      </c>
      <c r="F133" s="160" t="s">
        <v>4547</v>
      </c>
      <c r="G133" s="161" t="s">
        <v>453</v>
      </c>
      <c r="H133" s="162">
        <v>22.698</v>
      </c>
      <c r="I133" s="163"/>
      <c r="J133" s="164">
        <f>ROUND(I133*H133,2)</f>
        <v>0</v>
      </c>
      <c r="K133" s="165"/>
      <c r="L133" s="34"/>
      <c r="M133" s="166" t="s">
        <v>1</v>
      </c>
      <c r="N133" s="167" t="s">
        <v>41</v>
      </c>
      <c r="O133" s="62"/>
      <c r="P133" s="168">
        <f>O133*H133</f>
        <v>0</v>
      </c>
      <c r="Q133" s="168">
        <v>0</v>
      </c>
      <c r="R133" s="168">
        <f>Q133*H133</f>
        <v>0</v>
      </c>
      <c r="S133" s="168">
        <v>0</v>
      </c>
      <c r="T133" s="169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70" t="s">
        <v>241</v>
      </c>
      <c r="AT133" s="170" t="s">
        <v>237</v>
      </c>
      <c r="AU133" s="170" t="s">
        <v>87</v>
      </c>
      <c r="AY133" s="18" t="s">
        <v>234</v>
      </c>
      <c r="BE133" s="171">
        <f>IF(N133="základná",J133,0)</f>
        <v>0</v>
      </c>
      <c r="BF133" s="171">
        <f>IF(N133="znížená",J133,0)</f>
        <v>0</v>
      </c>
      <c r="BG133" s="171">
        <f>IF(N133="zákl. prenesená",J133,0)</f>
        <v>0</v>
      </c>
      <c r="BH133" s="171">
        <f>IF(N133="zníž. prenesená",J133,0)</f>
        <v>0</v>
      </c>
      <c r="BI133" s="171">
        <f>IF(N133="nulová",J133,0)</f>
        <v>0</v>
      </c>
      <c r="BJ133" s="18" t="s">
        <v>87</v>
      </c>
      <c r="BK133" s="171">
        <f>ROUND(I133*H133,2)</f>
        <v>0</v>
      </c>
      <c r="BL133" s="18" t="s">
        <v>241</v>
      </c>
      <c r="BM133" s="170" t="s">
        <v>4548</v>
      </c>
    </row>
    <row r="134" spans="1:65" s="14" customFormat="1">
      <c r="B134" s="180"/>
      <c r="D134" s="173" t="s">
        <v>243</v>
      </c>
      <c r="E134" s="181" t="s">
        <v>1</v>
      </c>
      <c r="F134" s="182" t="s">
        <v>4549</v>
      </c>
      <c r="H134" s="183">
        <v>22.698</v>
      </c>
      <c r="I134" s="184"/>
      <c r="L134" s="180"/>
      <c r="M134" s="185"/>
      <c r="N134" s="186"/>
      <c r="O134" s="186"/>
      <c r="P134" s="186"/>
      <c r="Q134" s="186"/>
      <c r="R134" s="186"/>
      <c r="S134" s="186"/>
      <c r="T134" s="187"/>
      <c r="AT134" s="181" t="s">
        <v>243</v>
      </c>
      <c r="AU134" s="181" t="s">
        <v>87</v>
      </c>
      <c r="AV134" s="14" t="s">
        <v>87</v>
      </c>
      <c r="AW134" s="14" t="s">
        <v>29</v>
      </c>
      <c r="AX134" s="14" t="s">
        <v>82</v>
      </c>
      <c r="AY134" s="181" t="s">
        <v>234</v>
      </c>
    </row>
    <row r="135" spans="1:65" s="2" customFormat="1" ht="37.950000000000003" customHeight="1">
      <c r="A135" s="33"/>
      <c r="B135" s="157"/>
      <c r="C135" s="158" t="s">
        <v>92</v>
      </c>
      <c r="D135" s="158" t="s">
        <v>237</v>
      </c>
      <c r="E135" s="159" t="s">
        <v>4550</v>
      </c>
      <c r="F135" s="160" t="s">
        <v>4551</v>
      </c>
      <c r="G135" s="161" t="s">
        <v>453</v>
      </c>
      <c r="H135" s="162">
        <v>39.576000000000001</v>
      </c>
      <c r="I135" s="163"/>
      <c r="J135" s="164">
        <f>ROUND(I135*H135,2)</f>
        <v>0</v>
      </c>
      <c r="K135" s="165"/>
      <c r="L135" s="34"/>
      <c r="M135" s="166" t="s">
        <v>1</v>
      </c>
      <c r="N135" s="167" t="s">
        <v>41</v>
      </c>
      <c r="O135" s="62"/>
      <c r="P135" s="168">
        <f>O135*H135</f>
        <v>0</v>
      </c>
      <c r="Q135" s="168">
        <v>0</v>
      </c>
      <c r="R135" s="168">
        <f>Q135*H135</f>
        <v>0</v>
      </c>
      <c r="S135" s="168">
        <v>0</v>
      </c>
      <c r="T135" s="169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0" t="s">
        <v>241</v>
      </c>
      <c r="AT135" s="170" t="s">
        <v>237</v>
      </c>
      <c r="AU135" s="170" t="s">
        <v>87</v>
      </c>
      <c r="AY135" s="18" t="s">
        <v>234</v>
      </c>
      <c r="BE135" s="171">
        <f>IF(N135="základná",J135,0)</f>
        <v>0</v>
      </c>
      <c r="BF135" s="171">
        <f>IF(N135="znížená",J135,0)</f>
        <v>0</v>
      </c>
      <c r="BG135" s="171">
        <f>IF(N135="zákl. prenesená",J135,0)</f>
        <v>0</v>
      </c>
      <c r="BH135" s="171">
        <f>IF(N135="zníž. prenesená",J135,0)</f>
        <v>0</v>
      </c>
      <c r="BI135" s="171">
        <f>IF(N135="nulová",J135,0)</f>
        <v>0</v>
      </c>
      <c r="BJ135" s="18" t="s">
        <v>87</v>
      </c>
      <c r="BK135" s="171">
        <f>ROUND(I135*H135,2)</f>
        <v>0</v>
      </c>
      <c r="BL135" s="18" t="s">
        <v>241</v>
      </c>
      <c r="BM135" s="170" t="s">
        <v>4552</v>
      </c>
    </row>
    <row r="136" spans="1:65" s="13" customFormat="1" ht="20.399999999999999">
      <c r="B136" s="172"/>
      <c r="D136" s="173" t="s">
        <v>243</v>
      </c>
      <c r="E136" s="174" t="s">
        <v>1</v>
      </c>
      <c r="F136" s="175" t="s">
        <v>4553</v>
      </c>
      <c r="H136" s="174" t="s">
        <v>1</v>
      </c>
      <c r="I136" s="176"/>
      <c r="L136" s="172"/>
      <c r="M136" s="177"/>
      <c r="N136" s="178"/>
      <c r="O136" s="178"/>
      <c r="P136" s="178"/>
      <c r="Q136" s="178"/>
      <c r="R136" s="178"/>
      <c r="S136" s="178"/>
      <c r="T136" s="179"/>
      <c r="AT136" s="174" t="s">
        <v>243</v>
      </c>
      <c r="AU136" s="174" t="s">
        <v>87</v>
      </c>
      <c r="AV136" s="13" t="s">
        <v>82</v>
      </c>
      <c r="AW136" s="13" t="s">
        <v>29</v>
      </c>
      <c r="AX136" s="13" t="s">
        <v>75</v>
      </c>
      <c r="AY136" s="174" t="s">
        <v>234</v>
      </c>
    </row>
    <row r="137" spans="1:65" s="14" customFormat="1">
      <c r="B137" s="180"/>
      <c r="D137" s="173" t="s">
        <v>243</v>
      </c>
      <c r="E137" s="181" t="s">
        <v>1</v>
      </c>
      <c r="F137" s="182" t="s">
        <v>3162</v>
      </c>
      <c r="H137" s="183">
        <v>11.64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243</v>
      </c>
      <c r="AU137" s="181" t="s">
        <v>87</v>
      </c>
      <c r="AV137" s="14" t="s">
        <v>87</v>
      </c>
      <c r="AW137" s="14" t="s">
        <v>29</v>
      </c>
      <c r="AX137" s="14" t="s">
        <v>75</v>
      </c>
      <c r="AY137" s="181" t="s">
        <v>234</v>
      </c>
    </row>
    <row r="138" spans="1:65" s="14" customFormat="1">
      <c r="B138" s="180"/>
      <c r="D138" s="173" t="s">
        <v>243</v>
      </c>
      <c r="E138" s="181" t="s">
        <v>1</v>
      </c>
      <c r="F138" s="182" t="s">
        <v>3164</v>
      </c>
      <c r="H138" s="183">
        <v>27.936</v>
      </c>
      <c r="I138" s="184"/>
      <c r="L138" s="180"/>
      <c r="M138" s="185"/>
      <c r="N138" s="186"/>
      <c r="O138" s="186"/>
      <c r="P138" s="186"/>
      <c r="Q138" s="186"/>
      <c r="R138" s="186"/>
      <c r="S138" s="186"/>
      <c r="T138" s="187"/>
      <c r="AT138" s="181" t="s">
        <v>243</v>
      </c>
      <c r="AU138" s="181" t="s">
        <v>87</v>
      </c>
      <c r="AV138" s="14" t="s">
        <v>87</v>
      </c>
      <c r="AW138" s="14" t="s">
        <v>29</v>
      </c>
      <c r="AX138" s="14" t="s">
        <v>75</v>
      </c>
      <c r="AY138" s="181" t="s">
        <v>234</v>
      </c>
    </row>
    <row r="139" spans="1:65" s="15" customFormat="1">
      <c r="B139" s="188"/>
      <c r="D139" s="173" t="s">
        <v>243</v>
      </c>
      <c r="E139" s="189" t="s">
        <v>3166</v>
      </c>
      <c r="F139" s="190" t="s">
        <v>248</v>
      </c>
      <c r="H139" s="191">
        <v>39.576000000000001</v>
      </c>
      <c r="I139" s="192"/>
      <c r="L139" s="188"/>
      <c r="M139" s="193"/>
      <c r="N139" s="194"/>
      <c r="O139" s="194"/>
      <c r="P139" s="194"/>
      <c r="Q139" s="194"/>
      <c r="R139" s="194"/>
      <c r="S139" s="194"/>
      <c r="T139" s="195"/>
      <c r="AT139" s="189" t="s">
        <v>243</v>
      </c>
      <c r="AU139" s="189" t="s">
        <v>87</v>
      </c>
      <c r="AV139" s="15" t="s">
        <v>241</v>
      </c>
      <c r="AW139" s="15" t="s">
        <v>29</v>
      </c>
      <c r="AX139" s="15" t="s">
        <v>82</v>
      </c>
      <c r="AY139" s="189" t="s">
        <v>234</v>
      </c>
    </row>
    <row r="140" spans="1:65" s="2" customFormat="1" ht="44.25" customHeight="1">
      <c r="A140" s="33"/>
      <c r="B140" s="157"/>
      <c r="C140" s="158" t="s">
        <v>241</v>
      </c>
      <c r="D140" s="158" t="s">
        <v>237</v>
      </c>
      <c r="E140" s="159" t="s">
        <v>4554</v>
      </c>
      <c r="F140" s="160" t="s">
        <v>4555</v>
      </c>
      <c r="G140" s="161" t="s">
        <v>453</v>
      </c>
      <c r="H140" s="162">
        <v>277.03199999999998</v>
      </c>
      <c r="I140" s="163"/>
      <c r="J140" s="164">
        <f>ROUND(I140*H140,2)</f>
        <v>0</v>
      </c>
      <c r="K140" s="165"/>
      <c r="L140" s="34"/>
      <c r="M140" s="166" t="s">
        <v>1</v>
      </c>
      <c r="N140" s="167" t="s">
        <v>41</v>
      </c>
      <c r="O140" s="62"/>
      <c r="P140" s="168">
        <f>O140*H140</f>
        <v>0</v>
      </c>
      <c r="Q140" s="168">
        <v>0</v>
      </c>
      <c r="R140" s="168">
        <f>Q140*H140</f>
        <v>0</v>
      </c>
      <c r="S140" s="168">
        <v>0</v>
      </c>
      <c r="T140" s="169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0" t="s">
        <v>241</v>
      </c>
      <c r="AT140" s="170" t="s">
        <v>237</v>
      </c>
      <c r="AU140" s="170" t="s">
        <v>87</v>
      </c>
      <c r="AY140" s="18" t="s">
        <v>234</v>
      </c>
      <c r="BE140" s="171">
        <f>IF(N140="základná",J140,0)</f>
        <v>0</v>
      </c>
      <c r="BF140" s="171">
        <f>IF(N140="znížená",J140,0)</f>
        <v>0</v>
      </c>
      <c r="BG140" s="171">
        <f>IF(N140="zákl. prenesená",J140,0)</f>
        <v>0</v>
      </c>
      <c r="BH140" s="171">
        <f>IF(N140="zníž. prenesená",J140,0)</f>
        <v>0</v>
      </c>
      <c r="BI140" s="171">
        <f>IF(N140="nulová",J140,0)</f>
        <v>0</v>
      </c>
      <c r="BJ140" s="18" t="s">
        <v>87</v>
      </c>
      <c r="BK140" s="171">
        <f>ROUND(I140*H140,2)</f>
        <v>0</v>
      </c>
      <c r="BL140" s="18" t="s">
        <v>241</v>
      </c>
      <c r="BM140" s="170" t="s">
        <v>4556</v>
      </c>
    </row>
    <row r="141" spans="1:65" s="14" customFormat="1">
      <c r="B141" s="180"/>
      <c r="D141" s="173" t="s">
        <v>243</v>
      </c>
      <c r="E141" s="181" t="s">
        <v>1</v>
      </c>
      <c r="F141" s="182" t="s">
        <v>4557</v>
      </c>
      <c r="H141" s="183">
        <v>277.03199999999998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243</v>
      </c>
      <c r="AU141" s="181" t="s">
        <v>87</v>
      </c>
      <c r="AV141" s="14" t="s">
        <v>87</v>
      </c>
      <c r="AW141" s="14" t="s">
        <v>29</v>
      </c>
      <c r="AX141" s="14" t="s">
        <v>82</v>
      </c>
      <c r="AY141" s="181" t="s">
        <v>234</v>
      </c>
    </row>
    <row r="142" spans="1:65" s="2" customFormat="1" ht="24.15" customHeight="1">
      <c r="A142" s="33"/>
      <c r="B142" s="157"/>
      <c r="C142" s="158" t="s">
        <v>269</v>
      </c>
      <c r="D142" s="158" t="s">
        <v>237</v>
      </c>
      <c r="E142" s="159" t="s">
        <v>4558</v>
      </c>
      <c r="F142" s="160" t="s">
        <v>4559</v>
      </c>
      <c r="G142" s="161" t="s">
        <v>453</v>
      </c>
      <c r="H142" s="162">
        <v>39.576000000000001</v>
      </c>
      <c r="I142" s="163"/>
      <c r="J142" s="164">
        <f>ROUND(I142*H142,2)</f>
        <v>0</v>
      </c>
      <c r="K142" s="165"/>
      <c r="L142" s="34"/>
      <c r="M142" s="166" t="s">
        <v>1</v>
      </c>
      <c r="N142" s="167" t="s">
        <v>41</v>
      </c>
      <c r="O142" s="62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241</v>
      </c>
      <c r="AT142" s="170" t="s">
        <v>237</v>
      </c>
      <c r="AU142" s="170" t="s">
        <v>87</v>
      </c>
      <c r="AY142" s="18" t="s">
        <v>234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8" t="s">
        <v>87</v>
      </c>
      <c r="BK142" s="171">
        <f>ROUND(I142*H142,2)</f>
        <v>0</v>
      </c>
      <c r="BL142" s="18" t="s">
        <v>241</v>
      </c>
      <c r="BM142" s="170" t="s">
        <v>4560</v>
      </c>
    </row>
    <row r="143" spans="1:65" s="14" customFormat="1">
      <c r="B143" s="180"/>
      <c r="D143" s="173" t="s">
        <v>243</v>
      </c>
      <c r="E143" s="181" t="s">
        <v>1</v>
      </c>
      <c r="F143" s="182" t="s">
        <v>3166</v>
      </c>
      <c r="H143" s="183">
        <v>39.576000000000001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243</v>
      </c>
      <c r="AU143" s="181" t="s">
        <v>87</v>
      </c>
      <c r="AV143" s="14" t="s">
        <v>87</v>
      </c>
      <c r="AW143" s="14" t="s">
        <v>29</v>
      </c>
      <c r="AX143" s="14" t="s">
        <v>82</v>
      </c>
      <c r="AY143" s="181" t="s">
        <v>234</v>
      </c>
    </row>
    <row r="144" spans="1:65" s="2" customFormat="1" ht="21.75" customHeight="1">
      <c r="A144" s="33"/>
      <c r="B144" s="157"/>
      <c r="C144" s="158" t="s">
        <v>273</v>
      </c>
      <c r="D144" s="158" t="s">
        <v>237</v>
      </c>
      <c r="E144" s="159" t="s">
        <v>4561</v>
      </c>
      <c r="F144" s="160" t="s">
        <v>4562</v>
      </c>
      <c r="G144" s="161" t="s">
        <v>453</v>
      </c>
      <c r="H144" s="162">
        <v>39.576000000000001</v>
      </c>
      <c r="I144" s="163"/>
      <c r="J144" s="164">
        <f>ROUND(I144*H144,2)</f>
        <v>0</v>
      </c>
      <c r="K144" s="165"/>
      <c r="L144" s="34"/>
      <c r="M144" s="166" t="s">
        <v>1</v>
      </c>
      <c r="N144" s="167" t="s">
        <v>41</v>
      </c>
      <c r="O144" s="62"/>
      <c r="P144" s="168">
        <f>O144*H144</f>
        <v>0</v>
      </c>
      <c r="Q144" s="168">
        <v>0</v>
      </c>
      <c r="R144" s="168">
        <f>Q144*H144</f>
        <v>0</v>
      </c>
      <c r="S144" s="168">
        <v>0</v>
      </c>
      <c r="T144" s="169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241</v>
      </c>
      <c r="AT144" s="170" t="s">
        <v>237</v>
      </c>
      <c r="AU144" s="170" t="s">
        <v>87</v>
      </c>
      <c r="AY144" s="18" t="s">
        <v>234</v>
      </c>
      <c r="BE144" s="171">
        <f>IF(N144="základná",J144,0)</f>
        <v>0</v>
      </c>
      <c r="BF144" s="171">
        <f>IF(N144="znížená",J144,0)</f>
        <v>0</v>
      </c>
      <c r="BG144" s="171">
        <f>IF(N144="zákl. prenesená",J144,0)</f>
        <v>0</v>
      </c>
      <c r="BH144" s="171">
        <f>IF(N144="zníž. prenesená",J144,0)</f>
        <v>0</v>
      </c>
      <c r="BI144" s="171">
        <f>IF(N144="nulová",J144,0)</f>
        <v>0</v>
      </c>
      <c r="BJ144" s="18" t="s">
        <v>87</v>
      </c>
      <c r="BK144" s="171">
        <f>ROUND(I144*H144,2)</f>
        <v>0</v>
      </c>
      <c r="BL144" s="18" t="s">
        <v>241</v>
      </c>
      <c r="BM144" s="170" t="s">
        <v>4563</v>
      </c>
    </row>
    <row r="145" spans="1:65" s="14" customFormat="1">
      <c r="B145" s="180"/>
      <c r="D145" s="173" t="s">
        <v>243</v>
      </c>
      <c r="E145" s="181" t="s">
        <v>1</v>
      </c>
      <c r="F145" s="182" t="s">
        <v>3166</v>
      </c>
      <c r="H145" s="183">
        <v>39.576000000000001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243</v>
      </c>
      <c r="AU145" s="181" t="s">
        <v>87</v>
      </c>
      <c r="AV145" s="14" t="s">
        <v>87</v>
      </c>
      <c r="AW145" s="14" t="s">
        <v>29</v>
      </c>
      <c r="AX145" s="14" t="s">
        <v>82</v>
      </c>
      <c r="AY145" s="181" t="s">
        <v>234</v>
      </c>
    </row>
    <row r="146" spans="1:65" s="2" customFormat="1" ht="24.15" customHeight="1">
      <c r="A146" s="33"/>
      <c r="B146" s="157"/>
      <c r="C146" s="158" t="s">
        <v>278</v>
      </c>
      <c r="D146" s="158" t="s">
        <v>237</v>
      </c>
      <c r="E146" s="159" t="s">
        <v>4564</v>
      </c>
      <c r="F146" s="160" t="s">
        <v>4565</v>
      </c>
      <c r="G146" s="161" t="s">
        <v>267</v>
      </c>
      <c r="H146" s="162">
        <v>63.322000000000003</v>
      </c>
      <c r="I146" s="163"/>
      <c r="J146" s="164">
        <f>ROUND(I146*H146,2)</f>
        <v>0</v>
      </c>
      <c r="K146" s="165"/>
      <c r="L146" s="34"/>
      <c r="M146" s="166" t="s">
        <v>1</v>
      </c>
      <c r="N146" s="167" t="s">
        <v>41</v>
      </c>
      <c r="O146" s="62"/>
      <c r="P146" s="168">
        <f>O146*H146</f>
        <v>0</v>
      </c>
      <c r="Q146" s="168">
        <v>0</v>
      </c>
      <c r="R146" s="168">
        <f>Q146*H146</f>
        <v>0</v>
      </c>
      <c r="S146" s="168">
        <v>0</v>
      </c>
      <c r="T146" s="169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241</v>
      </c>
      <c r="AT146" s="170" t="s">
        <v>237</v>
      </c>
      <c r="AU146" s="170" t="s">
        <v>87</v>
      </c>
      <c r="AY146" s="18" t="s">
        <v>234</v>
      </c>
      <c r="BE146" s="171">
        <f>IF(N146="základná",J146,0)</f>
        <v>0</v>
      </c>
      <c r="BF146" s="171">
        <f>IF(N146="znížená",J146,0)</f>
        <v>0</v>
      </c>
      <c r="BG146" s="171">
        <f>IF(N146="zákl. prenesená",J146,0)</f>
        <v>0</v>
      </c>
      <c r="BH146" s="171">
        <f>IF(N146="zníž. prenesená",J146,0)</f>
        <v>0</v>
      </c>
      <c r="BI146" s="171">
        <f>IF(N146="nulová",J146,0)</f>
        <v>0</v>
      </c>
      <c r="BJ146" s="18" t="s">
        <v>87</v>
      </c>
      <c r="BK146" s="171">
        <f>ROUND(I146*H146,2)</f>
        <v>0</v>
      </c>
      <c r="BL146" s="18" t="s">
        <v>241</v>
      </c>
      <c r="BM146" s="170" t="s">
        <v>4566</v>
      </c>
    </row>
    <row r="147" spans="1:65" s="14" customFormat="1">
      <c r="B147" s="180"/>
      <c r="D147" s="173" t="s">
        <v>243</v>
      </c>
      <c r="E147" s="181" t="s">
        <v>1</v>
      </c>
      <c r="F147" s="182" t="s">
        <v>4567</v>
      </c>
      <c r="H147" s="183">
        <v>63.322000000000003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243</v>
      </c>
      <c r="AU147" s="181" t="s">
        <v>87</v>
      </c>
      <c r="AV147" s="14" t="s">
        <v>87</v>
      </c>
      <c r="AW147" s="14" t="s">
        <v>29</v>
      </c>
      <c r="AX147" s="14" t="s">
        <v>82</v>
      </c>
      <c r="AY147" s="181" t="s">
        <v>234</v>
      </c>
    </row>
    <row r="148" spans="1:65" s="2" customFormat="1" ht="33" customHeight="1">
      <c r="A148" s="33"/>
      <c r="B148" s="157"/>
      <c r="C148" s="158" t="s">
        <v>282</v>
      </c>
      <c r="D148" s="158" t="s">
        <v>237</v>
      </c>
      <c r="E148" s="159" t="s">
        <v>4568</v>
      </c>
      <c r="F148" s="160" t="s">
        <v>4569</v>
      </c>
      <c r="G148" s="161" t="s">
        <v>453</v>
      </c>
      <c r="H148" s="162">
        <v>36.084000000000003</v>
      </c>
      <c r="I148" s="163"/>
      <c r="J148" s="164">
        <f>ROUND(I148*H148,2)</f>
        <v>0</v>
      </c>
      <c r="K148" s="165"/>
      <c r="L148" s="34"/>
      <c r="M148" s="166" t="s">
        <v>1</v>
      </c>
      <c r="N148" s="167" t="s">
        <v>41</v>
      </c>
      <c r="O148" s="62"/>
      <c r="P148" s="168">
        <f>O148*H148</f>
        <v>0</v>
      </c>
      <c r="Q148" s="168">
        <v>0</v>
      </c>
      <c r="R148" s="168">
        <f>Q148*H148</f>
        <v>0</v>
      </c>
      <c r="S148" s="168">
        <v>0</v>
      </c>
      <c r="T148" s="169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241</v>
      </c>
      <c r="AT148" s="170" t="s">
        <v>237</v>
      </c>
      <c r="AU148" s="170" t="s">
        <v>87</v>
      </c>
      <c r="AY148" s="18" t="s">
        <v>234</v>
      </c>
      <c r="BE148" s="171">
        <f>IF(N148="základná",J148,0)</f>
        <v>0</v>
      </c>
      <c r="BF148" s="171">
        <f>IF(N148="znížená",J148,0)</f>
        <v>0</v>
      </c>
      <c r="BG148" s="171">
        <f>IF(N148="zákl. prenesená",J148,0)</f>
        <v>0</v>
      </c>
      <c r="BH148" s="171">
        <f>IF(N148="zníž. prenesená",J148,0)</f>
        <v>0</v>
      </c>
      <c r="BI148" s="171">
        <f>IF(N148="nulová",J148,0)</f>
        <v>0</v>
      </c>
      <c r="BJ148" s="18" t="s">
        <v>87</v>
      </c>
      <c r="BK148" s="171">
        <f>ROUND(I148*H148,2)</f>
        <v>0</v>
      </c>
      <c r="BL148" s="18" t="s">
        <v>241</v>
      </c>
      <c r="BM148" s="170" t="s">
        <v>4570</v>
      </c>
    </row>
    <row r="149" spans="1:65" s="14" customFormat="1">
      <c r="B149" s="180"/>
      <c r="D149" s="173" t="s">
        <v>243</v>
      </c>
      <c r="E149" s="181" t="s">
        <v>1</v>
      </c>
      <c r="F149" s="182" t="s">
        <v>4533</v>
      </c>
      <c r="H149" s="183">
        <v>75.66</v>
      </c>
      <c r="I149" s="184"/>
      <c r="L149" s="180"/>
      <c r="M149" s="185"/>
      <c r="N149" s="186"/>
      <c r="O149" s="186"/>
      <c r="P149" s="186"/>
      <c r="Q149" s="186"/>
      <c r="R149" s="186"/>
      <c r="S149" s="186"/>
      <c r="T149" s="187"/>
      <c r="AT149" s="181" t="s">
        <v>243</v>
      </c>
      <c r="AU149" s="181" t="s">
        <v>87</v>
      </c>
      <c r="AV149" s="14" t="s">
        <v>87</v>
      </c>
      <c r="AW149" s="14" t="s">
        <v>29</v>
      </c>
      <c r="AX149" s="14" t="s">
        <v>75</v>
      </c>
      <c r="AY149" s="181" t="s">
        <v>234</v>
      </c>
    </row>
    <row r="150" spans="1:65" s="14" customFormat="1">
      <c r="B150" s="180"/>
      <c r="D150" s="173" t="s">
        <v>243</v>
      </c>
      <c r="E150" s="181" t="s">
        <v>1</v>
      </c>
      <c r="F150" s="182" t="s">
        <v>4571</v>
      </c>
      <c r="H150" s="183">
        <v>-11.64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243</v>
      </c>
      <c r="AU150" s="181" t="s">
        <v>87</v>
      </c>
      <c r="AV150" s="14" t="s">
        <v>87</v>
      </c>
      <c r="AW150" s="14" t="s">
        <v>29</v>
      </c>
      <c r="AX150" s="14" t="s">
        <v>75</v>
      </c>
      <c r="AY150" s="181" t="s">
        <v>234</v>
      </c>
    </row>
    <row r="151" spans="1:65" s="14" customFormat="1">
      <c r="B151" s="180"/>
      <c r="D151" s="173" t="s">
        <v>243</v>
      </c>
      <c r="E151" s="181" t="s">
        <v>1</v>
      </c>
      <c r="F151" s="182" t="s">
        <v>4402</v>
      </c>
      <c r="H151" s="183">
        <v>-27.936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243</v>
      </c>
      <c r="AU151" s="181" t="s">
        <v>87</v>
      </c>
      <c r="AV151" s="14" t="s">
        <v>87</v>
      </c>
      <c r="AW151" s="14" t="s">
        <v>29</v>
      </c>
      <c r="AX151" s="14" t="s">
        <v>75</v>
      </c>
      <c r="AY151" s="181" t="s">
        <v>234</v>
      </c>
    </row>
    <row r="152" spans="1:65" s="15" customFormat="1">
      <c r="B152" s="188"/>
      <c r="D152" s="173" t="s">
        <v>243</v>
      </c>
      <c r="E152" s="189" t="s">
        <v>1</v>
      </c>
      <c r="F152" s="190" t="s">
        <v>248</v>
      </c>
      <c r="H152" s="191">
        <v>36.084000000000003</v>
      </c>
      <c r="I152" s="192"/>
      <c r="L152" s="188"/>
      <c r="M152" s="193"/>
      <c r="N152" s="194"/>
      <c r="O152" s="194"/>
      <c r="P152" s="194"/>
      <c r="Q152" s="194"/>
      <c r="R152" s="194"/>
      <c r="S152" s="194"/>
      <c r="T152" s="195"/>
      <c r="AT152" s="189" t="s">
        <v>243</v>
      </c>
      <c r="AU152" s="189" t="s">
        <v>87</v>
      </c>
      <c r="AV152" s="15" t="s">
        <v>241</v>
      </c>
      <c r="AW152" s="15" t="s">
        <v>29</v>
      </c>
      <c r="AX152" s="15" t="s">
        <v>82</v>
      </c>
      <c r="AY152" s="189" t="s">
        <v>234</v>
      </c>
    </row>
    <row r="153" spans="1:65" s="2" customFormat="1" ht="24.15" customHeight="1">
      <c r="A153" s="33"/>
      <c r="B153" s="157"/>
      <c r="C153" s="158" t="s">
        <v>235</v>
      </c>
      <c r="D153" s="158" t="s">
        <v>237</v>
      </c>
      <c r="E153" s="159" t="s">
        <v>4404</v>
      </c>
      <c r="F153" s="160" t="s">
        <v>4405</v>
      </c>
      <c r="G153" s="161" t="s">
        <v>453</v>
      </c>
      <c r="H153" s="162">
        <v>27.936</v>
      </c>
      <c r="I153" s="163"/>
      <c r="J153" s="164">
        <f>ROUND(I153*H153,2)</f>
        <v>0</v>
      </c>
      <c r="K153" s="165"/>
      <c r="L153" s="34"/>
      <c r="M153" s="166" t="s">
        <v>1</v>
      </c>
      <c r="N153" s="167" t="s">
        <v>41</v>
      </c>
      <c r="O153" s="62"/>
      <c r="P153" s="168">
        <f>O153*H153</f>
        <v>0</v>
      </c>
      <c r="Q153" s="168">
        <v>0</v>
      </c>
      <c r="R153" s="168">
        <f>Q153*H153</f>
        <v>0</v>
      </c>
      <c r="S153" s="168">
        <v>0</v>
      </c>
      <c r="T153" s="169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0" t="s">
        <v>241</v>
      </c>
      <c r="AT153" s="170" t="s">
        <v>237</v>
      </c>
      <c r="AU153" s="170" t="s">
        <v>87</v>
      </c>
      <c r="AY153" s="18" t="s">
        <v>234</v>
      </c>
      <c r="BE153" s="171">
        <f>IF(N153="základná",J153,0)</f>
        <v>0</v>
      </c>
      <c r="BF153" s="171">
        <f>IF(N153="znížená",J153,0)</f>
        <v>0</v>
      </c>
      <c r="BG153" s="171">
        <f>IF(N153="zákl. prenesená",J153,0)</f>
        <v>0</v>
      </c>
      <c r="BH153" s="171">
        <f>IF(N153="zníž. prenesená",J153,0)</f>
        <v>0</v>
      </c>
      <c r="BI153" s="171">
        <f>IF(N153="nulová",J153,0)</f>
        <v>0</v>
      </c>
      <c r="BJ153" s="18" t="s">
        <v>87</v>
      </c>
      <c r="BK153" s="171">
        <f>ROUND(I153*H153,2)</f>
        <v>0</v>
      </c>
      <c r="BL153" s="18" t="s">
        <v>241</v>
      </c>
      <c r="BM153" s="170" t="s">
        <v>4572</v>
      </c>
    </row>
    <row r="154" spans="1:65" s="14" customFormat="1">
      <c r="B154" s="180"/>
      <c r="D154" s="173" t="s">
        <v>243</v>
      </c>
      <c r="E154" s="181" t="s">
        <v>3164</v>
      </c>
      <c r="F154" s="182" t="s">
        <v>4573</v>
      </c>
      <c r="H154" s="183">
        <v>27.936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243</v>
      </c>
      <c r="AU154" s="181" t="s">
        <v>87</v>
      </c>
      <c r="AV154" s="14" t="s">
        <v>87</v>
      </c>
      <c r="AW154" s="14" t="s">
        <v>29</v>
      </c>
      <c r="AX154" s="14" t="s">
        <v>82</v>
      </c>
      <c r="AY154" s="181" t="s">
        <v>234</v>
      </c>
    </row>
    <row r="155" spans="1:65" s="2" customFormat="1" ht="16.5" customHeight="1">
      <c r="A155" s="33"/>
      <c r="B155" s="157"/>
      <c r="C155" s="199" t="s">
        <v>292</v>
      </c>
      <c r="D155" s="199" t="s">
        <v>478</v>
      </c>
      <c r="E155" s="200" t="s">
        <v>4574</v>
      </c>
      <c r="F155" s="201" t="s">
        <v>4575</v>
      </c>
      <c r="G155" s="202" t="s">
        <v>267</v>
      </c>
      <c r="H155" s="203">
        <v>44.698</v>
      </c>
      <c r="I155" s="204"/>
      <c r="J155" s="205">
        <f>ROUND(I155*H155,2)</f>
        <v>0</v>
      </c>
      <c r="K155" s="206"/>
      <c r="L155" s="207"/>
      <c r="M155" s="208" t="s">
        <v>1</v>
      </c>
      <c r="N155" s="209" t="s">
        <v>41</v>
      </c>
      <c r="O155" s="62"/>
      <c r="P155" s="168">
        <f>O155*H155</f>
        <v>0</v>
      </c>
      <c r="Q155" s="168">
        <v>1</v>
      </c>
      <c r="R155" s="168">
        <f>Q155*H155</f>
        <v>44.698</v>
      </c>
      <c r="S155" s="168">
        <v>0</v>
      </c>
      <c r="T155" s="169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0" t="s">
        <v>282</v>
      </c>
      <c r="AT155" s="170" t="s">
        <v>478</v>
      </c>
      <c r="AU155" s="170" t="s">
        <v>87</v>
      </c>
      <c r="AY155" s="18" t="s">
        <v>234</v>
      </c>
      <c r="BE155" s="171">
        <f>IF(N155="základná",J155,0)</f>
        <v>0</v>
      </c>
      <c r="BF155" s="171">
        <f>IF(N155="znížená",J155,0)</f>
        <v>0</v>
      </c>
      <c r="BG155" s="171">
        <f>IF(N155="zákl. prenesená",J155,0)</f>
        <v>0</v>
      </c>
      <c r="BH155" s="171">
        <f>IF(N155="zníž. prenesená",J155,0)</f>
        <v>0</v>
      </c>
      <c r="BI155" s="171">
        <f>IF(N155="nulová",J155,0)</f>
        <v>0</v>
      </c>
      <c r="BJ155" s="18" t="s">
        <v>87</v>
      </c>
      <c r="BK155" s="171">
        <f>ROUND(I155*H155,2)</f>
        <v>0</v>
      </c>
      <c r="BL155" s="18" t="s">
        <v>241</v>
      </c>
      <c r="BM155" s="170" t="s">
        <v>4576</v>
      </c>
    </row>
    <row r="156" spans="1:65" s="14" customFormat="1">
      <c r="B156" s="180"/>
      <c r="D156" s="173" t="s">
        <v>243</v>
      </c>
      <c r="E156" s="181" t="s">
        <v>1</v>
      </c>
      <c r="F156" s="182" t="s">
        <v>4577</v>
      </c>
      <c r="H156" s="183">
        <v>44.698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243</v>
      </c>
      <c r="AU156" s="181" t="s">
        <v>87</v>
      </c>
      <c r="AV156" s="14" t="s">
        <v>87</v>
      </c>
      <c r="AW156" s="14" t="s">
        <v>29</v>
      </c>
      <c r="AX156" s="14" t="s">
        <v>82</v>
      </c>
      <c r="AY156" s="181" t="s">
        <v>234</v>
      </c>
    </row>
    <row r="157" spans="1:65" s="12" customFormat="1" ht="22.95" customHeight="1">
      <c r="B157" s="144"/>
      <c r="D157" s="145" t="s">
        <v>74</v>
      </c>
      <c r="E157" s="155" t="s">
        <v>241</v>
      </c>
      <c r="F157" s="155" t="s">
        <v>2817</v>
      </c>
      <c r="I157" s="147"/>
      <c r="J157" s="156">
        <f>BK157</f>
        <v>0</v>
      </c>
      <c r="L157" s="144"/>
      <c r="M157" s="149"/>
      <c r="N157" s="150"/>
      <c r="O157" s="150"/>
      <c r="P157" s="151">
        <f>SUM(P158:P159)</f>
        <v>0</v>
      </c>
      <c r="Q157" s="150"/>
      <c r="R157" s="151">
        <f>SUM(R158:R159)</f>
        <v>22.008562800000004</v>
      </c>
      <c r="S157" s="150"/>
      <c r="T157" s="152">
        <f>SUM(T158:T159)</f>
        <v>0</v>
      </c>
      <c r="AR157" s="145" t="s">
        <v>82</v>
      </c>
      <c r="AT157" s="153" t="s">
        <v>74</v>
      </c>
      <c r="AU157" s="153" t="s">
        <v>82</v>
      </c>
      <c r="AY157" s="145" t="s">
        <v>234</v>
      </c>
      <c r="BK157" s="154">
        <f>SUM(BK158:BK159)</f>
        <v>0</v>
      </c>
    </row>
    <row r="158" spans="1:65" s="2" customFormat="1" ht="37.950000000000003" customHeight="1">
      <c r="A158" s="33"/>
      <c r="B158" s="157"/>
      <c r="C158" s="158" t="s">
        <v>298</v>
      </c>
      <c r="D158" s="158" t="s">
        <v>237</v>
      </c>
      <c r="E158" s="159" t="s">
        <v>3192</v>
      </c>
      <c r="F158" s="160" t="s">
        <v>3193</v>
      </c>
      <c r="G158" s="161" t="s">
        <v>453</v>
      </c>
      <c r="H158" s="162">
        <v>11.64</v>
      </c>
      <c r="I158" s="163"/>
      <c r="J158" s="164">
        <f>ROUND(I158*H158,2)</f>
        <v>0</v>
      </c>
      <c r="K158" s="165"/>
      <c r="L158" s="34"/>
      <c r="M158" s="166" t="s">
        <v>1</v>
      </c>
      <c r="N158" s="167" t="s">
        <v>41</v>
      </c>
      <c r="O158" s="62"/>
      <c r="P158" s="168">
        <f>O158*H158</f>
        <v>0</v>
      </c>
      <c r="Q158" s="168">
        <v>1.8907700000000001</v>
      </c>
      <c r="R158" s="168">
        <f>Q158*H158</f>
        <v>22.008562800000004</v>
      </c>
      <c r="S158" s="168">
        <v>0</v>
      </c>
      <c r="T158" s="169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241</v>
      </c>
      <c r="AT158" s="170" t="s">
        <v>237</v>
      </c>
      <c r="AU158" s="170" t="s">
        <v>87</v>
      </c>
      <c r="AY158" s="18" t="s">
        <v>234</v>
      </c>
      <c r="BE158" s="171">
        <f>IF(N158="základná",J158,0)</f>
        <v>0</v>
      </c>
      <c r="BF158" s="171">
        <f>IF(N158="znížená",J158,0)</f>
        <v>0</v>
      </c>
      <c r="BG158" s="171">
        <f>IF(N158="zákl. prenesená",J158,0)</f>
        <v>0</v>
      </c>
      <c r="BH158" s="171">
        <f>IF(N158="zníž. prenesená",J158,0)</f>
        <v>0</v>
      </c>
      <c r="BI158" s="171">
        <f>IF(N158="nulová",J158,0)</f>
        <v>0</v>
      </c>
      <c r="BJ158" s="18" t="s">
        <v>87</v>
      </c>
      <c r="BK158" s="171">
        <f>ROUND(I158*H158,2)</f>
        <v>0</v>
      </c>
      <c r="BL158" s="18" t="s">
        <v>241</v>
      </c>
      <c r="BM158" s="170" t="s">
        <v>4578</v>
      </c>
    </row>
    <row r="159" spans="1:65" s="14" customFormat="1">
      <c r="B159" s="180"/>
      <c r="D159" s="173" t="s">
        <v>243</v>
      </c>
      <c r="E159" s="181" t="s">
        <v>3162</v>
      </c>
      <c r="F159" s="182" t="s">
        <v>4579</v>
      </c>
      <c r="H159" s="183">
        <v>11.64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243</v>
      </c>
      <c r="AU159" s="181" t="s">
        <v>87</v>
      </c>
      <c r="AV159" s="14" t="s">
        <v>87</v>
      </c>
      <c r="AW159" s="14" t="s">
        <v>29</v>
      </c>
      <c r="AX159" s="14" t="s">
        <v>82</v>
      </c>
      <c r="AY159" s="181" t="s">
        <v>234</v>
      </c>
    </row>
    <row r="160" spans="1:65" s="12" customFormat="1" ht="22.95" customHeight="1">
      <c r="B160" s="144"/>
      <c r="D160" s="145" t="s">
        <v>74</v>
      </c>
      <c r="E160" s="155" t="s">
        <v>282</v>
      </c>
      <c r="F160" s="155" t="s">
        <v>3203</v>
      </c>
      <c r="I160" s="147"/>
      <c r="J160" s="156">
        <f>BK160</f>
        <v>0</v>
      </c>
      <c r="L160" s="144"/>
      <c r="M160" s="149"/>
      <c r="N160" s="150"/>
      <c r="O160" s="150"/>
      <c r="P160" s="151">
        <f>SUM(P161:P191)</f>
        <v>0</v>
      </c>
      <c r="Q160" s="150"/>
      <c r="R160" s="151">
        <f>SUM(R161:R191)</f>
        <v>0.71489000000000003</v>
      </c>
      <c r="S160" s="150"/>
      <c r="T160" s="152">
        <f>SUM(T161:T191)</f>
        <v>0</v>
      </c>
      <c r="AR160" s="145" t="s">
        <v>82</v>
      </c>
      <c r="AT160" s="153" t="s">
        <v>74</v>
      </c>
      <c r="AU160" s="153" t="s">
        <v>82</v>
      </c>
      <c r="AY160" s="145" t="s">
        <v>234</v>
      </c>
      <c r="BK160" s="154">
        <f>SUM(BK161:BK191)</f>
        <v>0</v>
      </c>
    </row>
    <row r="161" spans="1:65" s="2" customFormat="1" ht="24.15" customHeight="1">
      <c r="A161" s="33"/>
      <c r="B161" s="157"/>
      <c r="C161" s="158" t="s">
        <v>302</v>
      </c>
      <c r="D161" s="158" t="s">
        <v>237</v>
      </c>
      <c r="E161" s="159" t="s">
        <v>4580</v>
      </c>
      <c r="F161" s="160" t="s">
        <v>4581</v>
      </c>
      <c r="G161" s="161" t="s">
        <v>305</v>
      </c>
      <c r="H161" s="162">
        <v>6</v>
      </c>
      <c r="I161" s="163"/>
      <c r="J161" s="164">
        <f>ROUND(I161*H161,2)</f>
        <v>0</v>
      </c>
      <c r="K161" s="165"/>
      <c r="L161" s="34"/>
      <c r="M161" s="166" t="s">
        <v>1</v>
      </c>
      <c r="N161" s="167" t="s">
        <v>41</v>
      </c>
      <c r="O161" s="62"/>
      <c r="P161" s="168">
        <f>O161*H161</f>
        <v>0</v>
      </c>
      <c r="Q161" s="168">
        <v>6.4990000000000006E-2</v>
      </c>
      <c r="R161" s="168">
        <f>Q161*H161</f>
        <v>0.38994000000000006</v>
      </c>
      <c r="S161" s="168">
        <v>0</v>
      </c>
      <c r="T161" s="169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0" t="s">
        <v>241</v>
      </c>
      <c r="AT161" s="170" t="s">
        <v>237</v>
      </c>
      <c r="AU161" s="170" t="s">
        <v>87</v>
      </c>
      <c r="AY161" s="18" t="s">
        <v>234</v>
      </c>
      <c r="BE161" s="171">
        <f>IF(N161="základná",J161,0)</f>
        <v>0</v>
      </c>
      <c r="BF161" s="171">
        <f>IF(N161="znížená",J161,0)</f>
        <v>0</v>
      </c>
      <c r="BG161" s="171">
        <f>IF(N161="zákl. prenesená",J161,0)</f>
        <v>0</v>
      </c>
      <c r="BH161" s="171">
        <f>IF(N161="zníž. prenesená",J161,0)</f>
        <v>0</v>
      </c>
      <c r="BI161" s="171">
        <f>IF(N161="nulová",J161,0)</f>
        <v>0</v>
      </c>
      <c r="BJ161" s="18" t="s">
        <v>87</v>
      </c>
      <c r="BK161" s="171">
        <f>ROUND(I161*H161,2)</f>
        <v>0</v>
      </c>
      <c r="BL161" s="18" t="s">
        <v>241</v>
      </c>
      <c r="BM161" s="170" t="s">
        <v>4582</v>
      </c>
    </row>
    <row r="162" spans="1:65" s="2" customFormat="1" ht="24.15" customHeight="1">
      <c r="A162" s="33"/>
      <c r="B162" s="157"/>
      <c r="C162" s="158" t="s">
        <v>309</v>
      </c>
      <c r="D162" s="158" t="s">
        <v>237</v>
      </c>
      <c r="E162" s="159" t="s">
        <v>4583</v>
      </c>
      <c r="F162" s="160" t="s">
        <v>4584</v>
      </c>
      <c r="G162" s="161" t="s">
        <v>240</v>
      </c>
      <c r="H162" s="162">
        <v>28</v>
      </c>
      <c r="I162" s="163"/>
      <c r="J162" s="164">
        <f>ROUND(I162*H162,2)</f>
        <v>0</v>
      </c>
      <c r="K162" s="165"/>
      <c r="L162" s="34"/>
      <c r="M162" s="166" t="s">
        <v>1</v>
      </c>
      <c r="N162" s="167" t="s">
        <v>41</v>
      </c>
      <c r="O162" s="62"/>
      <c r="P162" s="168">
        <f>O162*H162</f>
        <v>0</v>
      </c>
      <c r="Q162" s="168">
        <v>1.0000000000000001E-5</v>
      </c>
      <c r="R162" s="168">
        <f>Q162*H162</f>
        <v>2.8000000000000003E-4</v>
      </c>
      <c r="S162" s="168">
        <v>0</v>
      </c>
      <c r="T162" s="169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241</v>
      </c>
      <c r="AT162" s="170" t="s">
        <v>237</v>
      </c>
      <c r="AU162" s="170" t="s">
        <v>87</v>
      </c>
      <c r="AY162" s="18" t="s">
        <v>234</v>
      </c>
      <c r="BE162" s="171">
        <f>IF(N162="základná",J162,0)</f>
        <v>0</v>
      </c>
      <c r="BF162" s="171">
        <f>IF(N162="znížená",J162,0)</f>
        <v>0</v>
      </c>
      <c r="BG162" s="171">
        <f>IF(N162="zákl. prenesená",J162,0)</f>
        <v>0</v>
      </c>
      <c r="BH162" s="171">
        <f>IF(N162="zníž. prenesená",J162,0)</f>
        <v>0</v>
      </c>
      <c r="BI162" s="171">
        <f>IF(N162="nulová",J162,0)</f>
        <v>0</v>
      </c>
      <c r="BJ162" s="18" t="s">
        <v>87</v>
      </c>
      <c r="BK162" s="171">
        <f>ROUND(I162*H162,2)</f>
        <v>0</v>
      </c>
      <c r="BL162" s="18" t="s">
        <v>241</v>
      </c>
      <c r="BM162" s="170" t="s">
        <v>4585</v>
      </c>
    </row>
    <row r="163" spans="1:65" s="14" customFormat="1">
      <c r="B163" s="180"/>
      <c r="D163" s="173" t="s">
        <v>243</v>
      </c>
      <c r="E163" s="181" t="s">
        <v>1</v>
      </c>
      <c r="F163" s="182" t="s">
        <v>4586</v>
      </c>
      <c r="H163" s="183">
        <v>21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243</v>
      </c>
      <c r="AU163" s="181" t="s">
        <v>87</v>
      </c>
      <c r="AV163" s="14" t="s">
        <v>87</v>
      </c>
      <c r="AW163" s="14" t="s">
        <v>29</v>
      </c>
      <c r="AX163" s="14" t="s">
        <v>75</v>
      </c>
      <c r="AY163" s="181" t="s">
        <v>234</v>
      </c>
    </row>
    <row r="164" spans="1:65" s="14" customFormat="1">
      <c r="B164" s="180"/>
      <c r="D164" s="173" t="s">
        <v>243</v>
      </c>
      <c r="E164" s="181" t="s">
        <v>1</v>
      </c>
      <c r="F164" s="182" t="s">
        <v>4587</v>
      </c>
      <c r="H164" s="183">
        <v>7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243</v>
      </c>
      <c r="AU164" s="181" t="s">
        <v>87</v>
      </c>
      <c r="AV164" s="14" t="s">
        <v>87</v>
      </c>
      <c r="AW164" s="14" t="s">
        <v>29</v>
      </c>
      <c r="AX164" s="14" t="s">
        <v>75</v>
      </c>
      <c r="AY164" s="181" t="s">
        <v>234</v>
      </c>
    </row>
    <row r="165" spans="1:65" s="15" customFormat="1">
      <c r="B165" s="188"/>
      <c r="D165" s="173" t="s">
        <v>243</v>
      </c>
      <c r="E165" s="189" t="s">
        <v>1</v>
      </c>
      <c r="F165" s="190" t="s">
        <v>248</v>
      </c>
      <c r="H165" s="191">
        <v>28</v>
      </c>
      <c r="I165" s="192"/>
      <c r="L165" s="188"/>
      <c r="M165" s="193"/>
      <c r="N165" s="194"/>
      <c r="O165" s="194"/>
      <c r="P165" s="194"/>
      <c r="Q165" s="194"/>
      <c r="R165" s="194"/>
      <c r="S165" s="194"/>
      <c r="T165" s="195"/>
      <c r="AT165" s="189" t="s">
        <v>243</v>
      </c>
      <c r="AU165" s="189" t="s">
        <v>87</v>
      </c>
      <c r="AV165" s="15" t="s">
        <v>241</v>
      </c>
      <c r="AW165" s="15" t="s">
        <v>29</v>
      </c>
      <c r="AX165" s="15" t="s">
        <v>82</v>
      </c>
      <c r="AY165" s="189" t="s">
        <v>234</v>
      </c>
    </row>
    <row r="166" spans="1:65" s="2" customFormat="1" ht="24.15" customHeight="1">
      <c r="A166" s="33"/>
      <c r="B166" s="157"/>
      <c r="C166" s="199" t="s">
        <v>315</v>
      </c>
      <c r="D166" s="199" t="s">
        <v>478</v>
      </c>
      <c r="E166" s="200" t="s">
        <v>4588</v>
      </c>
      <c r="F166" s="201" t="s">
        <v>4589</v>
      </c>
      <c r="G166" s="202" t="s">
        <v>305</v>
      </c>
      <c r="H166" s="203">
        <v>4</v>
      </c>
      <c r="I166" s="204"/>
      <c r="J166" s="205">
        <f>ROUND(I166*H166,2)</f>
        <v>0</v>
      </c>
      <c r="K166" s="206"/>
      <c r="L166" s="207"/>
      <c r="M166" s="208" t="s">
        <v>1</v>
      </c>
      <c r="N166" s="209" t="s">
        <v>41</v>
      </c>
      <c r="O166" s="62"/>
      <c r="P166" s="168">
        <f>O166*H166</f>
        <v>0</v>
      </c>
      <c r="Q166" s="168">
        <v>6.9999999999999999E-4</v>
      </c>
      <c r="R166" s="168">
        <f>Q166*H166</f>
        <v>2.8E-3</v>
      </c>
      <c r="S166" s="168">
        <v>0</v>
      </c>
      <c r="T166" s="16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282</v>
      </c>
      <c r="AT166" s="170" t="s">
        <v>478</v>
      </c>
      <c r="AU166" s="170" t="s">
        <v>87</v>
      </c>
      <c r="AY166" s="18" t="s">
        <v>234</v>
      </c>
      <c r="BE166" s="171">
        <f>IF(N166="základná",J166,0)</f>
        <v>0</v>
      </c>
      <c r="BF166" s="171">
        <f>IF(N166="znížená",J166,0)</f>
        <v>0</v>
      </c>
      <c r="BG166" s="171">
        <f>IF(N166="zákl. prenesená",J166,0)</f>
        <v>0</v>
      </c>
      <c r="BH166" s="171">
        <f>IF(N166="zníž. prenesená",J166,0)</f>
        <v>0</v>
      </c>
      <c r="BI166" s="171">
        <f>IF(N166="nulová",J166,0)</f>
        <v>0</v>
      </c>
      <c r="BJ166" s="18" t="s">
        <v>87</v>
      </c>
      <c r="BK166" s="171">
        <f>ROUND(I166*H166,2)</f>
        <v>0</v>
      </c>
      <c r="BL166" s="18" t="s">
        <v>241</v>
      </c>
      <c r="BM166" s="170" t="s">
        <v>4590</v>
      </c>
    </row>
    <row r="167" spans="1:65" s="2" customFormat="1" ht="24.15" customHeight="1">
      <c r="A167" s="33"/>
      <c r="B167" s="157"/>
      <c r="C167" s="199" t="s">
        <v>321</v>
      </c>
      <c r="D167" s="199" t="s">
        <v>478</v>
      </c>
      <c r="E167" s="200" t="s">
        <v>4591</v>
      </c>
      <c r="F167" s="201" t="s">
        <v>4592</v>
      </c>
      <c r="G167" s="202" t="s">
        <v>305</v>
      </c>
      <c r="H167" s="203">
        <v>4</v>
      </c>
      <c r="I167" s="204"/>
      <c r="J167" s="205">
        <f>ROUND(I167*H167,2)</f>
        <v>0</v>
      </c>
      <c r="K167" s="206"/>
      <c r="L167" s="207"/>
      <c r="M167" s="208" t="s">
        <v>1</v>
      </c>
      <c r="N167" s="209" t="s">
        <v>41</v>
      </c>
      <c r="O167" s="62"/>
      <c r="P167" s="168">
        <f>O167*H167</f>
        <v>0</v>
      </c>
      <c r="Q167" s="168">
        <v>2.8E-3</v>
      </c>
      <c r="R167" s="168">
        <f>Q167*H167</f>
        <v>1.12E-2</v>
      </c>
      <c r="S167" s="168">
        <v>0</v>
      </c>
      <c r="T167" s="169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0" t="s">
        <v>282</v>
      </c>
      <c r="AT167" s="170" t="s">
        <v>478</v>
      </c>
      <c r="AU167" s="170" t="s">
        <v>87</v>
      </c>
      <c r="AY167" s="18" t="s">
        <v>234</v>
      </c>
      <c r="BE167" s="171">
        <f>IF(N167="základná",J167,0)</f>
        <v>0</v>
      </c>
      <c r="BF167" s="171">
        <f>IF(N167="znížená",J167,0)</f>
        <v>0</v>
      </c>
      <c r="BG167" s="171">
        <f>IF(N167="zákl. prenesená",J167,0)</f>
        <v>0</v>
      </c>
      <c r="BH167" s="171">
        <f>IF(N167="zníž. prenesená",J167,0)</f>
        <v>0</v>
      </c>
      <c r="BI167" s="171">
        <f>IF(N167="nulová",J167,0)</f>
        <v>0</v>
      </c>
      <c r="BJ167" s="18" t="s">
        <v>87</v>
      </c>
      <c r="BK167" s="171">
        <f>ROUND(I167*H167,2)</f>
        <v>0</v>
      </c>
      <c r="BL167" s="18" t="s">
        <v>241</v>
      </c>
      <c r="BM167" s="170" t="s">
        <v>4593</v>
      </c>
    </row>
    <row r="168" spans="1:65" s="2" customFormat="1" ht="24.15" customHeight="1">
      <c r="A168" s="33"/>
      <c r="B168" s="157"/>
      <c r="C168" s="199" t="s">
        <v>327</v>
      </c>
      <c r="D168" s="199" t="s">
        <v>478</v>
      </c>
      <c r="E168" s="200" t="s">
        <v>4594</v>
      </c>
      <c r="F168" s="201" t="s">
        <v>4595</v>
      </c>
      <c r="G168" s="202" t="s">
        <v>305</v>
      </c>
      <c r="H168" s="203">
        <v>1</v>
      </c>
      <c r="I168" s="204"/>
      <c r="J168" s="205">
        <f>ROUND(I168*H168,2)</f>
        <v>0</v>
      </c>
      <c r="K168" s="206"/>
      <c r="L168" s="207"/>
      <c r="M168" s="208" t="s">
        <v>1</v>
      </c>
      <c r="N168" s="209" t="s">
        <v>41</v>
      </c>
      <c r="O168" s="62"/>
      <c r="P168" s="168">
        <f>O168*H168</f>
        <v>0</v>
      </c>
      <c r="Q168" s="168">
        <v>4.1999999999999997E-3</v>
      </c>
      <c r="R168" s="168">
        <f>Q168*H168</f>
        <v>4.1999999999999997E-3</v>
      </c>
      <c r="S168" s="168">
        <v>0</v>
      </c>
      <c r="T168" s="169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0" t="s">
        <v>282</v>
      </c>
      <c r="AT168" s="170" t="s">
        <v>478</v>
      </c>
      <c r="AU168" s="170" t="s">
        <v>87</v>
      </c>
      <c r="AY168" s="18" t="s">
        <v>234</v>
      </c>
      <c r="BE168" s="171">
        <f>IF(N168="základná",J168,0)</f>
        <v>0</v>
      </c>
      <c r="BF168" s="171">
        <f>IF(N168="znížená",J168,0)</f>
        <v>0</v>
      </c>
      <c r="BG168" s="171">
        <f>IF(N168="zákl. prenesená",J168,0)</f>
        <v>0</v>
      </c>
      <c r="BH168" s="171">
        <f>IF(N168="zníž. prenesená",J168,0)</f>
        <v>0</v>
      </c>
      <c r="BI168" s="171">
        <f>IF(N168="nulová",J168,0)</f>
        <v>0</v>
      </c>
      <c r="BJ168" s="18" t="s">
        <v>87</v>
      </c>
      <c r="BK168" s="171">
        <f>ROUND(I168*H168,2)</f>
        <v>0</v>
      </c>
      <c r="BL168" s="18" t="s">
        <v>241</v>
      </c>
      <c r="BM168" s="170" t="s">
        <v>4596</v>
      </c>
    </row>
    <row r="169" spans="1:65" s="2" customFormat="1" ht="24.15" customHeight="1">
      <c r="A169" s="33"/>
      <c r="B169" s="157"/>
      <c r="C169" s="199" t="s">
        <v>335</v>
      </c>
      <c r="D169" s="199" t="s">
        <v>478</v>
      </c>
      <c r="E169" s="200" t="s">
        <v>4597</v>
      </c>
      <c r="F169" s="201" t="s">
        <v>4598</v>
      </c>
      <c r="G169" s="202" t="s">
        <v>305</v>
      </c>
      <c r="H169" s="203">
        <v>3</v>
      </c>
      <c r="I169" s="204"/>
      <c r="J169" s="205">
        <f>ROUND(I169*H169,2)</f>
        <v>0</v>
      </c>
      <c r="K169" s="206"/>
      <c r="L169" s="207"/>
      <c r="M169" s="208" t="s">
        <v>1</v>
      </c>
      <c r="N169" s="209" t="s">
        <v>41</v>
      </c>
      <c r="O169" s="62"/>
      <c r="P169" s="168">
        <f>O169*H169</f>
        <v>0</v>
      </c>
      <c r="Q169" s="168">
        <v>7.0000000000000001E-3</v>
      </c>
      <c r="R169" s="168">
        <f>Q169*H169</f>
        <v>2.1000000000000001E-2</v>
      </c>
      <c r="S169" s="168">
        <v>0</v>
      </c>
      <c r="T169" s="169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0" t="s">
        <v>282</v>
      </c>
      <c r="AT169" s="170" t="s">
        <v>478</v>
      </c>
      <c r="AU169" s="170" t="s">
        <v>87</v>
      </c>
      <c r="AY169" s="18" t="s">
        <v>234</v>
      </c>
      <c r="BE169" s="171">
        <f>IF(N169="základná",J169,0)</f>
        <v>0</v>
      </c>
      <c r="BF169" s="171">
        <f>IF(N169="znížená",J169,0)</f>
        <v>0</v>
      </c>
      <c r="BG169" s="171">
        <f>IF(N169="zákl. prenesená",J169,0)</f>
        <v>0</v>
      </c>
      <c r="BH169" s="171">
        <f>IF(N169="zníž. prenesená",J169,0)</f>
        <v>0</v>
      </c>
      <c r="BI169" s="171">
        <f>IF(N169="nulová",J169,0)</f>
        <v>0</v>
      </c>
      <c r="BJ169" s="18" t="s">
        <v>87</v>
      </c>
      <c r="BK169" s="171">
        <f>ROUND(I169*H169,2)</f>
        <v>0</v>
      </c>
      <c r="BL169" s="18" t="s">
        <v>241</v>
      </c>
      <c r="BM169" s="170" t="s">
        <v>4599</v>
      </c>
    </row>
    <row r="170" spans="1:65" s="2" customFormat="1" ht="24.15" customHeight="1">
      <c r="A170" s="33"/>
      <c r="B170" s="157"/>
      <c r="C170" s="158" t="s">
        <v>342</v>
      </c>
      <c r="D170" s="158" t="s">
        <v>237</v>
      </c>
      <c r="E170" s="159" t="s">
        <v>4600</v>
      </c>
      <c r="F170" s="160" t="s">
        <v>4601</v>
      </c>
      <c r="G170" s="161" t="s">
        <v>240</v>
      </c>
      <c r="H170" s="162">
        <v>26</v>
      </c>
      <c r="I170" s="163"/>
      <c r="J170" s="164">
        <f>ROUND(I170*H170,2)</f>
        <v>0</v>
      </c>
      <c r="K170" s="165"/>
      <c r="L170" s="34"/>
      <c r="M170" s="166" t="s">
        <v>1</v>
      </c>
      <c r="N170" s="167" t="s">
        <v>41</v>
      </c>
      <c r="O170" s="62"/>
      <c r="P170" s="168">
        <f>O170*H170</f>
        <v>0</v>
      </c>
      <c r="Q170" s="168">
        <v>1.0000000000000001E-5</v>
      </c>
      <c r="R170" s="168">
        <f>Q170*H170</f>
        <v>2.6000000000000003E-4</v>
      </c>
      <c r="S170" s="168">
        <v>0</v>
      </c>
      <c r="T170" s="169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0" t="s">
        <v>241</v>
      </c>
      <c r="AT170" s="170" t="s">
        <v>237</v>
      </c>
      <c r="AU170" s="170" t="s">
        <v>87</v>
      </c>
      <c r="AY170" s="18" t="s">
        <v>234</v>
      </c>
      <c r="BE170" s="171">
        <f>IF(N170="základná",J170,0)</f>
        <v>0</v>
      </c>
      <c r="BF170" s="171">
        <f>IF(N170="znížená",J170,0)</f>
        <v>0</v>
      </c>
      <c r="BG170" s="171">
        <f>IF(N170="zákl. prenesená",J170,0)</f>
        <v>0</v>
      </c>
      <c r="BH170" s="171">
        <f>IF(N170="zníž. prenesená",J170,0)</f>
        <v>0</v>
      </c>
      <c r="BI170" s="171">
        <f>IF(N170="nulová",J170,0)</f>
        <v>0</v>
      </c>
      <c r="BJ170" s="18" t="s">
        <v>87</v>
      </c>
      <c r="BK170" s="171">
        <f>ROUND(I170*H170,2)</f>
        <v>0</v>
      </c>
      <c r="BL170" s="18" t="s">
        <v>241</v>
      </c>
      <c r="BM170" s="170" t="s">
        <v>4602</v>
      </c>
    </row>
    <row r="171" spans="1:65" s="14" customFormat="1">
      <c r="B171" s="180"/>
      <c r="D171" s="173" t="s">
        <v>243</v>
      </c>
      <c r="E171" s="181" t="s">
        <v>1</v>
      </c>
      <c r="F171" s="182" t="s">
        <v>4603</v>
      </c>
      <c r="H171" s="183">
        <v>26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243</v>
      </c>
      <c r="AU171" s="181" t="s">
        <v>87</v>
      </c>
      <c r="AV171" s="14" t="s">
        <v>87</v>
      </c>
      <c r="AW171" s="14" t="s">
        <v>29</v>
      </c>
      <c r="AX171" s="14" t="s">
        <v>82</v>
      </c>
      <c r="AY171" s="181" t="s">
        <v>234</v>
      </c>
    </row>
    <row r="172" spans="1:65" s="2" customFormat="1" ht="24.15" customHeight="1">
      <c r="A172" s="33"/>
      <c r="B172" s="157"/>
      <c r="C172" s="199" t="s">
        <v>349</v>
      </c>
      <c r="D172" s="199" t="s">
        <v>478</v>
      </c>
      <c r="E172" s="200" t="s">
        <v>4604</v>
      </c>
      <c r="F172" s="201" t="s">
        <v>4605</v>
      </c>
      <c r="G172" s="202" t="s">
        <v>305</v>
      </c>
      <c r="H172" s="203">
        <v>1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41</v>
      </c>
      <c r="O172" s="62"/>
      <c r="P172" s="168">
        <f>O172*H172</f>
        <v>0</v>
      </c>
      <c r="Q172" s="168">
        <v>2.2000000000000001E-3</v>
      </c>
      <c r="R172" s="168">
        <f>Q172*H172</f>
        <v>2.2000000000000001E-3</v>
      </c>
      <c r="S172" s="168">
        <v>0</v>
      </c>
      <c r="T172" s="169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282</v>
      </c>
      <c r="AT172" s="170" t="s">
        <v>478</v>
      </c>
      <c r="AU172" s="170" t="s">
        <v>87</v>
      </c>
      <c r="AY172" s="18" t="s">
        <v>234</v>
      </c>
      <c r="BE172" s="171">
        <f>IF(N172="základná",J172,0)</f>
        <v>0</v>
      </c>
      <c r="BF172" s="171">
        <f>IF(N172="znížená",J172,0)</f>
        <v>0</v>
      </c>
      <c r="BG172" s="171">
        <f>IF(N172="zákl. prenesená",J172,0)</f>
        <v>0</v>
      </c>
      <c r="BH172" s="171">
        <f>IF(N172="zníž. prenesená",J172,0)</f>
        <v>0</v>
      </c>
      <c r="BI172" s="171">
        <f>IF(N172="nulová",J172,0)</f>
        <v>0</v>
      </c>
      <c r="BJ172" s="18" t="s">
        <v>87</v>
      </c>
      <c r="BK172" s="171">
        <f>ROUND(I172*H172,2)</f>
        <v>0</v>
      </c>
      <c r="BL172" s="18" t="s">
        <v>241</v>
      </c>
      <c r="BM172" s="170" t="s">
        <v>4606</v>
      </c>
    </row>
    <row r="173" spans="1:65" s="2" customFormat="1" ht="24.15" customHeight="1">
      <c r="A173" s="33"/>
      <c r="B173" s="157"/>
      <c r="C173" s="199" t="s">
        <v>7</v>
      </c>
      <c r="D173" s="199" t="s">
        <v>478</v>
      </c>
      <c r="E173" s="200" t="s">
        <v>4607</v>
      </c>
      <c r="F173" s="201" t="s">
        <v>4608</v>
      </c>
      <c r="G173" s="202" t="s">
        <v>305</v>
      </c>
      <c r="H173" s="203">
        <v>5</v>
      </c>
      <c r="I173" s="204"/>
      <c r="J173" s="205">
        <f>ROUND(I173*H173,2)</f>
        <v>0</v>
      </c>
      <c r="K173" s="206"/>
      <c r="L173" s="207"/>
      <c r="M173" s="208" t="s">
        <v>1</v>
      </c>
      <c r="N173" s="209" t="s">
        <v>41</v>
      </c>
      <c r="O173" s="62"/>
      <c r="P173" s="168">
        <f>O173*H173</f>
        <v>0</v>
      </c>
      <c r="Q173" s="168">
        <v>1.0999999999999999E-2</v>
      </c>
      <c r="R173" s="168">
        <f>Q173*H173</f>
        <v>5.4999999999999993E-2</v>
      </c>
      <c r="S173" s="168">
        <v>0</v>
      </c>
      <c r="T173" s="169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282</v>
      </c>
      <c r="AT173" s="170" t="s">
        <v>478</v>
      </c>
      <c r="AU173" s="170" t="s">
        <v>87</v>
      </c>
      <c r="AY173" s="18" t="s">
        <v>234</v>
      </c>
      <c r="BE173" s="171">
        <f>IF(N173="základná",J173,0)</f>
        <v>0</v>
      </c>
      <c r="BF173" s="171">
        <f>IF(N173="znížená",J173,0)</f>
        <v>0</v>
      </c>
      <c r="BG173" s="171">
        <f>IF(N173="zákl. prenesená",J173,0)</f>
        <v>0</v>
      </c>
      <c r="BH173" s="171">
        <f>IF(N173="zníž. prenesená",J173,0)</f>
        <v>0</v>
      </c>
      <c r="BI173" s="171">
        <f>IF(N173="nulová",J173,0)</f>
        <v>0</v>
      </c>
      <c r="BJ173" s="18" t="s">
        <v>87</v>
      </c>
      <c r="BK173" s="171">
        <f>ROUND(I173*H173,2)</f>
        <v>0</v>
      </c>
      <c r="BL173" s="18" t="s">
        <v>241</v>
      </c>
      <c r="BM173" s="170" t="s">
        <v>4609</v>
      </c>
    </row>
    <row r="174" spans="1:65" s="2" customFormat="1" ht="24.15" customHeight="1">
      <c r="A174" s="33"/>
      <c r="B174" s="157"/>
      <c r="C174" s="158" t="s">
        <v>362</v>
      </c>
      <c r="D174" s="158" t="s">
        <v>237</v>
      </c>
      <c r="E174" s="159" t="s">
        <v>4610</v>
      </c>
      <c r="F174" s="160" t="s">
        <v>4611</v>
      </c>
      <c r="G174" s="161" t="s">
        <v>240</v>
      </c>
      <c r="H174" s="162">
        <v>43</v>
      </c>
      <c r="I174" s="163"/>
      <c r="J174" s="164">
        <f>ROUND(I174*H174,2)</f>
        <v>0</v>
      </c>
      <c r="K174" s="165"/>
      <c r="L174" s="34"/>
      <c r="M174" s="166" t="s">
        <v>1</v>
      </c>
      <c r="N174" s="167" t="s">
        <v>41</v>
      </c>
      <c r="O174" s="62"/>
      <c r="P174" s="168">
        <f>O174*H174</f>
        <v>0</v>
      </c>
      <c r="Q174" s="168">
        <v>1.0000000000000001E-5</v>
      </c>
      <c r="R174" s="168">
        <f>Q174*H174</f>
        <v>4.3000000000000004E-4</v>
      </c>
      <c r="S174" s="168">
        <v>0</v>
      </c>
      <c r="T174" s="169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241</v>
      </c>
      <c r="AT174" s="170" t="s">
        <v>237</v>
      </c>
      <c r="AU174" s="170" t="s">
        <v>87</v>
      </c>
      <c r="AY174" s="18" t="s">
        <v>234</v>
      </c>
      <c r="BE174" s="171">
        <f>IF(N174="základná",J174,0)</f>
        <v>0</v>
      </c>
      <c r="BF174" s="171">
        <f>IF(N174="znížená",J174,0)</f>
        <v>0</v>
      </c>
      <c r="BG174" s="171">
        <f>IF(N174="zákl. prenesená",J174,0)</f>
        <v>0</v>
      </c>
      <c r="BH174" s="171">
        <f>IF(N174="zníž. prenesená",J174,0)</f>
        <v>0</v>
      </c>
      <c r="BI174" s="171">
        <f>IF(N174="nulová",J174,0)</f>
        <v>0</v>
      </c>
      <c r="BJ174" s="18" t="s">
        <v>87</v>
      </c>
      <c r="BK174" s="171">
        <f>ROUND(I174*H174,2)</f>
        <v>0</v>
      </c>
      <c r="BL174" s="18" t="s">
        <v>241</v>
      </c>
      <c r="BM174" s="170" t="s">
        <v>4612</v>
      </c>
    </row>
    <row r="175" spans="1:65" s="14" customFormat="1">
      <c r="B175" s="180"/>
      <c r="D175" s="173" t="s">
        <v>243</v>
      </c>
      <c r="E175" s="181" t="s">
        <v>1</v>
      </c>
      <c r="F175" s="182" t="s">
        <v>4613</v>
      </c>
      <c r="H175" s="183">
        <v>43</v>
      </c>
      <c r="I175" s="184"/>
      <c r="L175" s="180"/>
      <c r="M175" s="185"/>
      <c r="N175" s="186"/>
      <c r="O175" s="186"/>
      <c r="P175" s="186"/>
      <c r="Q175" s="186"/>
      <c r="R175" s="186"/>
      <c r="S175" s="186"/>
      <c r="T175" s="187"/>
      <c r="AT175" s="181" t="s">
        <v>243</v>
      </c>
      <c r="AU175" s="181" t="s">
        <v>87</v>
      </c>
      <c r="AV175" s="14" t="s">
        <v>87</v>
      </c>
      <c r="AW175" s="14" t="s">
        <v>29</v>
      </c>
      <c r="AX175" s="14" t="s">
        <v>82</v>
      </c>
      <c r="AY175" s="181" t="s">
        <v>234</v>
      </c>
    </row>
    <row r="176" spans="1:65" s="2" customFormat="1" ht="24.15" customHeight="1">
      <c r="A176" s="33"/>
      <c r="B176" s="157"/>
      <c r="C176" s="199" t="s">
        <v>367</v>
      </c>
      <c r="D176" s="199" t="s">
        <v>478</v>
      </c>
      <c r="E176" s="200" t="s">
        <v>4614</v>
      </c>
      <c r="F176" s="201" t="s">
        <v>4615</v>
      </c>
      <c r="G176" s="202" t="s">
        <v>305</v>
      </c>
      <c r="H176" s="203">
        <v>4</v>
      </c>
      <c r="I176" s="204"/>
      <c r="J176" s="205">
        <f t="shared" ref="J176:J187" si="0">ROUND(I176*H176,2)</f>
        <v>0</v>
      </c>
      <c r="K176" s="206"/>
      <c r="L176" s="207"/>
      <c r="M176" s="208" t="s">
        <v>1</v>
      </c>
      <c r="N176" s="209" t="s">
        <v>41</v>
      </c>
      <c r="O176" s="62"/>
      <c r="P176" s="168">
        <f t="shared" ref="P176:P187" si="1">O176*H176</f>
        <v>0</v>
      </c>
      <c r="Q176" s="168">
        <v>4.5999999999999999E-3</v>
      </c>
      <c r="R176" s="168">
        <f t="shared" ref="R176:R187" si="2">Q176*H176</f>
        <v>1.84E-2</v>
      </c>
      <c r="S176" s="168">
        <v>0</v>
      </c>
      <c r="T176" s="169">
        <f t="shared" ref="T176:T187" si="3"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282</v>
      </c>
      <c r="AT176" s="170" t="s">
        <v>478</v>
      </c>
      <c r="AU176" s="170" t="s">
        <v>87</v>
      </c>
      <c r="AY176" s="18" t="s">
        <v>234</v>
      </c>
      <c r="BE176" s="171">
        <f t="shared" ref="BE176:BE187" si="4">IF(N176="základná",J176,0)</f>
        <v>0</v>
      </c>
      <c r="BF176" s="171">
        <f t="shared" ref="BF176:BF187" si="5">IF(N176="znížená",J176,0)</f>
        <v>0</v>
      </c>
      <c r="BG176" s="171">
        <f t="shared" ref="BG176:BG187" si="6">IF(N176="zákl. prenesená",J176,0)</f>
        <v>0</v>
      </c>
      <c r="BH176" s="171">
        <f t="shared" ref="BH176:BH187" si="7">IF(N176="zníž. prenesená",J176,0)</f>
        <v>0</v>
      </c>
      <c r="BI176" s="171">
        <f t="shared" ref="BI176:BI187" si="8">IF(N176="nulová",J176,0)</f>
        <v>0</v>
      </c>
      <c r="BJ176" s="18" t="s">
        <v>87</v>
      </c>
      <c r="BK176" s="171">
        <f t="shared" ref="BK176:BK187" si="9">ROUND(I176*H176,2)</f>
        <v>0</v>
      </c>
      <c r="BL176" s="18" t="s">
        <v>241</v>
      </c>
      <c r="BM176" s="170" t="s">
        <v>4616</v>
      </c>
    </row>
    <row r="177" spans="1:65" s="2" customFormat="1" ht="24.15" customHeight="1">
      <c r="A177" s="33"/>
      <c r="B177" s="157"/>
      <c r="C177" s="199" t="s">
        <v>372</v>
      </c>
      <c r="D177" s="199" t="s">
        <v>478</v>
      </c>
      <c r="E177" s="200" t="s">
        <v>4617</v>
      </c>
      <c r="F177" s="201" t="s">
        <v>4618</v>
      </c>
      <c r="G177" s="202" t="s">
        <v>305</v>
      </c>
      <c r="H177" s="203">
        <v>7</v>
      </c>
      <c r="I177" s="204"/>
      <c r="J177" s="205">
        <f t="shared" si="0"/>
        <v>0</v>
      </c>
      <c r="K177" s="206"/>
      <c r="L177" s="207"/>
      <c r="M177" s="208" t="s">
        <v>1</v>
      </c>
      <c r="N177" s="209" t="s">
        <v>41</v>
      </c>
      <c r="O177" s="62"/>
      <c r="P177" s="168">
        <f t="shared" si="1"/>
        <v>0</v>
      </c>
      <c r="Q177" s="168">
        <v>1.18E-2</v>
      </c>
      <c r="R177" s="168">
        <f t="shared" si="2"/>
        <v>8.2599999999999993E-2</v>
      </c>
      <c r="S177" s="168">
        <v>0</v>
      </c>
      <c r="T177" s="169">
        <f t="shared" si="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282</v>
      </c>
      <c r="AT177" s="170" t="s">
        <v>478</v>
      </c>
      <c r="AU177" s="170" t="s">
        <v>87</v>
      </c>
      <c r="AY177" s="18" t="s">
        <v>234</v>
      </c>
      <c r="BE177" s="171">
        <f t="shared" si="4"/>
        <v>0</v>
      </c>
      <c r="BF177" s="171">
        <f t="shared" si="5"/>
        <v>0</v>
      </c>
      <c r="BG177" s="171">
        <f t="shared" si="6"/>
        <v>0</v>
      </c>
      <c r="BH177" s="171">
        <f t="shared" si="7"/>
        <v>0</v>
      </c>
      <c r="BI177" s="171">
        <f t="shared" si="8"/>
        <v>0</v>
      </c>
      <c r="BJ177" s="18" t="s">
        <v>87</v>
      </c>
      <c r="BK177" s="171">
        <f t="shared" si="9"/>
        <v>0</v>
      </c>
      <c r="BL177" s="18" t="s">
        <v>241</v>
      </c>
      <c r="BM177" s="170" t="s">
        <v>4619</v>
      </c>
    </row>
    <row r="178" spans="1:65" s="2" customFormat="1" ht="24.15" customHeight="1">
      <c r="A178" s="33"/>
      <c r="B178" s="157"/>
      <c r="C178" s="158" t="s">
        <v>379</v>
      </c>
      <c r="D178" s="158" t="s">
        <v>237</v>
      </c>
      <c r="E178" s="159" t="s">
        <v>4620</v>
      </c>
      <c r="F178" s="160" t="s">
        <v>4621</v>
      </c>
      <c r="G178" s="161" t="s">
        <v>305</v>
      </c>
      <c r="H178" s="162">
        <v>4</v>
      </c>
      <c r="I178" s="163"/>
      <c r="J178" s="164">
        <f t="shared" si="0"/>
        <v>0</v>
      </c>
      <c r="K178" s="165"/>
      <c r="L178" s="34"/>
      <c r="M178" s="166" t="s">
        <v>1</v>
      </c>
      <c r="N178" s="167" t="s">
        <v>41</v>
      </c>
      <c r="O178" s="62"/>
      <c r="P178" s="168">
        <f t="shared" si="1"/>
        <v>0</v>
      </c>
      <c r="Q178" s="168">
        <v>4.0000000000000003E-5</v>
      </c>
      <c r="R178" s="168">
        <f t="shared" si="2"/>
        <v>1.6000000000000001E-4</v>
      </c>
      <c r="S178" s="168">
        <v>0</v>
      </c>
      <c r="T178" s="169">
        <f t="shared" si="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241</v>
      </c>
      <c r="AT178" s="170" t="s">
        <v>237</v>
      </c>
      <c r="AU178" s="170" t="s">
        <v>87</v>
      </c>
      <c r="AY178" s="18" t="s">
        <v>234</v>
      </c>
      <c r="BE178" s="171">
        <f t="shared" si="4"/>
        <v>0</v>
      </c>
      <c r="BF178" s="171">
        <f t="shared" si="5"/>
        <v>0</v>
      </c>
      <c r="BG178" s="171">
        <f t="shared" si="6"/>
        <v>0</v>
      </c>
      <c r="BH178" s="171">
        <f t="shared" si="7"/>
        <v>0</v>
      </c>
      <c r="BI178" s="171">
        <f t="shared" si="8"/>
        <v>0</v>
      </c>
      <c r="BJ178" s="18" t="s">
        <v>87</v>
      </c>
      <c r="BK178" s="171">
        <f t="shared" si="9"/>
        <v>0</v>
      </c>
      <c r="BL178" s="18" t="s">
        <v>241</v>
      </c>
      <c r="BM178" s="170" t="s">
        <v>4622</v>
      </c>
    </row>
    <row r="179" spans="1:65" s="2" customFormat="1" ht="24.15" customHeight="1">
      <c r="A179" s="33"/>
      <c r="B179" s="157"/>
      <c r="C179" s="199" t="s">
        <v>387</v>
      </c>
      <c r="D179" s="199" t="s">
        <v>478</v>
      </c>
      <c r="E179" s="200" t="s">
        <v>4623</v>
      </c>
      <c r="F179" s="201" t="s">
        <v>4624</v>
      </c>
      <c r="G179" s="202" t="s">
        <v>305</v>
      </c>
      <c r="H179" s="203">
        <v>4</v>
      </c>
      <c r="I179" s="204"/>
      <c r="J179" s="205">
        <f t="shared" si="0"/>
        <v>0</v>
      </c>
      <c r="K179" s="206"/>
      <c r="L179" s="207"/>
      <c r="M179" s="208" t="s">
        <v>1</v>
      </c>
      <c r="N179" s="209" t="s">
        <v>41</v>
      </c>
      <c r="O179" s="62"/>
      <c r="P179" s="168">
        <f t="shared" si="1"/>
        <v>0</v>
      </c>
      <c r="Q179" s="168">
        <v>1E-4</v>
      </c>
      <c r="R179" s="168">
        <f t="shared" si="2"/>
        <v>4.0000000000000002E-4</v>
      </c>
      <c r="S179" s="168">
        <v>0</v>
      </c>
      <c r="T179" s="169">
        <f t="shared" si="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282</v>
      </c>
      <c r="AT179" s="170" t="s">
        <v>478</v>
      </c>
      <c r="AU179" s="170" t="s">
        <v>87</v>
      </c>
      <c r="AY179" s="18" t="s">
        <v>234</v>
      </c>
      <c r="BE179" s="171">
        <f t="shared" si="4"/>
        <v>0</v>
      </c>
      <c r="BF179" s="171">
        <f t="shared" si="5"/>
        <v>0</v>
      </c>
      <c r="BG179" s="171">
        <f t="shared" si="6"/>
        <v>0</v>
      </c>
      <c r="BH179" s="171">
        <f t="shared" si="7"/>
        <v>0</v>
      </c>
      <c r="BI179" s="171">
        <f t="shared" si="8"/>
        <v>0</v>
      </c>
      <c r="BJ179" s="18" t="s">
        <v>87</v>
      </c>
      <c r="BK179" s="171">
        <f t="shared" si="9"/>
        <v>0</v>
      </c>
      <c r="BL179" s="18" t="s">
        <v>241</v>
      </c>
      <c r="BM179" s="170" t="s">
        <v>4625</v>
      </c>
    </row>
    <row r="180" spans="1:65" s="2" customFormat="1" ht="24.15" customHeight="1">
      <c r="A180" s="33"/>
      <c r="B180" s="157"/>
      <c r="C180" s="158" t="s">
        <v>608</v>
      </c>
      <c r="D180" s="158" t="s">
        <v>237</v>
      </c>
      <c r="E180" s="159" t="s">
        <v>4626</v>
      </c>
      <c r="F180" s="160" t="s">
        <v>4627</v>
      </c>
      <c r="G180" s="161" t="s">
        <v>305</v>
      </c>
      <c r="H180" s="162">
        <v>4</v>
      </c>
      <c r="I180" s="163"/>
      <c r="J180" s="164">
        <f t="shared" si="0"/>
        <v>0</v>
      </c>
      <c r="K180" s="165"/>
      <c r="L180" s="34"/>
      <c r="M180" s="166" t="s">
        <v>1</v>
      </c>
      <c r="N180" s="167" t="s">
        <v>41</v>
      </c>
      <c r="O180" s="62"/>
      <c r="P180" s="168">
        <f t="shared" si="1"/>
        <v>0</v>
      </c>
      <c r="Q180" s="168">
        <v>5.0000000000000002E-5</v>
      </c>
      <c r="R180" s="168">
        <f t="shared" si="2"/>
        <v>2.0000000000000001E-4</v>
      </c>
      <c r="S180" s="168">
        <v>0</v>
      </c>
      <c r="T180" s="169">
        <f t="shared" si="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241</v>
      </c>
      <c r="AT180" s="170" t="s">
        <v>237</v>
      </c>
      <c r="AU180" s="170" t="s">
        <v>87</v>
      </c>
      <c r="AY180" s="18" t="s">
        <v>234</v>
      </c>
      <c r="BE180" s="171">
        <f t="shared" si="4"/>
        <v>0</v>
      </c>
      <c r="BF180" s="171">
        <f t="shared" si="5"/>
        <v>0</v>
      </c>
      <c r="BG180" s="171">
        <f t="shared" si="6"/>
        <v>0</v>
      </c>
      <c r="BH180" s="171">
        <f t="shared" si="7"/>
        <v>0</v>
      </c>
      <c r="BI180" s="171">
        <f t="shared" si="8"/>
        <v>0</v>
      </c>
      <c r="BJ180" s="18" t="s">
        <v>87</v>
      </c>
      <c r="BK180" s="171">
        <f t="shared" si="9"/>
        <v>0</v>
      </c>
      <c r="BL180" s="18" t="s">
        <v>241</v>
      </c>
      <c r="BM180" s="170" t="s">
        <v>4628</v>
      </c>
    </row>
    <row r="181" spans="1:65" s="2" customFormat="1" ht="24.15" customHeight="1">
      <c r="A181" s="33"/>
      <c r="B181" s="157"/>
      <c r="C181" s="199" t="s">
        <v>613</v>
      </c>
      <c r="D181" s="199" t="s">
        <v>478</v>
      </c>
      <c r="E181" s="200" t="s">
        <v>4629</v>
      </c>
      <c r="F181" s="201" t="s">
        <v>4630</v>
      </c>
      <c r="G181" s="202" t="s">
        <v>305</v>
      </c>
      <c r="H181" s="203">
        <v>4</v>
      </c>
      <c r="I181" s="204"/>
      <c r="J181" s="205">
        <f t="shared" si="0"/>
        <v>0</v>
      </c>
      <c r="K181" s="206"/>
      <c r="L181" s="207"/>
      <c r="M181" s="208" t="s">
        <v>1</v>
      </c>
      <c r="N181" s="209" t="s">
        <v>41</v>
      </c>
      <c r="O181" s="62"/>
      <c r="P181" s="168">
        <f t="shared" si="1"/>
        <v>0</v>
      </c>
      <c r="Q181" s="168">
        <v>2.0000000000000001E-4</v>
      </c>
      <c r="R181" s="168">
        <f t="shared" si="2"/>
        <v>8.0000000000000004E-4</v>
      </c>
      <c r="S181" s="168">
        <v>0</v>
      </c>
      <c r="T181" s="169">
        <f t="shared" si="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282</v>
      </c>
      <c r="AT181" s="170" t="s">
        <v>478</v>
      </c>
      <c r="AU181" s="170" t="s">
        <v>87</v>
      </c>
      <c r="AY181" s="18" t="s">
        <v>234</v>
      </c>
      <c r="BE181" s="171">
        <f t="shared" si="4"/>
        <v>0</v>
      </c>
      <c r="BF181" s="171">
        <f t="shared" si="5"/>
        <v>0</v>
      </c>
      <c r="BG181" s="171">
        <f t="shared" si="6"/>
        <v>0</v>
      </c>
      <c r="BH181" s="171">
        <f t="shared" si="7"/>
        <v>0</v>
      </c>
      <c r="BI181" s="171">
        <f t="shared" si="8"/>
        <v>0</v>
      </c>
      <c r="BJ181" s="18" t="s">
        <v>87</v>
      </c>
      <c r="BK181" s="171">
        <f t="shared" si="9"/>
        <v>0</v>
      </c>
      <c r="BL181" s="18" t="s">
        <v>241</v>
      </c>
      <c r="BM181" s="170" t="s">
        <v>4631</v>
      </c>
    </row>
    <row r="182" spans="1:65" s="2" customFormat="1" ht="24.15" customHeight="1">
      <c r="A182" s="33"/>
      <c r="B182" s="157"/>
      <c r="C182" s="158" t="s">
        <v>617</v>
      </c>
      <c r="D182" s="158" t="s">
        <v>237</v>
      </c>
      <c r="E182" s="159" t="s">
        <v>4632</v>
      </c>
      <c r="F182" s="160" t="s">
        <v>4633</v>
      </c>
      <c r="G182" s="161" t="s">
        <v>305</v>
      </c>
      <c r="H182" s="162">
        <v>4</v>
      </c>
      <c r="I182" s="163"/>
      <c r="J182" s="164">
        <f t="shared" si="0"/>
        <v>0</v>
      </c>
      <c r="K182" s="165"/>
      <c r="L182" s="34"/>
      <c r="M182" s="166" t="s">
        <v>1</v>
      </c>
      <c r="N182" s="167" t="s">
        <v>41</v>
      </c>
      <c r="O182" s="62"/>
      <c r="P182" s="168">
        <f t="shared" si="1"/>
        <v>0</v>
      </c>
      <c r="Q182" s="168">
        <v>6.9999999999999994E-5</v>
      </c>
      <c r="R182" s="168">
        <f t="shared" si="2"/>
        <v>2.7999999999999998E-4</v>
      </c>
      <c r="S182" s="168">
        <v>0</v>
      </c>
      <c r="T182" s="169">
        <f t="shared" si="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241</v>
      </c>
      <c r="AT182" s="170" t="s">
        <v>237</v>
      </c>
      <c r="AU182" s="170" t="s">
        <v>87</v>
      </c>
      <c r="AY182" s="18" t="s">
        <v>234</v>
      </c>
      <c r="BE182" s="171">
        <f t="shared" si="4"/>
        <v>0</v>
      </c>
      <c r="BF182" s="171">
        <f t="shared" si="5"/>
        <v>0</v>
      </c>
      <c r="BG182" s="171">
        <f t="shared" si="6"/>
        <v>0</v>
      </c>
      <c r="BH182" s="171">
        <f t="shared" si="7"/>
        <v>0</v>
      </c>
      <c r="BI182" s="171">
        <f t="shared" si="8"/>
        <v>0</v>
      </c>
      <c r="BJ182" s="18" t="s">
        <v>87</v>
      </c>
      <c r="BK182" s="171">
        <f t="shared" si="9"/>
        <v>0</v>
      </c>
      <c r="BL182" s="18" t="s">
        <v>241</v>
      </c>
      <c r="BM182" s="170" t="s">
        <v>4634</v>
      </c>
    </row>
    <row r="183" spans="1:65" s="2" customFormat="1" ht="24.15" customHeight="1">
      <c r="A183" s="33"/>
      <c r="B183" s="157"/>
      <c r="C183" s="199" t="s">
        <v>624</v>
      </c>
      <c r="D183" s="199" t="s">
        <v>478</v>
      </c>
      <c r="E183" s="200" t="s">
        <v>4635</v>
      </c>
      <c r="F183" s="201" t="s">
        <v>4636</v>
      </c>
      <c r="G183" s="202" t="s">
        <v>305</v>
      </c>
      <c r="H183" s="203">
        <v>4</v>
      </c>
      <c r="I183" s="204"/>
      <c r="J183" s="205">
        <f t="shared" si="0"/>
        <v>0</v>
      </c>
      <c r="K183" s="206"/>
      <c r="L183" s="207"/>
      <c r="M183" s="208" t="s">
        <v>1</v>
      </c>
      <c r="N183" s="209" t="s">
        <v>41</v>
      </c>
      <c r="O183" s="62"/>
      <c r="P183" s="168">
        <f t="shared" si="1"/>
        <v>0</v>
      </c>
      <c r="Q183" s="168">
        <v>5.0000000000000001E-4</v>
      </c>
      <c r="R183" s="168">
        <f t="shared" si="2"/>
        <v>2E-3</v>
      </c>
      <c r="S183" s="168">
        <v>0</v>
      </c>
      <c r="T183" s="169">
        <f t="shared" si="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282</v>
      </c>
      <c r="AT183" s="170" t="s">
        <v>478</v>
      </c>
      <c r="AU183" s="170" t="s">
        <v>87</v>
      </c>
      <c r="AY183" s="18" t="s">
        <v>234</v>
      </c>
      <c r="BE183" s="171">
        <f t="shared" si="4"/>
        <v>0</v>
      </c>
      <c r="BF183" s="171">
        <f t="shared" si="5"/>
        <v>0</v>
      </c>
      <c r="BG183" s="171">
        <f t="shared" si="6"/>
        <v>0</v>
      </c>
      <c r="BH183" s="171">
        <f t="shared" si="7"/>
        <v>0</v>
      </c>
      <c r="BI183" s="171">
        <f t="shared" si="8"/>
        <v>0</v>
      </c>
      <c r="BJ183" s="18" t="s">
        <v>87</v>
      </c>
      <c r="BK183" s="171">
        <f t="shared" si="9"/>
        <v>0</v>
      </c>
      <c r="BL183" s="18" t="s">
        <v>241</v>
      </c>
      <c r="BM183" s="170" t="s">
        <v>4637</v>
      </c>
    </row>
    <row r="184" spans="1:65" s="2" customFormat="1" ht="16.5" customHeight="1">
      <c r="A184" s="33"/>
      <c r="B184" s="157"/>
      <c r="C184" s="158" t="s">
        <v>630</v>
      </c>
      <c r="D184" s="158" t="s">
        <v>237</v>
      </c>
      <c r="E184" s="159" t="s">
        <v>4638</v>
      </c>
      <c r="F184" s="160" t="s">
        <v>4639</v>
      </c>
      <c r="G184" s="161" t="s">
        <v>240</v>
      </c>
      <c r="H184" s="162">
        <v>54</v>
      </c>
      <c r="I184" s="163"/>
      <c r="J184" s="164">
        <f t="shared" si="0"/>
        <v>0</v>
      </c>
      <c r="K184" s="165"/>
      <c r="L184" s="34"/>
      <c r="M184" s="166" t="s">
        <v>1</v>
      </c>
      <c r="N184" s="167" t="s">
        <v>41</v>
      </c>
      <c r="O184" s="62"/>
      <c r="P184" s="168">
        <f t="shared" si="1"/>
        <v>0</v>
      </c>
      <c r="Q184" s="168">
        <v>0</v>
      </c>
      <c r="R184" s="168">
        <f t="shared" si="2"/>
        <v>0</v>
      </c>
      <c r="S184" s="168">
        <v>0</v>
      </c>
      <c r="T184" s="169">
        <f t="shared" si="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241</v>
      </c>
      <c r="AT184" s="170" t="s">
        <v>237</v>
      </c>
      <c r="AU184" s="170" t="s">
        <v>87</v>
      </c>
      <c r="AY184" s="18" t="s">
        <v>234</v>
      </c>
      <c r="BE184" s="171">
        <f t="shared" si="4"/>
        <v>0</v>
      </c>
      <c r="BF184" s="171">
        <f t="shared" si="5"/>
        <v>0</v>
      </c>
      <c r="BG184" s="171">
        <f t="shared" si="6"/>
        <v>0</v>
      </c>
      <c r="BH184" s="171">
        <f t="shared" si="7"/>
        <v>0</v>
      </c>
      <c r="BI184" s="171">
        <f t="shared" si="8"/>
        <v>0</v>
      </c>
      <c r="BJ184" s="18" t="s">
        <v>87</v>
      </c>
      <c r="BK184" s="171">
        <f t="shared" si="9"/>
        <v>0</v>
      </c>
      <c r="BL184" s="18" t="s">
        <v>241</v>
      </c>
      <c r="BM184" s="170" t="s">
        <v>4640</v>
      </c>
    </row>
    <row r="185" spans="1:65" s="2" customFormat="1" ht="16.5" customHeight="1">
      <c r="A185" s="33"/>
      <c r="B185" s="157"/>
      <c r="C185" s="158" t="s">
        <v>639</v>
      </c>
      <c r="D185" s="158" t="s">
        <v>237</v>
      </c>
      <c r="E185" s="159" t="s">
        <v>4641</v>
      </c>
      <c r="F185" s="160" t="s">
        <v>4642</v>
      </c>
      <c r="G185" s="161" t="s">
        <v>240</v>
      </c>
      <c r="H185" s="162">
        <v>43</v>
      </c>
      <c r="I185" s="163"/>
      <c r="J185" s="164">
        <f t="shared" si="0"/>
        <v>0</v>
      </c>
      <c r="K185" s="165"/>
      <c r="L185" s="34"/>
      <c r="M185" s="166" t="s">
        <v>1</v>
      </c>
      <c r="N185" s="167" t="s">
        <v>41</v>
      </c>
      <c r="O185" s="62"/>
      <c r="P185" s="168">
        <f t="shared" si="1"/>
        <v>0</v>
      </c>
      <c r="Q185" s="168">
        <v>0</v>
      </c>
      <c r="R185" s="168">
        <f t="shared" si="2"/>
        <v>0</v>
      </c>
      <c r="S185" s="168">
        <v>0</v>
      </c>
      <c r="T185" s="169">
        <f t="shared" si="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241</v>
      </c>
      <c r="AT185" s="170" t="s">
        <v>237</v>
      </c>
      <c r="AU185" s="170" t="s">
        <v>87</v>
      </c>
      <c r="AY185" s="18" t="s">
        <v>234</v>
      </c>
      <c r="BE185" s="171">
        <f t="shared" si="4"/>
        <v>0</v>
      </c>
      <c r="BF185" s="171">
        <f t="shared" si="5"/>
        <v>0</v>
      </c>
      <c r="BG185" s="171">
        <f t="shared" si="6"/>
        <v>0</v>
      </c>
      <c r="BH185" s="171">
        <f t="shared" si="7"/>
        <v>0</v>
      </c>
      <c r="BI185" s="171">
        <f t="shared" si="8"/>
        <v>0</v>
      </c>
      <c r="BJ185" s="18" t="s">
        <v>87</v>
      </c>
      <c r="BK185" s="171">
        <f t="shared" si="9"/>
        <v>0</v>
      </c>
      <c r="BL185" s="18" t="s">
        <v>241</v>
      </c>
      <c r="BM185" s="170" t="s">
        <v>4643</v>
      </c>
    </row>
    <row r="186" spans="1:65" s="2" customFormat="1" ht="24.15" customHeight="1">
      <c r="A186" s="33"/>
      <c r="B186" s="157"/>
      <c r="C186" s="158" t="s">
        <v>643</v>
      </c>
      <c r="D186" s="158" t="s">
        <v>237</v>
      </c>
      <c r="E186" s="159" t="s">
        <v>4644</v>
      </c>
      <c r="F186" s="160" t="s">
        <v>4645</v>
      </c>
      <c r="G186" s="161" t="s">
        <v>305</v>
      </c>
      <c r="H186" s="162">
        <v>4</v>
      </c>
      <c r="I186" s="163"/>
      <c r="J186" s="164">
        <f t="shared" si="0"/>
        <v>0</v>
      </c>
      <c r="K186" s="165"/>
      <c r="L186" s="34"/>
      <c r="M186" s="166" t="s">
        <v>1</v>
      </c>
      <c r="N186" s="167" t="s">
        <v>41</v>
      </c>
      <c r="O186" s="62"/>
      <c r="P186" s="168">
        <f t="shared" si="1"/>
        <v>0</v>
      </c>
      <c r="Q186" s="168">
        <v>3.0000000000000001E-5</v>
      </c>
      <c r="R186" s="168">
        <f t="shared" si="2"/>
        <v>1.2E-4</v>
      </c>
      <c r="S186" s="168">
        <v>0</v>
      </c>
      <c r="T186" s="169">
        <f t="shared" si="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0" t="s">
        <v>241</v>
      </c>
      <c r="AT186" s="170" t="s">
        <v>237</v>
      </c>
      <c r="AU186" s="170" t="s">
        <v>87</v>
      </c>
      <c r="AY186" s="18" t="s">
        <v>234</v>
      </c>
      <c r="BE186" s="171">
        <f t="shared" si="4"/>
        <v>0</v>
      </c>
      <c r="BF186" s="171">
        <f t="shared" si="5"/>
        <v>0</v>
      </c>
      <c r="BG186" s="171">
        <f t="shared" si="6"/>
        <v>0</v>
      </c>
      <c r="BH186" s="171">
        <f t="shared" si="7"/>
        <v>0</v>
      </c>
      <c r="BI186" s="171">
        <f t="shared" si="8"/>
        <v>0</v>
      </c>
      <c r="BJ186" s="18" t="s">
        <v>87</v>
      </c>
      <c r="BK186" s="171">
        <f t="shared" si="9"/>
        <v>0</v>
      </c>
      <c r="BL186" s="18" t="s">
        <v>241</v>
      </c>
      <c r="BM186" s="170" t="s">
        <v>4646</v>
      </c>
    </row>
    <row r="187" spans="1:65" s="2" customFormat="1" ht="33" customHeight="1">
      <c r="A187" s="33"/>
      <c r="B187" s="157"/>
      <c r="C187" s="199" t="s">
        <v>656</v>
      </c>
      <c r="D187" s="199" t="s">
        <v>478</v>
      </c>
      <c r="E187" s="200" t="s">
        <v>4647</v>
      </c>
      <c r="F187" s="201" t="s">
        <v>4648</v>
      </c>
      <c r="G187" s="202" t="s">
        <v>305</v>
      </c>
      <c r="H187" s="203">
        <v>4</v>
      </c>
      <c r="I187" s="204"/>
      <c r="J187" s="205">
        <f t="shared" si="0"/>
        <v>0</v>
      </c>
      <c r="K187" s="206"/>
      <c r="L187" s="207"/>
      <c r="M187" s="208" t="s">
        <v>1</v>
      </c>
      <c r="N187" s="209" t="s">
        <v>41</v>
      </c>
      <c r="O187" s="62"/>
      <c r="P187" s="168">
        <f t="shared" si="1"/>
        <v>0</v>
      </c>
      <c r="Q187" s="168">
        <v>9.0299999999999998E-3</v>
      </c>
      <c r="R187" s="168">
        <f t="shared" si="2"/>
        <v>3.6119999999999999E-2</v>
      </c>
      <c r="S187" s="168">
        <v>0</v>
      </c>
      <c r="T187" s="169">
        <f t="shared" si="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282</v>
      </c>
      <c r="AT187" s="170" t="s">
        <v>478</v>
      </c>
      <c r="AU187" s="170" t="s">
        <v>87</v>
      </c>
      <c r="AY187" s="18" t="s">
        <v>234</v>
      </c>
      <c r="BE187" s="171">
        <f t="shared" si="4"/>
        <v>0</v>
      </c>
      <c r="BF187" s="171">
        <f t="shared" si="5"/>
        <v>0</v>
      </c>
      <c r="BG187" s="171">
        <f t="shared" si="6"/>
        <v>0</v>
      </c>
      <c r="BH187" s="171">
        <f t="shared" si="7"/>
        <v>0</v>
      </c>
      <c r="BI187" s="171">
        <f t="shared" si="8"/>
        <v>0</v>
      </c>
      <c r="BJ187" s="18" t="s">
        <v>87</v>
      </c>
      <c r="BK187" s="171">
        <f t="shared" si="9"/>
        <v>0</v>
      </c>
      <c r="BL187" s="18" t="s">
        <v>241</v>
      </c>
      <c r="BM187" s="170" t="s">
        <v>4649</v>
      </c>
    </row>
    <row r="188" spans="1:65" s="14" customFormat="1">
      <c r="B188" s="180"/>
      <c r="D188" s="173" t="s">
        <v>243</v>
      </c>
      <c r="E188" s="181" t="s">
        <v>1</v>
      </c>
      <c r="F188" s="182" t="s">
        <v>4650</v>
      </c>
      <c r="H188" s="183">
        <v>4</v>
      </c>
      <c r="I188" s="184"/>
      <c r="L188" s="180"/>
      <c r="M188" s="185"/>
      <c r="N188" s="186"/>
      <c r="O188" s="186"/>
      <c r="P188" s="186"/>
      <c r="Q188" s="186"/>
      <c r="R188" s="186"/>
      <c r="S188" s="186"/>
      <c r="T188" s="187"/>
      <c r="AT188" s="181" t="s">
        <v>243</v>
      </c>
      <c r="AU188" s="181" t="s">
        <v>87</v>
      </c>
      <c r="AV188" s="14" t="s">
        <v>87</v>
      </c>
      <c r="AW188" s="14" t="s">
        <v>29</v>
      </c>
      <c r="AX188" s="14" t="s">
        <v>82</v>
      </c>
      <c r="AY188" s="181" t="s">
        <v>234</v>
      </c>
    </row>
    <row r="189" spans="1:65" s="2" customFormat="1" ht="24.15" customHeight="1">
      <c r="A189" s="33"/>
      <c r="B189" s="157"/>
      <c r="C189" s="158" t="s">
        <v>669</v>
      </c>
      <c r="D189" s="158" t="s">
        <v>237</v>
      </c>
      <c r="E189" s="159" t="s">
        <v>4651</v>
      </c>
      <c r="F189" s="160" t="s">
        <v>4652</v>
      </c>
      <c r="G189" s="161" t="s">
        <v>305</v>
      </c>
      <c r="H189" s="162">
        <v>4</v>
      </c>
      <c r="I189" s="163"/>
      <c r="J189" s="164">
        <f>ROUND(I189*H189,2)</f>
        <v>0</v>
      </c>
      <c r="K189" s="165"/>
      <c r="L189" s="34"/>
      <c r="M189" s="166" t="s">
        <v>1</v>
      </c>
      <c r="N189" s="167" t="s">
        <v>41</v>
      </c>
      <c r="O189" s="62"/>
      <c r="P189" s="168">
        <f>O189*H189</f>
        <v>0</v>
      </c>
      <c r="Q189" s="168">
        <v>4.1999999999999997E-3</v>
      </c>
      <c r="R189" s="168">
        <f>Q189*H189</f>
        <v>1.6799999999999999E-2</v>
      </c>
      <c r="S189" s="168">
        <v>0</v>
      </c>
      <c r="T189" s="169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241</v>
      </c>
      <c r="AT189" s="170" t="s">
        <v>237</v>
      </c>
      <c r="AU189" s="170" t="s">
        <v>87</v>
      </c>
      <c r="AY189" s="18" t="s">
        <v>234</v>
      </c>
      <c r="BE189" s="171">
        <f>IF(N189="základná",J189,0)</f>
        <v>0</v>
      </c>
      <c r="BF189" s="171">
        <f>IF(N189="znížená",J189,0)</f>
        <v>0</v>
      </c>
      <c r="BG189" s="171">
        <f>IF(N189="zákl. prenesená",J189,0)</f>
        <v>0</v>
      </c>
      <c r="BH189" s="171">
        <f>IF(N189="zníž. prenesená",J189,0)</f>
        <v>0</v>
      </c>
      <c r="BI189" s="171">
        <f>IF(N189="nulová",J189,0)</f>
        <v>0</v>
      </c>
      <c r="BJ189" s="18" t="s">
        <v>87</v>
      </c>
      <c r="BK189" s="171">
        <f>ROUND(I189*H189,2)</f>
        <v>0</v>
      </c>
      <c r="BL189" s="18" t="s">
        <v>241</v>
      </c>
      <c r="BM189" s="170" t="s">
        <v>4653</v>
      </c>
    </row>
    <row r="190" spans="1:65" s="2" customFormat="1" ht="21.75" customHeight="1">
      <c r="A190" s="33"/>
      <c r="B190" s="157"/>
      <c r="C190" s="199" t="s">
        <v>682</v>
      </c>
      <c r="D190" s="199" t="s">
        <v>478</v>
      </c>
      <c r="E190" s="200" t="s">
        <v>4654</v>
      </c>
      <c r="F190" s="201" t="s">
        <v>4655</v>
      </c>
      <c r="G190" s="202" t="s">
        <v>305</v>
      </c>
      <c r="H190" s="203">
        <v>4</v>
      </c>
      <c r="I190" s="204"/>
      <c r="J190" s="205">
        <f>ROUND(I190*H190,2)</f>
        <v>0</v>
      </c>
      <c r="K190" s="206"/>
      <c r="L190" s="207"/>
      <c r="M190" s="208" t="s">
        <v>1</v>
      </c>
      <c r="N190" s="209" t="s">
        <v>41</v>
      </c>
      <c r="O190" s="62"/>
      <c r="P190" s="168">
        <f>O190*H190</f>
        <v>0</v>
      </c>
      <c r="Q190" s="168">
        <v>1.4999999999999999E-2</v>
      </c>
      <c r="R190" s="168">
        <f>Q190*H190</f>
        <v>0.06</v>
      </c>
      <c r="S190" s="168">
        <v>0</v>
      </c>
      <c r="T190" s="169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282</v>
      </c>
      <c r="AT190" s="170" t="s">
        <v>478</v>
      </c>
      <c r="AU190" s="170" t="s">
        <v>87</v>
      </c>
      <c r="AY190" s="18" t="s">
        <v>234</v>
      </c>
      <c r="BE190" s="171">
        <f>IF(N190="základná",J190,0)</f>
        <v>0</v>
      </c>
      <c r="BF190" s="171">
        <f>IF(N190="znížená",J190,0)</f>
        <v>0</v>
      </c>
      <c r="BG190" s="171">
        <f>IF(N190="zákl. prenesená",J190,0)</f>
        <v>0</v>
      </c>
      <c r="BH190" s="171">
        <f>IF(N190="zníž. prenesená",J190,0)</f>
        <v>0</v>
      </c>
      <c r="BI190" s="171">
        <f>IF(N190="nulová",J190,0)</f>
        <v>0</v>
      </c>
      <c r="BJ190" s="18" t="s">
        <v>87</v>
      </c>
      <c r="BK190" s="171">
        <f>ROUND(I190*H190,2)</f>
        <v>0</v>
      </c>
      <c r="BL190" s="18" t="s">
        <v>241</v>
      </c>
      <c r="BM190" s="170" t="s">
        <v>4656</v>
      </c>
    </row>
    <row r="191" spans="1:65" s="2" customFormat="1" ht="24.15" customHeight="1">
      <c r="A191" s="33"/>
      <c r="B191" s="157"/>
      <c r="C191" s="158" t="s">
        <v>686</v>
      </c>
      <c r="D191" s="158" t="s">
        <v>237</v>
      </c>
      <c r="E191" s="159" t="s">
        <v>4657</v>
      </c>
      <c r="F191" s="160" t="s">
        <v>4658</v>
      </c>
      <c r="G191" s="161" t="s">
        <v>240</v>
      </c>
      <c r="H191" s="162">
        <v>97</v>
      </c>
      <c r="I191" s="163"/>
      <c r="J191" s="164">
        <f>ROUND(I191*H191,2)</f>
        <v>0</v>
      </c>
      <c r="K191" s="165"/>
      <c r="L191" s="34"/>
      <c r="M191" s="166" t="s">
        <v>1</v>
      </c>
      <c r="N191" s="167" t="s">
        <v>41</v>
      </c>
      <c r="O191" s="62"/>
      <c r="P191" s="168">
        <f>O191*H191</f>
        <v>0</v>
      </c>
      <c r="Q191" s="168">
        <v>1E-4</v>
      </c>
      <c r="R191" s="168">
        <f>Q191*H191</f>
        <v>9.7000000000000003E-3</v>
      </c>
      <c r="S191" s="168">
        <v>0</v>
      </c>
      <c r="T191" s="169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0" t="s">
        <v>241</v>
      </c>
      <c r="AT191" s="170" t="s">
        <v>237</v>
      </c>
      <c r="AU191" s="170" t="s">
        <v>87</v>
      </c>
      <c r="AY191" s="18" t="s">
        <v>234</v>
      </c>
      <c r="BE191" s="171">
        <f>IF(N191="základná",J191,0)</f>
        <v>0</v>
      </c>
      <c r="BF191" s="171">
        <f>IF(N191="znížená",J191,0)</f>
        <v>0</v>
      </c>
      <c r="BG191" s="171">
        <f>IF(N191="zákl. prenesená",J191,0)</f>
        <v>0</v>
      </c>
      <c r="BH191" s="171">
        <f>IF(N191="zníž. prenesená",J191,0)</f>
        <v>0</v>
      </c>
      <c r="BI191" s="171">
        <f>IF(N191="nulová",J191,0)</f>
        <v>0</v>
      </c>
      <c r="BJ191" s="18" t="s">
        <v>87</v>
      </c>
      <c r="BK191" s="171">
        <f>ROUND(I191*H191,2)</f>
        <v>0</v>
      </c>
      <c r="BL191" s="18" t="s">
        <v>241</v>
      </c>
      <c r="BM191" s="170" t="s">
        <v>4659</v>
      </c>
    </row>
    <row r="192" spans="1:65" s="12" customFormat="1" ht="22.95" customHeight="1">
      <c r="B192" s="144"/>
      <c r="D192" s="145" t="s">
        <v>74</v>
      </c>
      <c r="E192" s="155" t="s">
        <v>325</v>
      </c>
      <c r="F192" s="155" t="s">
        <v>326</v>
      </c>
      <c r="I192" s="147"/>
      <c r="J192" s="156">
        <f>BK192</f>
        <v>0</v>
      </c>
      <c r="L192" s="144"/>
      <c r="M192" s="149"/>
      <c r="N192" s="150"/>
      <c r="O192" s="150"/>
      <c r="P192" s="151">
        <f>P193</f>
        <v>0</v>
      </c>
      <c r="Q192" s="150"/>
      <c r="R192" s="151">
        <f>R193</f>
        <v>0</v>
      </c>
      <c r="S192" s="150"/>
      <c r="T192" s="152">
        <f>T193</f>
        <v>0</v>
      </c>
      <c r="AR192" s="145" t="s">
        <v>82</v>
      </c>
      <c r="AT192" s="153" t="s">
        <v>74</v>
      </c>
      <c r="AU192" s="153" t="s">
        <v>82</v>
      </c>
      <c r="AY192" s="145" t="s">
        <v>234</v>
      </c>
      <c r="BK192" s="154">
        <f>BK193</f>
        <v>0</v>
      </c>
    </row>
    <row r="193" spans="1:65" s="2" customFormat="1" ht="33" customHeight="1">
      <c r="A193" s="33"/>
      <c r="B193" s="157"/>
      <c r="C193" s="158" t="s">
        <v>690</v>
      </c>
      <c r="D193" s="158" t="s">
        <v>237</v>
      </c>
      <c r="E193" s="159" t="s">
        <v>1399</v>
      </c>
      <c r="F193" s="160" t="s">
        <v>1400</v>
      </c>
      <c r="G193" s="161" t="s">
        <v>267</v>
      </c>
      <c r="H193" s="162">
        <v>67.421000000000006</v>
      </c>
      <c r="I193" s="163"/>
      <c r="J193" s="164">
        <f>ROUND(I193*H193,2)</f>
        <v>0</v>
      </c>
      <c r="K193" s="165"/>
      <c r="L193" s="34"/>
      <c r="M193" s="224" t="s">
        <v>1</v>
      </c>
      <c r="N193" s="225" t="s">
        <v>41</v>
      </c>
      <c r="O193" s="220"/>
      <c r="P193" s="221">
        <f>O193*H193</f>
        <v>0</v>
      </c>
      <c r="Q193" s="221">
        <v>0</v>
      </c>
      <c r="R193" s="221">
        <f>Q193*H193</f>
        <v>0</v>
      </c>
      <c r="S193" s="221">
        <v>0</v>
      </c>
      <c r="T193" s="222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70" t="s">
        <v>241</v>
      </c>
      <c r="AT193" s="170" t="s">
        <v>237</v>
      </c>
      <c r="AU193" s="170" t="s">
        <v>87</v>
      </c>
      <c r="AY193" s="18" t="s">
        <v>234</v>
      </c>
      <c r="BE193" s="171">
        <f>IF(N193="základná",J193,0)</f>
        <v>0</v>
      </c>
      <c r="BF193" s="171">
        <f>IF(N193="znížená",J193,0)</f>
        <v>0</v>
      </c>
      <c r="BG193" s="171">
        <f>IF(N193="zákl. prenesená",J193,0)</f>
        <v>0</v>
      </c>
      <c r="BH193" s="171">
        <f>IF(N193="zníž. prenesená",J193,0)</f>
        <v>0</v>
      </c>
      <c r="BI193" s="171">
        <f>IF(N193="nulová",J193,0)</f>
        <v>0</v>
      </c>
      <c r="BJ193" s="18" t="s">
        <v>87</v>
      </c>
      <c r="BK193" s="171">
        <f>ROUND(I193*H193,2)</f>
        <v>0</v>
      </c>
      <c r="BL193" s="18" t="s">
        <v>241</v>
      </c>
      <c r="BM193" s="170" t="s">
        <v>4660</v>
      </c>
    </row>
    <row r="194" spans="1:65" s="2" customFormat="1" ht="6.9" customHeight="1">
      <c r="A194" s="33"/>
      <c r="B194" s="51"/>
      <c r="C194" s="52"/>
      <c r="D194" s="52"/>
      <c r="E194" s="52"/>
      <c r="F194" s="52"/>
      <c r="G194" s="52"/>
      <c r="H194" s="52"/>
      <c r="I194" s="52"/>
      <c r="J194" s="52"/>
      <c r="K194" s="52"/>
      <c r="L194" s="34"/>
      <c r="M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</row>
  </sheetData>
  <autoFilter ref="C124:K193" xr:uid="{00000000-0009-0000-0000-000012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22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93</v>
      </c>
      <c r="AZ2" s="102" t="s">
        <v>195</v>
      </c>
      <c r="BA2" s="102" t="s">
        <v>196</v>
      </c>
      <c r="BB2" s="102" t="s">
        <v>1</v>
      </c>
      <c r="BC2" s="102" t="s">
        <v>197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</row>
    <row r="5" spans="1:56" s="1" customFormat="1" ht="6.9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56" ht="13.2">
      <c r="B8" s="21"/>
      <c r="D8" s="28" t="s">
        <v>199</v>
      </c>
      <c r="L8" s="21"/>
    </row>
    <row r="9" spans="1:56" s="1" customFormat="1" ht="16.5" customHeight="1">
      <c r="B9" s="21"/>
      <c r="E9" s="284" t="s">
        <v>200</v>
      </c>
      <c r="F9" s="248"/>
      <c r="G9" s="248"/>
      <c r="H9" s="248"/>
      <c r="L9" s="21"/>
    </row>
    <row r="10" spans="1:56" s="1" customFormat="1" ht="12" customHeight="1">
      <c r="B10" s="21"/>
      <c r="D10" s="28" t="s">
        <v>201</v>
      </c>
      <c r="L10" s="21"/>
    </row>
    <row r="11" spans="1:56" s="2" customFormat="1" ht="16.5" customHeight="1">
      <c r="A11" s="33"/>
      <c r="B11" s="34"/>
      <c r="C11" s="33"/>
      <c r="D11" s="33"/>
      <c r="E11" s="286" t="s">
        <v>202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6.5" customHeight="1">
      <c r="A13" s="33"/>
      <c r="B13" s="34"/>
      <c r="C13" s="33"/>
      <c r="D13" s="33"/>
      <c r="E13" s="266" t="s">
        <v>204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31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205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ROUND(J133,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ROUND((SUM(BE133:BE221)),  2)</f>
        <v>0</v>
      </c>
      <c r="G37" s="110"/>
      <c r="H37" s="110"/>
      <c r="I37" s="111">
        <v>0.2</v>
      </c>
      <c r="J37" s="109">
        <f>ROUND(((SUM(BE133:BE221))*I37),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ROUND((SUM(BF133:BF221)),  2)</f>
        <v>0</v>
      </c>
      <c r="G38" s="110"/>
      <c r="H38" s="110"/>
      <c r="I38" s="111">
        <v>0.2</v>
      </c>
      <c r="J38" s="109">
        <f>ROUND(((SUM(BF133:BF221))*I38),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ROUND((SUM(BG133:BG221)),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ROUND((SUM(BH133:BH221)),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ROUND((SUM(BI133:BI221)),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200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202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hidden="1" customHeight="1">
      <c r="A91" s="33"/>
      <c r="B91" s="34"/>
      <c r="C91" s="33"/>
      <c r="D91" s="33"/>
      <c r="E91" s="266" t="str">
        <f>E13</f>
        <v xml:space="preserve">SO 01.1-OV - Búracie práce - ZS 2.NP 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Ing. Michal Nágel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Ingrid Szegheőová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J133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211</v>
      </c>
      <c r="E101" s="127"/>
      <c r="F101" s="127"/>
      <c r="G101" s="127"/>
      <c r="H101" s="127"/>
      <c r="I101" s="127"/>
      <c r="J101" s="128">
        <f>J134</f>
        <v>0</v>
      </c>
      <c r="L101" s="125"/>
    </row>
    <row r="102" spans="1:47" s="10" customFormat="1" ht="19.95" hidden="1" customHeight="1">
      <c r="B102" s="129"/>
      <c r="D102" s="130" t="s">
        <v>212</v>
      </c>
      <c r="E102" s="131"/>
      <c r="F102" s="131"/>
      <c r="G102" s="131"/>
      <c r="H102" s="131"/>
      <c r="I102" s="131"/>
      <c r="J102" s="132">
        <f>J135</f>
        <v>0</v>
      </c>
      <c r="L102" s="129"/>
    </row>
    <row r="103" spans="1:47" s="10" customFormat="1" ht="19.95" hidden="1" customHeight="1">
      <c r="B103" s="129"/>
      <c r="D103" s="130" t="s">
        <v>213</v>
      </c>
      <c r="E103" s="131"/>
      <c r="F103" s="131"/>
      <c r="G103" s="131"/>
      <c r="H103" s="131"/>
      <c r="I103" s="131"/>
      <c r="J103" s="132">
        <f>J172</f>
        <v>0</v>
      </c>
      <c r="L103" s="129"/>
    </row>
    <row r="104" spans="1:47" s="10" customFormat="1" ht="14.85" hidden="1" customHeight="1">
      <c r="B104" s="129"/>
      <c r="D104" s="130" t="s">
        <v>214</v>
      </c>
      <c r="E104" s="131"/>
      <c r="F104" s="131"/>
      <c r="G104" s="131"/>
      <c r="H104" s="131"/>
      <c r="I104" s="131"/>
      <c r="J104" s="132">
        <f>J184</f>
        <v>0</v>
      </c>
      <c r="L104" s="129"/>
    </row>
    <row r="105" spans="1:47" s="9" customFormat="1" ht="24.9" hidden="1" customHeight="1">
      <c r="B105" s="125"/>
      <c r="D105" s="126" t="s">
        <v>215</v>
      </c>
      <c r="E105" s="127"/>
      <c r="F105" s="127"/>
      <c r="G105" s="127"/>
      <c r="H105" s="127"/>
      <c r="I105" s="127"/>
      <c r="J105" s="128">
        <f>J186</f>
        <v>0</v>
      </c>
      <c r="L105" s="125"/>
    </row>
    <row r="106" spans="1:47" s="10" customFormat="1" ht="19.95" hidden="1" customHeight="1">
      <c r="B106" s="129"/>
      <c r="D106" s="130" t="s">
        <v>216</v>
      </c>
      <c r="E106" s="131"/>
      <c r="F106" s="131"/>
      <c r="G106" s="131"/>
      <c r="H106" s="131"/>
      <c r="I106" s="131"/>
      <c r="J106" s="132">
        <f>J187</f>
        <v>0</v>
      </c>
      <c r="L106" s="129"/>
    </row>
    <row r="107" spans="1:47" s="10" customFormat="1" ht="19.95" hidden="1" customHeight="1">
      <c r="B107" s="129"/>
      <c r="D107" s="130" t="s">
        <v>217</v>
      </c>
      <c r="E107" s="131"/>
      <c r="F107" s="131"/>
      <c r="G107" s="131"/>
      <c r="H107" s="131"/>
      <c r="I107" s="131"/>
      <c r="J107" s="132">
        <f>J205</f>
        <v>0</v>
      </c>
      <c r="L107" s="129"/>
    </row>
    <row r="108" spans="1:47" s="10" customFormat="1" ht="19.95" hidden="1" customHeight="1">
      <c r="B108" s="129"/>
      <c r="D108" s="130" t="s">
        <v>218</v>
      </c>
      <c r="E108" s="131"/>
      <c r="F108" s="131"/>
      <c r="G108" s="131"/>
      <c r="H108" s="131"/>
      <c r="I108" s="131"/>
      <c r="J108" s="132">
        <f>J212</f>
        <v>0</v>
      </c>
      <c r="L108" s="129"/>
    </row>
    <row r="109" spans="1:47" s="10" customFormat="1" ht="19.95" hidden="1" customHeight="1">
      <c r="B109" s="129"/>
      <c r="D109" s="130" t="s">
        <v>219</v>
      </c>
      <c r="E109" s="131"/>
      <c r="F109" s="131"/>
      <c r="G109" s="131"/>
      <c r="H109" s="131"/>
      <c r="I109" s="131"/>
      <c r="J109" s="132">
        <f>J219</f>
        <v>0</v>
      </c>
      <c r="L109" s="129"/>
    </row>
    <row r="110" spans="1:47" s="2" customFormat="1" ht="21.75" hidden="1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6.9" hidden="1" customHeight="1">
      <c r="A111" s="33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hidden="1"/>
    <row r="113" spans="1:31" hidden="1"/>
    <row r="114" spans="1:31" hidden="1"/>
    <row r="115" spans="1:31" s="2" customFormat="1" ht="6.9" customHeight="1">
      <c r="A115" s="33"/>
      <c r="B115" s="53"/>
      <c r="C115" s="54"/>
      <c r="D115" s="54"/>
      <c r="E115" s="54"/>
      <c r="F115" s="54"/>
      <c r="G115" s="54"/>
      <c r="H115" s="54"/>
      <c r="I115" s="54"/>
      <c r="J115" s="54"/>
      <c r="K115" s="54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" customHeight="1">
      <c r="A116" s="33"/>
      <c r="B116" s="34"/>
      <c r="C116" s="22" t="s">
        <v>220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8" t="s">
        <v>15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84" t="str">
        <f>E7</f>
        <v>PRESTAVBA BUDOV ZDRAVOTNÉHO STREDISKA - 9 B.J.</v>
      </c>
      <c r="F119" s="285"/>
      <c r="G119" s="285"/>
      <c r="H119" s="285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1" customFormat="1" ht="12" customHeight="1">
      <c r="B120" s="21"/>
      <c r="C120" s="28" t="s">
        <v>199</v>
      </c>
      <c r="L120" s="21"/>
    </row>
    <row r="121" spans="1:31" s="1" customFormat="1" ht="16.5" customHeight="1">
      <c r="B121" s="21"/>
      <c r="E121" s="284" t="s">
        <v>200</v>
      </c>
      <c r="F121" s="248"/>
      <c r="G121" s="248"/>
      <c r="H121" s="248"/>
      <c r="L121" s="21"/>
    </row>
    <row r="122" spans="1:31" s="1" customFormat="1" ht="12" customHeight="1">
      <c r="B122" s="21"/>
      <c r="C122" s="28" t="s">
        <v>201</v>
      </c>
      <c r="L122" s="21"/>
    </row>
    <row r="123" spans="1:31" s="2" customFormat="1" ht="16.5" customHeight="1">
      <c r="A123" s="33"/>
      <c r="B123" s="34"/>
      <c r="C123" s="33"/>
      <c r="D123" s="33"/>
      <c r="E123" s="286" t="s">
        <v>202</v>
      </c>
      <c r="F123" s="287"/>
      <c r="G123" s="287"/>
      <c r="H123" s="287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203</v>
      </c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6.5" customHeight="1">
      <c r="A125" s="33"/>
      <c r="B125" s="34"/>
      <c r="C125" s="33"/>
      <c r="D125" s="33"/>
      <c r="E125" s="266" t="str">
        <f>E13</f>
        <v xml:space="preserve">SO 01.1-OV - Búracie práce - ZS 2.NP </v>
      </c>
      <c r="F125" s="287"/>
      <c r="G125" s="287"/>
      <c r="H125" s="287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19</v>
      </c>
      <c r="D127" s="33"/>
      <c r="E127" s="33"/>
      <c r="F127" s="26" t="str">
        <f>F16</f>
        <v>kú: Jelka,p.č.:1174/1,4,24,25</v>
      </c>
      <c r="G127" s="33"/>
      <c r="H127" s="33"/>
      <c r="I127" s="28" t="s">
        <v>21</v>
      </c>
      <c r="J127" s="59" t="str">
        <f>IF(J16="","",J16)</f>
        <v>20. 4. 2022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15" customHeight="1">
      <c r="A129" s="33"/>
      <c r="B129" s="34"/>
      <c r="C129" s="28" t="s">
        <v>23</v>
      </c>
      <c r="D129" s="33"/>
      <c r="E129" s="33"/>
      <c r="F129" s="26" t="str">
        <f>E19</f>
        <v>Obec Jelka, Mierová 959/17, 925 23 Jelka</v>
      </c>
      <c r="G129" s="33"/>
      <c r="H129" s="33"/>
      <c r="I129" s="28" t="s">
        <v>30</v>
      </c>
      <c r="J129" s="31" t="str">
        <f>E25</f>
        <v>Ing. Michal Nágel</v>
      </c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15" customHeight="1">
      <c r="A130" s="33"/>
      <c r="B130" s="34"/>
      <c r="C130" s="28" t="s">
        <v>27</v>
      </c>
      <c r="D130" s="33"/>
      <c r="E130" s="33"/>
      <c r="F130" s="26" t="str">
        <f>IF(E22="","",E22)</f>
        <v>Vyplň údaj</v>
      </c>
      <c r="G130" s="33"/>
      <c r="H130" s="33"/>
      <c r="I130" s="28" t="s">
        <v>32</v>
      </c>
      <c r="J130" s="31" t="str">
        <f>E28</f>
        <v>Ingrid Szegheőová</v>
      </c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0.35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11" customFormat="1" ht="29.25" customHeight="1">
      <c r="A132" s="133"/>
      <c r="B132" s="134"/>
      <c r="C132" s="135" t="s">
        <v>221</v>
      </c>
      <c r="D132" s="136" t="s">
        <v>60</v>
      </c>
      <c r="E132" s="136" t="s">
        <v>56</v>
      </c>
      <c r="F132" s="136" t="s">
        <v>57</v>
      </c>
      <c r="G132" s="136" t="s">
        <v>222</v>
      </c>
      <c r="H132" s="136" t="s">
        <v>223</v>
      </c>
      <c r="I132" s="136" t="s">
        <v>224</v>
      </c>
      <c r="J132" s="137" t="s">
        <v>208</v>
      </c>
      <c r="K132" s="138" t="s">
        <v>225</v>
      </c>
      <c r="L132" s="139"/>
      <c r="M132" s="66" t="s">
        <v>1</v>
      </c>
      <c r="N132" s="67" t="s">
        <v>39</v>
      </c>
      <c r="O132" s="67" t="s">
        <v>226</v>
      </c>
      <c r="P132" s="67" t="s">
        <v>227</v>
      </c>
      <c r="Q132" s="67" t="s">
        <v>228</v>
      </c>
      <c r="R132" s="67" t="s">
        <v>229</v>
      </c>
      <c r="S132" s="67" t="s">
        <v>230</v>
      </c>
      <c r="T132" s="68" t="s">
        <v>231</v>
      </c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</row>
    <row r="133" spans="1:65" s="2" customFormat="1" ht="22.95" customHeight="1">
      <c r="A133" s="33"/>
      <c r="B133" s="34"/>
      <c r="C133" s="73" t="s">
        <v>209</v>
      </c>
      <c r="D133" s="33"/>
      <c r="E133" s="33"/>
      <c r="F133" s="33"/>
      <c r="G133" s="33"/>
      <c r="H133" s="33"/>
      <c r="I133" s="33"/>
      <c r="J133" s="140">
        <f>BK133</f>
        <v>0</v>
      </c>
      <c r="K133" s="33"/>
      <c r="L133" s="34"/>
      <c r="M133" s="69"/>
      <c r="N133" s="60"/>
      <c r="O133" s="70"/>
      <c r="P133" s="141">
        <f>P134+P186</f>
        <v>0</v>
      </c>
      <c r="Q133" s="70"/>
      <c r="R133" s="141">
        <f>R134+R186</f>
        <v>12.39605976</v>
      </c>
      <c r="S133" s="70"/>
      <c r="T133" s="142">
        <f>T134+T186</f>
        <v>18.901948499999996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8" t="s">
        <v>74</v>
      </c>
      <c r="AU133" s="18" t="s">
        <v>210</v>
      </c>
      <c r="BK133" s="143">
        <f>BK134+BK186</f>
        <v>0</v>
      </c>
    </row>
    <row r="134" spans="1:65" s="12" customFormat="1" ht="25.95" customHeight="1">
      <c r="B134" s="144"/>
      <c r="D134" s="145" t="s">
        <v>74</v>
      </c>
      <c r="E134" s="146" t="s">
        <v>232</v>
      </c>
      <c r="F134" s="146" t="s">
        <v>233</v>
      </c>
      <c r="I134" s="147"/>
      <c r="J134" s="148">
        <f>BK134</f>
        <v>0</v>
      </c>
      <c r="L134" s="144"/>
      <c r="M134" s="149"/>
      <c r="N134" s="150"/>
      <c r="O134" s="150"/>
      <c r="P134" s="151">
        <f>P135+P172</f>
        <v>0</v>
      </c>
      <c r="Q134" s="150"/>
      <c r="R134" s="151">
        <f>R135+R172</f>
        <v>12.39595976</v>
      </c>
      <c r="S134" s="150"/>
      <c r="T134" s="152">
        <f>T135+T172</f>
        <v>2.10758</v>
      </c>
      <c r="AR134" s="145" t="s">
        <v>82</v>
      </c>
      <c r="AT134" s="153" t="s">
        <v>74</v>
      </c>
      <c r="AU134" s="153" t="s">
        <v>75</v>
      </c>
      <c r="AY134" s="145" t="s">
        <v>234</v>
      </c>
      <c r="BK134" s="154">
        <f>BK135+BK172</f>
        <v>0</v>
      </c>
    </row>
    <row r="135" spans="1:65" s="12" customFormat="1" ht="22.95" customHeight="1">
      <c r="B135" s="144"/>
      <c r="D135" s="145" t="s">
        <v>74</v>
      </c>
      <c r="E135" s="155" t="s">
        <v>235</v>
      </c>
      <c r="F135" s="155" t="s">
        <v>236</v>
      </c>
      <c r="I135" s="147"/>
      <c r="J135" s="156">
        <f>BK135</f>
        <v>0</v>
      </c>
      <c r="L135" s="144"/>
      <c r="M135" s="149"/>
      <c r="N135" s="150"/>
      <c r="O135" s="150"/>
      <c r="P135" s="151">
        <f>SUM(P136:P171)</f>
        <v>0</v>
      </c>
      <c r="Q135" s="150"/>
      <c r="R135" s="151">
        <f>SUM(R136:R171)</f>
        <v>0</v>
      </c>
      <c r="S135" s="150"/>
      <c r="T135" s="152">
        <f>SUM(T136:T171)</f>
        <v>2.10758</v>
      </c>
      <c r="AR135" s="145" t="s">
        <v>82</v>
      </c>
      <c r="AT135" s="153" t="s">
        <v>74</v>
      </c>
      <c r="AU135" s="153" t="s">
        <v>82</v>
      </c>
      <c r="AY135" s="145" t="s">
        <v>234</v>
      </c>
      <c r="BK135" s="154">
        <f>SUM(BK136:BK171)</f>
        <v>0</v>
      </c>
    </row>
    <row r="136" spans="1:65" s="2" customFormat="1" ht="24.15" customHeight="1">
      <c r="A136" s="33"/>
      <c r="B136" s="157"/>
      <c r="C136" s="158" t="s">
        <v>82</v>
      </c>
      <c r="D136" s="158" t="s">
        <v>237</v>
      </c>
      <c r="E136" s="159" t="s">
        <v>238</v>
      </c>
      <c r="F136" s="160" t="s">
        <v>239</v>
      </c>
      <c r="G136" s="161" t="s">
        <v>240</v>
      </c>
      <c r="H136" s="162">
        <v>22.44</v>
      </c>
      <c r="I136" s="163"/>
      <c r="J136" s="164">
        <f>ROUND(I136*H136,2)</f>
        <v>0</v>
      </c>
      <c r="K136" s="165"/>
      <c r="L136" s="34"/>
      <c r="M136" s="166" t="s">
        <v>1</v>
      </c>
      <c r="N136" s="167" t="s">
        <v>41</v>
      </c>
      <c r="O136" s="62"/>
      <c r="P136" s="168">
        <f>O136*H136</f>
        <v>0</v>
      </c>
      <c r="Q136" s="168">
        <v>0</v>
      </c>
      <c r="R136" s="168">
        <f>Q136*H136</f>
        <v>0</v>
      </c>
      <c r="S136" s="168">
        <v>7.0000000000000001E-3</v>
      </c>
      <c r="T136" s="169">
        <f>S136*H136</f>
        <v>0.15708000000000003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0" t="s">
        <v>241</v>
      </c>
      <c r="AT136" s="170" t="s">
        <v>237</v>
      </c>
      <c r="AU136" s="170" t="s">
        <v>87</v>
      </c>
      <c r="AY136" s="18" t="s">
        <v>234</v>
      </c>
      <c r="BE136" s="171">
        <f>IF(N136="základná",J136,0)</f>
        <v>0</v>
      </c>
      <c r="BF136" s="171">
        <f>IF(N136="znížená",J136,0)</f>
        <v>0</v>
      </c>
      <c r="BG136" s="171">
        <f>IF(N136="zákl. prenesená",J136,0)</f>
        <v>0</v>
      </c>
      <c r="BH136" s="171">
        <f>IF(N136="zníž. prenesená",J136,0)</f>
        <v>0</v>
      </c>
      <c r="BI136" s="171">
        <f>IF(N136="nulová",J136,0)</f>
        <v>0</v>
      </c>
      <c r="BJ136" s="18" t="s">
        <v>87</v>
      </c>
      <c r="BK136" s="171">
        <f>ROUND(I136*H136,2)</f>
        <v>0</v>
      </c>
      <c r="BL136" s="18" t="s">
        <v>241</v>
      </c>
      <c r="BM136" s="170" t="s">
        <v>242</v>
      </c>
    </row>
    <row r="137" spans="1:65" s="13" customFormat="1">
      <c r="B137" s="172"/>
      <c r="D137" s="173" t="s">
        <v>243</v>
      </c>
      <c r="E137" s="174" t="s">
        <v>1</v>
      </c>
      <c r="F137" s="175" t="s">
        <v>244</v>
      </c>
      <c r="H137" s="174" t="s">
        <v>1</v>
      </c>
      <c r="I137" s="176"/>
      <c r="L137" s="172"/>
      <c r="M137" s="177"/>
      <c r="N137" s="178"/>
      <c r="O137" s="178"/>
      <c r="P137" s="178"/>
      <c r="Q137" s="178"/>
      <c r="R137" s="178"/>
      <c r="S137" s="178"/>
      <c r="T137" s="179"/>
      <c r="AT137" s="174" t="s">
        <v>243</v>
      </c>
      <c r="AU137" s="174" t="s">
        <v>87</v>
      </c>
      <c r="AV137" s="13" t="s">
        <v>82</v>
      </c>
      <c r="AW137" s="13" t="s">
        <v>29</v>
      </c>
      <c r="AX137" s="13" t="s">
        <v>75</v>
      </c>
      <c r="AY137" s="174" t="s">
        <v>234</v>
      </c>
    </row>
    <row r="138" spans="1:65" s="14" customFormat="1">
      <c r="B138" s="180"/>
      <c r="D138" s="173" t="s">
        <v>243</v>
      </c>
      <c r="E138" s="181" t="s">
        <v>1</v>
      </c>
      <c r="F138" s="182" t="s">
        <v>245</v>
      </c>
      <c r="H138" s="183">
        <v>5.44</v>
      </c>
      <c r="I138" s="184"/>
      <c r="L138" s="180"/>
      <c r="M138" s="185"/>
      <c r="N138" s="186"/>
      <c r="O138" s="186"/>
      <c r="P138" s="186"/>
      <c r="Q138" s="186"/>
      <c r="R138" s="186"/>
      <c r="S138" s="186"/>
      <c r="T138" s="187"/>
      <c r="AT138" s="181" t="s">
        <v>243</v>
      </c>
      <c r="AU138" s="181" t="s">
        <v>87</v>
      </c>
      <c r="AV138" s="14" t="s">
        <v>87</v>
      </c>
      <c r="AW138" s="14" t="s">
        <v>29</v>
      </c>
      <c r="AX138" s="14" t="s">
        <v>75</v>
      </c>
      <c r="AY138" s="181" t="s">
        <v>234</v>
      </c>
    </row>
    <row r="139" spans="1:65" s="14" customFormat="1">
      <c r="B139" s="180"/>
      <c r="D139" s="173" t="s">
        <v>243</v>
      </c>
      <c r="E139" s="181" t="s">
        <v>1</v>
      </c>
      <c r="F139" s="182" t="s">
        <v>246</v>
      </c>
      <c r="H139" s="183">
        <v>6.08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243</v>
      </c>
      <c r="AU139" s="181" t="s">
        <v>87</v>
      </c>
      <c r="AV139" s="14" t="s">
        <v>87</v>
      </c>
      <c r="AW139" s="14" t="s">
        <v>29</v>
      </c>
      <c r="AX139" s="14" t="s">
        <v>75</v>
      </c>
      <c r="AY139" s="181" t="s">
        <v>234</v>
      </c>
    </row>
    <row r="140" spans="1:65" s="14" customFormat="1">
      <c r="B140" s="180"/>
      <c r="D140" s="173" t="s">
        <v>243</v>
      </c>
      <c r="E140" s="181" t="s">
        <v>1</v>
      </c>
      <c r="F140" s="182" t="s">
        <v>247</v>
      </c>
      <c r="H140" s="183">
        <v>10.92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243</v>
      </c>
      <c r="AU140" s="181" t="s">
        <v>87</v>
      </c>
      <c r="AV140" s="14" t="s">
        <v>87</v>
      </c>
      <c r="AW140" s="14" t="s">
        <v>29</v>
      </c>
      <c r="AX140" s="14" t="s">
        <v>75</v>
      </c>
      <c r="AY140" s="181" t="s">
        <v>234</v>
      </c>
    </row>
    <row r="141" spans="1:65" s="15" customFormat="1">
      <c r="B141" s="188"/>
      <c r="D141" s="173" t="s">
        <v>243</v>
      </c>
      <c r="E141" s="189" t="s">
        <v>1</v>
      </c>
      <c r="F141" s="190" t="s">
        <v>248</v>
      </c>
      <c r="H141" s="191">
        <v>22.44</v>
      </c>
      <c r="I141" s="192"/>
      <c r="L141" s="188"/>
      <c r="M141" s="193"/>
      <c r="N141" s="194"/>
      <c r="O141" s="194"/>
      <c r="P141" s="194"/>
      <c r="Q141" s="194"/>
      <c r="R141" s="194"/>
      <c r="S141" s="194"/>
      <c r="T141" s="195"/>
      <c r="AT141" s="189" t="s">
        <v>243</v>
      </c>
      <c r="AU141" s="189" t="s">
        <v>87</v>
      </c>
      <c r="AV141" s="15" t="s">
        <v>241</v>
      </c>
      <c r="AW141" s="15" t="s">
        <v>29</v>
      </c>
      <c r="AX141" s="15" t="s">
        <v>82</v>
      </c>
      <c r="AY141" s="189" t="s">
        <v>234</v>
      </c>
    </row>
    <row r="142" spans="1:65" s="2" customFormat="1" ht="24.15" customHeight="1">
      <c r="A142" s="33"/>
      <c r="B142" s="157"/>
      <c r="C142" s="158" t="s">
        <v>87</v>
      </c>
      <c r="D142" s="158" t="s">
        <v>237</v>
      </c>
      <c r="E142" s="159" t="s">
        <v>249</v>
      </c>
      <c r="F142" s="160" t="s">
        <v>250</v>
      </c>
      <c r="G142" s="161" t="s">
        <v>240</v>
      </c>
      <c r="H142" s="162">
        <v>16.399999999999999</v>
      </c>
      <c r="I142" s="163"/>
      <c r="J142" s="164">
        <f>ROUND(I142*H142,2)</f>
        <v>0</v>
      </c>
      <c r="K142" s="165"/>
      <c r="L142" s="34"/>
      <c r="M142" s="166" t="s">
        <v>1</v>
      </c>
      <c r="N142" s="167" t="s">
        <v>41</v>
      </c>
      <c r="O142" s="62"/>
      <c r="P142" s="168">
        <f>O142*H142</f>
        <v>0</v>
      </c>
      <c r="Q142" s="168">
        <v>0</v>
      </c>
      <c r="R142" s="168">
        <f>Q142*H142</f>
        <v>0</v>
      </c>
      <c r="S142" s="168">
        <v>1.2E-2</v>
      </c>
      <c r="T142" s="169">
        <f>S142*H142</f>
        <v>0.19679999999999997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241</v>
      </c>
      <c r="AT142" s="170" t="s">
        <v>237</v>
      </c>
      <c r="AU142" s="170" t="s">
        <v>87</v>
      </c>
      <c r="AY142" s="18" t="s">
        <v>234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8" t="s">
        <v>87</v>
      </c>
      <c r="BK142" s="171">
        <f>ROUND(I142*H142,2)</f>
        <v>0</v>
      </c>
      <c r="BL142" s="18" t="s">
        <v>241</v>
      </c>
      <c r="BM142" s="170" t="s">
        <v>251</v>
      </c>
    </row>
    <row r="143" spans="1:65" s="14" customFormat="1">
      <c r="B143" s="180"/>
      <c r="D143" s="173" t="s">
        <v>243</v>
      </c>
      <c r="E143" s="181" t="s">
        <v>1</v>
      </c>
      <c r="F143" s="182" t="s">
        <v>252</v>
      </c>
      <c r="H143" s="183">
        <v>8.1199999999999992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243</v>
      </c>
      <c r="AU143" s="181" t="s">
        <v>87</v>
      </c>
      <c r="AV143" s="14" t="s">
        <v>87</v>
      </c>
      <c r="AW143" s="14" t="s">
        <v>29</v>
      </c>
      <c r="AX143" s="14" t="s">
        <v>75</v>
      </c>
      <c r="AY143" s="181" t="s">
        <v>234</v>
      </c>
    </row>
    <row r="144" spans="1:65" s="14" customFormat="1">
      <c r="B144" s="180"/>
      <c r="D144" s="173" t="s">
        <v>243</v>
      </c>
      <c r="E144" s="181" t="s">
        <v>1</v>
      </c>
      <c r="F144" s="182" t="s">
        <v>253</v>
      </c>
      <c r="H144" s="183">
        <v>8.2799999999999994</v>
      </c>
      <c r="I144" s="184"/>
      <c r="L144" s="180"/>
      <c r="M144" s="185"/>
      <c r="N144" s="186"/>
      <c r="O144" s="186"/>
      <c r="P144" s="186"/>
      <c r="Q144" s="186"/>
      <c r="R144" s="186"/>
      <c r="S144" s="186"/>
      <c r="T144" s="187"/>
      <c r="AT144" s="181" t="s">
        <v>243</v>
      </c>
      <c r="AU144" s="181" t="s">
        <v>87</v>
      </c>
      <c r="AV144" s="14" t="s">
        <v>87</v>
      </c>
      <c r="AW144" s="14" t="s">
        <v>29</v>
      </c>
      <c r="AX144" s="14" t="s">
        <v>75</v>
      </c>
      <c r="AY144" s="181" t="s">
        <v>234</v>
      </c>
    </row>
    <row r="145" spans="1:65" s="15" customFormat="1">
      <c r="B145" s="188"/>
      <c r="D145" s="173" t="s">
        <v>243</v>
      </c>
      <c r="E145" s="189" t="s">
        <v>1</v>
      </c>
      <c r="F145" s="190" t="s">
        <v>248</v>
      </c>
      <c r="H145" s="191">
        <v>16.399999999999999</v>
      </c>
      <c r="I145" s="192"/>
      <c r="L145" s="188"/>
      <c r="M145" s="193"/>
      <c r="N145" s="194"/>
      <c r="O145" s="194"/>
      <c r="P145" s="194"/>
      <c r="Q145" s="194"/>
      <c r="R145" s="194"/>
      <c r="S145" s="194"/>
      <c r="T145" s="195"/>
      <c r="AT145" s="189" t="s">
        <v>243</v>
      </c>
      <c r="AU145" s="189" t="s">
        <v>87</v>
      </c>
      <c r="AV145" s="15" t="s">
        <v>241</v>
      </c>
      <c r="AW145" s="15" t="s">
        <v>29</v>
      </c>
      <c r="AX145" s="15" t="s">
        <v>82</v>
      </c>
      <c r="AY145" s="189" t="s">
        <v>234</v>
      </c>
    </row>
    <row r="146" spans="1:65" s="2" customFormat="1" ht="37.950000000000003" customHeight="1">
      <c r="A146" s="33"/>
      <c r="B146" s="157"/>
      <c r="C146" s="158" t="s">
        <v>92</v>
      </c>
      <c r="D146" s="158" t="s">
        <v>237</v>
      </c>
      <c r="E146" s="159" t="s">
        <v>254</v>
      </c>
      <c r="F146" s="160" t="s">
        <v>255</v>
      </c>
      <c r="G146" s="161" t="s">
        <v>256</v>
      </c>
      <c r="H146" s="162">
        <v>175.37</v>
      </c>
      <c r="I146" s="163"/>
      <c r="J146" s="164">
        <f>ROUND(I146*H146,2)</f>
        <v>0</v>
      </c>
      <c r="K146" s="165"/>
      <c r="L146" s="34"/>
      <c r="M146" s="166" t="s">
        <v>1</v>
      </c>
      <c r="N146" s="167" t="s">
        <v>41</v>
      </c>
      <c r="O146" s="62"/>
      <c r="P146" s="168">
        <f>O146*H146</f>
        <v>0</v>
      </c>
      <c r="Q146" s="168">
        <v>0</v>
      </c>
      <c r="R146" s="168">
        <f>Q146*H146</f>
        <v>0</v>
      </c>
      <c r="S146" s="168">
        <v>0.01</v>
      </c>
      <c r="T146" s="169">
        <f>S146*H146</f>
        <v>1.7537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241</v>
      </c>
      <c r="AT146" s="170" t="s">
        <v>237</v>
      </c>
      <c r="AU146" s="170" t="s">
        <v>87</v>
      </c>
      <c r="AY146" s="18" t="s">
        <v>234</v>
      </c>
      <c r="BE146" s="171">
        <f>IF(N146="základná",J146,0)</f>
        <v>0</v>
      </c>
      <c r="BF146" s="171">
        <f>IF(N146="znížená",J146,0)</f>
        <v>0</v>
      </c>
      <c r="BG146" s="171">
        <f>IF(N146="zákl. prenesená",J146,0)</f>
        <v>0</v>
      </c>
      <c r="BH146" s="171">
        <f>IF(N146="zníž. prenesená",J146,0)</f>
        <v>0</v>
      </c>
      <c r="BI146" s="171">
        <f>IF(N146="nulová",J146,0)</f>
        <v>0</v>
      </c>
      <c r="BJ146" s="18" t="s">
        <v>87</v>
      </c>
      <c r="BK146" s="171">
        <f>ROUND(I146*H146,2)</f>
        <v>0</v>
      </c>
      <c r="BL146" s="18" t="s">
        <v>241</v>
      </c>
      <c r="BM146" s="170" t="s">
        <v>257</v>
      </c>
    </row>
    <row r="147" spans="1:65" s="13" customFormat="1">
      <c r="B147" s="172"/>
      <c r="D147" s="173" t="s">
        <v>243</v>
      </c>
      <c r="E147" s="174" t="s">
        <v>1</v>
      </c>
      <c r="F147" s="175" t="s">
        <v>258</v>
      </c>
      <c r="H147" s="174" t="s">
        <v>1</v>
      </c>
      <c r="I147" s="176"/>
      <c r="L147" s="172"/>
      <c r="M147" s="177"/>
      <c r="N147" s="178"/>
      <c r="O147" s="178"/>
      <c r="P147" s="178"/>
      <c r="Q147" s="178"/>
      <c r="R147" s="178"/>
      <c r="S147" s="178"/>
      <c r="T147" s="179"/>
      <c r="AT147" s="174" t="s">
        <v>243</v>
      </c>
      <c r="AU147" s="174" t="s">
        <v>87</v>
      </c>
      <c r="AV147" s="13" t="s">
        <v>82</v>
      </c>
      <c r="AW147" s="13" t="s">
        <v>29</v>
      </c>
      <c r="AX147" s="13" t="s">
        <v>75</v>
      </c>
      <c r="AY147" s="174" t="s">
        <v>234</v>
      </c>
    </row>
    <row r="148" spans="1:65" s="14" customFormat="1" ht="20.399999999999999">
      <c r="B148" s="180"/>
      <c r="D148" s="173" t="s">
        <v>243</v>
      </c>
      <c r="E148" s="181" t="s">
        <v>1</v>
      </c>
      <c r="F148" s="182" t="s">
        <v>259</v>
      </c>
      <c r="H148" s="183">
        <v>142.21299999999999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243</v>
      </c>
      <c r="AU148" s="181" t="s">
        <v>87</v>
      </c>
      <c r="AV148" s="14" t="s">
        <v>87</v>
      </c>
      <c r="AW148" s="14" t="s">
        <v>29</v>
      </c>
      <c r="AX148" s="14" t="s">
        <v>75</v>
      </c>
      <c r="AY148" s="181" t="s">
        <v>234</v>
      </c>
    </row>
    <row r="149" spans="1:65" s="13" customFormat="1">
      <c r="B149" s="172"/>
      <c r="D149" s="173" t="s">
        <v>243</v>
      </c>
      <c r="E149" s="174" t="s">
        <v>1</v>
      </c>
      <c r="F149" s="175" t="s">
        <v>260</v>
      </c>
      <c r="H149" s="174" t="s">
        <v>1</v>
      </c>
      <c r="I149" s="176"/>
      <c r="L149" s="172"/>
      <c r="M149" s="177"/>
      <c r="N149" s="178"/>
      <c r="O149" s="178"/>
      <c r="P149" s="178"/>
      <c r="Q149" s="178"/>
      <c r="R149" s="178"/>
      <c r="S149" s="178"/>
      <c r="T149" s="179"/>
      <c r="AT149" s="174" t="s">
        <v>243</v>
      </c>
      <c r="AU149" s="174" t="s">
        <v>87</v>
      </c>
      <c r="AV149" s="13" t="s">
        <v>82</v>
      </c>
      <c r="AW149" s="13" t="s">
        <v>29</v>
      </c>
      <c r="AX149" s="13" t="s">
        <v>75</v>
      </c>
      <c r="AY149" s="174" t="s">
        <v>234</v>
      </c>
    </row>
    <row r="150" spans="1:65" s="14" customFormat="1">
      <c r="B150" s="180"/>
      <c r="D150" s="173" t="s">
        <v>243</v>
      </c>
      <c r="E150" s="181" t="s">
        <v>1</v>
      </c>
      <c r="F150" s="182" t="s">
        <v>261</v>
      </c>
      <c r="H150" s="183">
        <v>47.195999999999998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243</v>
      </c>
      <c r="AU150" s="181" t="s">
        <v>87</v>
      </c>
      <c r="AV150" s="14" t="s">
        <v>87</v>
      </c>
      <c r="AW150" s="14" t="s">
        <v>29</v>
      </c>
      <c r="AX150" s="14" t="s">
        <v>75</v>
      </c>
      <c r="AY150" s="181" t="s">
        <v>234</v>
      </c>
    </row>
    <row r="151" spans="1:65" s="13" customFormat="1">
      <c r="B151" s="172"/>
      <c r="D151" s="173" t="s">
        <v>243</v>
      </c>
      <c r="E151" s="174" t="s">
        <v>1</v>
      </c>
      <c r="F151" s="175" t="s">
        <v>262</v>
      </c>
      <c r="H151" s="174" t="s">
        <v>1</v>
      </c>
      <c r="I151" s="176"/>
      <c r="L151" s="172"/>
      <c r="M151" s="177"/>
      <c r="N151" s="178"/>
      <c r="O151" s="178"/>
      <c r="P151" s="178"/>
      <c r="Q151" s="178"/>
      <c r="R151" s="178"/>
      <c r="S151" s="178"/>
      <c r="T151" s="179"/>
      <c r="AT151" s="174" t="s">
        <v>243</v>
      </c>
      <c r="AU151" s="174" t="s">
        <v>87</v>
      </c>
      <c r="AV151" s="13" t="s">
        <v>82</v>
      </c>
      <c r="AW151" s="13" t="s">
        <v>29</v>
      </c>
      <c r="AX151" s="13" t="s">
        <v>75</v>
      </c>
      <c r="AY151" s="174" t="s">
        <v>234</v>
      </c>
    </row>
    <row r="152" spans="1:65" s="14" customFormat="1">
      <c r="B152" s="180"/>
      <c r="D152" s="173" t="s">
        <v>243</v>
      </c>
      <c r="E152" s="181" t="s">
        <v>1</v>
      </c>
      <c r="F152" s="182" t="s">
        <v>263</v>
      </c>
      <c r="H152" s="183">
        <v>-5.9050000000000002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243</v>
      </c>
      <c r="AU152" s="181" t="s">
        <v>87</v>
      </c>
      <c r="AV152" s="14" t="s">
        <v>87</v>
      </c>
      <c r="AW152" s="14" t="s">
        <v>29</v>
      </c>
      <c r="AX152" s="14" t="s">
        <v>75</v>
      </c>
      <c r="AY152" s="181" t="s">
        <v>234</v>
      </c>
    </row>
    <row r="153" spans="1:65" s="14" customFormat="1">
      <c r="B153" s="180"/>
      <c r="D153" s="173" t="s">
        <v>243</v>
      </c>
      <c r="E153" s="181" t="s">
        <v>1</v>
      </c>
      <c r="F153" s="182" t="s">
        <v>264</v>
      </c>
      <c r="H153" s="183">
        <v>-8.1340000000000003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243</v>
      </c>
      <c r="AU153" s="181" t="s">
        <v>87</v>
      </c>
      <c r="AV153" s="14" t="s">
        <v>87</v>
      </c>
      <c r="AW153" s="14" t="s">
        <v>29</v>
      </c>
      <c r="AX153" s="14" t="s">
        <v>75</v>
      </c>
      <c r="AY153" s="181" t="s">
        <v>234</v>
      </c>
    </row>
    <row r="154" spans="1:65" s="15" customFormat="1">
      <c r="B154" s="188"/>
      <c r="D154" s="173" t="s">
        <v>243</v>
      </c>
      <c r="E154" s="189" t="s">
        <v>1</v>
      </c>
      <c r="F154" s="190" t="s">
        <v>248</v>
      </c>
      <c r="H154" s="191">
        <v>175.37</v>
      </c>
      <c r="I154" s="192"/>
      <c r="L154" s="188"/>
      <c r="M154" s="193"/>
      <c r="N154" s="194"/>
      <c r="O154" s="194"/>
      <c r="P154" s="194"/>
      <c r="Q154" s="194"/>
      <c r="R154" s="194"/>
      <c r="S154" s="194"/>
      <c r="T154" s="195"/>
      <c r="AT154" s="189" t="s">
        <v>243</v>
      </c>
      <c r="AU154" s="189" t="s">
        <v>87</v>
      </c>
      <c r="AV154" s="15" t="s">
        <v>241</v>
      </c>
      <c r="AW154" s="15" t="s">
        <v>29</v>
      </c>
      <c r="AX154" s="15" t="s">
        <v>82</v>
      </c>
      <c r="AY154" s="189" t="s">
        <v>234</v>
      </c>
    </row>
    <row r="155" spans="1:65" s="2" customFormat="1" ht="24.15" customHeight="1">
      <c r="A155" s="33"/>
      <c r="B155" s="157"/>
      <c r="C155" s="158" t="s">
        <v>241</v>
      </c>
      <c r="D155" s="158" t="s">
        <v>237</v>
      </c>
      <c r="E155" s="159" t="s">
        <v>265</v>
      </c>
      <c r="F155" s="160" t="s">
        <v>266</v>
      </c>
      <c r="G155" s="161" t="s">
        <v>267</v>
      </c>
      <c r="H155" s="162">
        <v>18.902000000000001</v>
      </c>
      <c r="I155" s="163"/>
      <c r="J155" s="164">
        <f>ROUND(I155*H155,2)</f>
        <v>0</v>
      </c>
      <c r="K155" s="165"/>
      <c r="L155" s="34"/>
      <c r="M155" s="166" t="s">
        <v>1</v>
      </c>
      <c r="N155" s="167" t="s">
        <v>41</v>
      </c>
      <c r="O155" s="62"/>
      <c r="P155" s="168">
        <f>O155*H155</f>
        <v>0</v>
      </c>
      <c r="Q155" s="168">
        <v>0</v>
      </c>
      <c r="R155" s="168">
        <f>Q155*H155</f>
        <v>0</v>
      </c>
      <c r="S155" s="168">
        <v>0</v>
      </c>
      <c r="T155" s="169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0" t="s">
        <v>241</v>
      </c>
      <c r="AT155" s="170" t="s">
        <v>237</v>
      </c>
      <c r="AU155" s="170" t="s">
        <v>87</v>
      </c>
      <c r="AY155" s="18" t="s">
        <v>234</v>
      </c>
      <c r="BE155" s="171">
        <f>IF(N155="základná",J155,0)</f>
        <v>0</v>
      </c>
      <c r="BF155" s="171">
        <f>IF(N155="znížená",J155,0)</f>
        <v>0</v>
      </c>
      <c r="BG155" s="171">
        <f>IF(N155="zákl. prenesená",J155,0)</f>
        <v>0</v>
      </c>
      <c r="BH155" s="171">
        <f>IF(N155="zníž. prenesená",J155,0)</f>
        <v>0</v>
      </c>
      <c r="BI155" s="171">
        <f>IF(N155="nulová",J155,0)</f>
        <v>0</v>
      </c>
      <c r="BJ155" s="18" t="s">
        <v>87</v>
      </c>
      <c r="BK155" s="171">
        <f>ROUND(I155*H155,2)</f>
        <v>0</v>
      </c>
      <c r="BL155" s="18" t="s">
        <v>241</v>
      </c>
      <c r="BM155" s="170" t="s">
        <v>268</v>
      </c>
    </row>
    <row r="156" spans="1:65" s="2" customFormat="1" ht="21.75" customHeight="1">
      <c r="A156" s="33"/>
      <c r="B156" s="157"/>
      <c r="C156" s="158" t="s">
        <v>269</v>
      </c>
      <c r="D156" s="158" t="s">
        <v>237</v>
      </c>
      <c r="E156" s="159" t="s">
        <v>270</v>
      </c>
      <c r="F156" s="160" t="s">
        <v>271</v>
      </c>
      <c r="G156" s="161" t="s">
        <v>267</v>
      </c>
      <c r="H156" s="162">
        <v>18.902000000000001</v>
      </c>
      <c r="I156" s="163"/>
      <c r="J156" s="164">
        <f>ROUND(I156*H156,2)</f>
        <v>0</v>
      </c>
      <c r="K156" s="165"/>
      <c r="L156" s="34"/>
      <c r="M156" s="166" t="s">
        <v>1</v>
      </c>
      <c r="N156" s="167" t="s">
        <v>41</v>
      </c>
      <c r="O156" s="62"/>
      <c r="P156" s="168">
        <f>O156*H156</f>
        <v>0</v>
      </c>
      <c r="Q156" s="168">
        <v>0</v>
      </c>
      <c r="R156" s="168">
        <f>Q156*H156</f>
        <v>0</v>
      </c>
      <c r="S156" s="168">
        <v>0</v>
      </c>
      <c r="T156" s="169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0" t="s">
        <v>241</v>
      </c>
      <c r="AT156" s="170" t="s">
        <v>237</v>
      </c>
      <c r="AU156" s="170" t="s">
        <v>87</v>
      </c>
      <c r="AY156" s="18" t="s">
        <v>234</v>
      </c>
      <c r="BE156" s="171">
        <f>IF(N156="základná",J156,0)</f>
        <v>0</v>
      </c>
      <c r="BF156" s="171">
        <f>IF(N156="znížená",J156,0)</f>
        <v>0</v>
      </c>
      <c r="BG156" s="171">
        <f>IF(N156="zákl. prenesená",J156,0)</f>
        <v>0</v>
      </c>
      <c r="BH156" s="171">
        <f>IF(N156="zníž. prenesená",J156,0)</f>
        <v>0</v>
      </c>
      <c r="BI156" s="171">
        <f>IF(N156="nulová",J156,0)</f>
        <v>0</v>
      </c>
      <c r="BJ156" s="18" t="s">
        <v>87</v>
      </c>
      <c r="BK156" s="171">
        <f>ROUND(I156*H156,2)</f>
        <v>0</v>
      </c>
      <c r="BL156" s="18" t="s">
        <v>241</v>
      </c>
      <c r="BM156" s="170" t="s">
        <v>272</v>
      </c>
    </row>
    <row r="157" spans="1:65" s="2" customFormat="1" ht="24.15" customHeight="1">
      <c r="A157" s="33"/>
      <c r="B157" s="157"/>
      <c r="C157" s="158" t="s">
        <v>273</v>
      </c>
      <c r="D157" s="158" t="s">
        <v>237</v>
      </c>
      <c r="E157" s="159" t="s">
        <v>274</v>
      </c>
      <c r="F157" s="160" t="s">
        <v>275</v>
      </c>
      <c r="G157" s="161" t="s">
        <v>267</v>
      </c>
      <c r="H157" s="162">
        <v>170.11799999999999</v>
      </c>
      <c r="I157" s="163"/>
      <c r="J157" s="164">
        <f>ROUND(I157*H157,2)</f>
        <v>0</v>
      </c>
      <c r="K157" s="165"/>
      <c r="L157" s="34"/>
      <c r="M157" s="166" t="s">
        <v>1</v>
      </c>
      <c r="N157" s="167" t="s">
        <v>41</v>
      </c>
      <c r="O157" s="62"/>
      <c r="P157" s="168">
        <f>O157*H157</f>
        <v>0</v>
      </c>
      <c r="Q157" s="168">
        <v>0</v>
      </c>
      <c r="R157" s="168">
        <f>Q157*H157</f>
        <v>0</v>
      </c>
      <c r="S157" s="168">
        <v>0</v>
      </c>
      <c r="T157" s="169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0" t="s">
        <v>241</v>
      </c>
      <c r="AT157" s="170" t="s">
        <v>237</v>
      </c>
      <c r="AU157" s="170" t="s">
        <v>87</v>
      </c>
      <c r="AY157" s="18" t="s">
        <v>234</v>
      </c>
      <c r="BE157" s="171">
        <f>IF(N157="základná",J157,0)</f>
        <v>0</v>
      </c>
      <c r="BF157" s="171">
        <f>IF(N157="znížená",J157,0)</f>
        <v>0</v>
      </c>
      <c r="BG157" s="171">
        <f>IF(N157="zákl. prenesená",J157,0)</f>
        <v>0</v>
      </c>
      <c r="BH157" s="171">
        <f>IF(N157="zníž. prenesená",J157,0)</f>
        <v>0</v>
      </c>
      <c r="BI157" s="171">
        <f>IF(N157="nulová",J157,0)</f>
        <v>0</v>
      </c>
      <c r="BJ157" s="18" t="s">
        <v>87</v>
      </c>
      <c r="BK157" s="171">
        <f>ROUND(I157*H157,2)</f>
        <v>0</v>
      </c>
      <c r="BL157" s="18" t="s">
        <v>241</v>
      </c>
      <c r="BM157" s="170" t="s">
        <v>276</v>
      </c>
    </row>
    <row r="158" spans="1:65" s="14" customFormat="1">
      <c r="B158" s="180"/>
      <c r="D158" s="173" t="s">
        <v>243</v>
      </c>
      <c r="E158" s="181" t="s">
        <v>1</v>
      </c>
      <c r="F158" s="182" t="s">
        <v>277</v>
      </c>
      <c r="H158" s="183">
        <v>170.11799999999999</v>
      </c>
      <c r="I158" s="184"/>
      <c r="L158" s="180"/>
      <c r="M158" s="185"/>
      <c r="N158" s="186"/>
      <c r="O158" s="186"/>
      <c r="P158" s="186"/>
      <c r="Q158" s="186"/>
      <c r="R158" s="186"/>
      <c r="S158" s="186"/>
      <c r="T158" s="187"/>
      <c r="AT158" s="181" t="s">
        <v>243</v>
      </c>
      <c r="AU158" s="181" t="s">
        <v>87</v>
      </c>
      <c r="AV158" s="14" t="s">
        <v>87</v>
      </c>
      <c r="AW158" s="14" t="s">
        <v>29</v>
      </c>
      <c r="AX158" s="14" t="s">
        <v>82</v>
      </c>
      <c r="AY158" s="181" t="s">
        <v>234</v>
      </c>
    </row>
    <row r="159" spans="1:65" s="2" customFormat="1" ht="24.15" customHeight="1">
      <c r="A159" s="33"/>
      <c r="B159" s="157"/>
      <c r="C159" s="158" t="s">
        <v>278</v>
      </c>
      <c r="D159" s="158" t="s">
        <v>237</v>
      </c>
      <c r="E159" s="159" t="s">
        <v>279</v>
      </c>
      <c r="F159" s="160" t="s">
        <v>280</v>
      </c>
      <c r="G159" s="161" t="s">
        <v>267</v>
      </c>
      <c r="H159" s="162">
        <v>18.902000000000001</v>
      </c>
      <c r="I159" s="163"/>
      <c r="J159" s="164">
        <f>ROUND(I159*H159,2)</f>
        <v>0</v>
      </c>
      <c r="K159" s="165"/>
      <c r="L159" s="34"/>
      <c r="M159" s="166" t="s">
        <v>1</v>
      </c>
      <c r="N159" s="167" t="s">
        <v>41</v>
      </c>
      <c r="O159" s="62"/>
      <c r="P159" s="168">
        <f>O159*H159</f>
        <v>0</v>
      </c>
      <c r="Q159" s="168">
        <v>0</v>
      </c>
      <c r="R159" s="168">
        <f>Q159*H159</f>
        <v>0</v>
      </c>
      <c r="S159" s="168">
        <v>0</v>
      </c>
      <c r="T159" s="169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0" t="s">
        <v>241</v>
      </c>
      <c r="AT159" s="170" t="s">
        <v>237</v>
      </c>
      <c r="AU159" s="170" t="s">
        <v>87</v>
      </c>
      <c r="AY159" s="18" t="s">
        <v>234</v>
      </c>
      <c r="BE159" s="171">
        <f>IF(N159="základná",J159,0)</f>
        <v>0</v>
      </c>
      <c r="BF159" s="171">
        <f>IF(N159="znížená",J159,0)</f>
        <v>0</v>
      </c>
      <c r="BG159" s="171">
        <f>IF(N159="zákl. prenesená",J159,0)</f>
        <v>0</v>
      </c>
      <c r="BH159" s="171">
        <f>IF(N159="zníž. prenesená",J159,0)</f>
        <v>0</v>
      </c>
      <c r="BI159" s="171">
        <f>IF(N159="nulová",J159,0)</f>
        <v>0</v>
      </c>
      <c r="BJ159" s="18" t="s">
        <v>87</v>
      </c>
      <c r="BK159" s="171">
        <f>ROUND(I159*H159,2)</f>
        <v>0</v>
      </c>
      <c r="BL159" s="18" t="s">
        <v>241</v>
      </c>
      <c r="BM159" s="170" t="s">
        <v>281</v>
      </c>
    </row>
    <row r="160" spans="1:65" s="2" customFormat="1" ht="24.15" customHeight="1">
      <c r="A160" s="33"/>
      <c r="B160" s="157"/>
      <c r="C160" s="158" t="s">
        <v>282</v>
      </c>
      <c r="D160" s="158" t="s">
        <v>237</v>
      </c>
      <c r="E160" s="159" t="s">
        <v>283</v>
      </c>
      <c r="F160" s="160" t="s">
        <v>284</v>
      </c>
      <c r="G160" s="161" t="s">
        <v>267</v>
      </c>
      <c r="H160" s="162">
        <v>18.902000000000001</v>
      </c>
      <c r="I160" s="163"/>
      <c r="J160" s="164">
        <f>ROUND(I160*H160,2)</f>
        <v>0</v>
      </c>
      <c r="K160" s="165"/>
      <c r="L160" s="34"/>
      <c r="M160" s="166" t="s">
        <v>1</v>
      </c>
      <c r="N160" s="167" t="s">
        <v>41</v>
      </c>
      <c r="O160" s="62"/>
      <c r="P160" s="168">
        <f>O160*H160</f>
        <v>0</v>
      </c>
      <c r="Q160" s="168">
        <v>0</v>
      </c>
      <c r="R160" s="168">
        <f>Q160*H160</f>
        <v>0</v>
      </c>
      <c r="S160" s="168">
        <v>0</v>
      </c>
      <c r="T160" s="169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0" t="s">
        <v>241</v>
      </c>
      <c r="AT160" s="170" t="s">
        <v>237</v>
      </c>
      <c r="AU160" s="170" t="s">
        <v>87</v>
      </c>
      <c r="AY160" s="18" t="s">
        <v>234</v>
      </c>
      <c r="BE160" s="171">
        <f>IF(N160="základná",J160,0)</f>
        <v>0</v>
      </c>
      <c r="BF160" s="171">
        <f>IF(N160="znížená",J160,0)</f>
        <v>0</v>
      </c>
      <c r="BG160" s="171">
        <f>IF(N160="zákl. prenesená",J160,0)</f>
        <v>0</v>
      </c>
      <c r="BH160" s="171">
        <f>IF(N160="zníž. prenesená",J160,0)</f>
        <v>0</v>
      </c>
      <c r="BI160" s="171">
        <f>IF(N160="nulová",J160,0)</f>
        <v>0</v>
      </c>
      <c r="BJ160" s="18" t="s">
        <v>87</v>
      </c>
      <c r="BK160" s="171">
        <f>ROUND(I160*H160,2)</f>
        <v>0</v>
      </c>
      <c r="BL160" s="18" t="s">
        <v>241</v>
      </c>
      <c r="BM160" s="170" t="s">
        <v>285</v>
      </c>
    </row>
    <row r="161" spans="1:65" s="2" customFormat="1" ht="24.15" customHeight="1">
      <c r="A161" s="33"/>
      <c r="B161" s="157"/>
      <c r="C161" s="158" t="s">
        <v>235</v>
      </c>
      <c r="D161" s="158" t="s">
        <v>237</v>
      </c>
      <c r="E161" s="159" t="s">
        <v>286</v>
      </c>
      <c r="F161" s="160" t="s">
        <v>287</v>
      </c>
      <c r="G161" s="161" t="s">
        <v>267</v>
      </c>
      <c r="H161" s="162">
        <v>11.521000000000001</v>
      </c>
      <c r="I161" s="163"/>
      <c r="J161" s="164">
        <f>ROUND(I161*H161,2)</f>
        <v>0</v>
      </c>
      <c r="K161" s="165"/>
      <c r="L161" s="34"/>
      <c r="M161" s="166" t="s">
        <v>1</v>
      </c>
      <c r="N161" s="167" t="s">
        <v>41</v>
      </c>
      <c r="O161" s="62"/>
      <c r="P161" s="168">
        <f>O161*H161</f>
        <v>0</v>
      </c>
      <c r="Q161" s="168">
        <v>0</v>
      </c>
      <c r="R161" s="168">
        <f>Q161*H161</f>
        <v>0</v>
      </c>
      <c r="S161" s="168">
        <v>0</v>
      </c>
      <c r="T161" s="169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0" t="s">
        <v>241</v>
      </c>
      <c r="AT161" s="170" t="s">
        <v>237</v>
      </c>
      <c r="AU161" s="170" t="s">
        <v>87</v>
      </c>
      <c r="AY161" s="18" t="s">
        <v>234</v>
      </c>
      <c r="BE161" s="171">
        <f>IF(N161="základná",J161,0)</f>
        <v>0</v>
      </c>
      <c r="BF161" s="171">
        <f>IF(N161="znížená",J161,0)</f>
        <v>0</v>
      </c>
      <c r="BG161" s="171">
        <f>IF(N161="zákl. prenesená",J161,0)</f>
        <v>0</v>
      </c>
      <c r="BH161" s="171">
        <f>IF(N161="zníž. prenesená",J161,0)</f>
        <v>0</v>
      </c>
      <c r="BI161" s="171">
        <f>IF(N161="nulová",J161,0)</f>
        <v>0</v>
      </c>
      <c r="BJ161" s="18" t="s">
        <v>87</v>
      </c>
      <c r="BK161" s="171">
        <f>ROUND(I161*H161,2)</f>
        <v>0</v>
      </c>
      <c r="BL161" s="18" t="s">
        <v>241</v>
      </c>
      <c r="BM161" s="170" t="s">
        <v>288</v>
      </c>
    </row>
    <row r="162" spans="1:65" s="14" customFormat="1">
      <c r="B162" s="180"/>
      <c r="D162" s="173" t="s">
        <v>243</v>
      </c>
      <c r="E162" s="181" t="s">
        <v>1</v>
      </c>
      <c r="F162" s="182" t="s">
        <v>289</v>
      </c>
      <c r="H162" s="183">
        <v>18.902000000000001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243</v>
      </c>
      <c r="AU162" s="181" t="s">
        <v>87</v>
      </c>
      <c r="AV162" s="14" t="s">
        <v>87</v>
      </c>
      <c r="AW162" s="14" t="s">
        <v>29</v>
      </c>
      <c r="AX162" s="14" t="s">
        <v>75</v>
      </c>
      <c r="AY162" s="181" t="s">
        <v>234</v>
      </c>
    </row>
    <row r="163" spans="1:65" s="14" customFormat="1">
      <c r="B163" s="180"/>
      <c r="D163" s="173" t="s">
        <v>243</v>
      </c>
      <c r="E163" s="181" t="s">
        <v>1</v>
      </c>
      <c r="F163" s="182" t="s">
        <v>290</v>
      </c>
      <c r="H163" s="183">
        <v>-4.1680000000000001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243</v>
      </c>
      <c r="AU163" s="181" t="s">
        <v>87</v>
      </c>
      <c r="AV163" s="14" t="s">
        <v>87</v>
      </c>
      <c r="AW163" s="14" t="s">
        <v>29</v>
      </c>
      <c r="AX163" s="14" t="s">
        <v>75</v>
      </c>
      <c r="AY163" s="181" t="s">
        <v>234</v>
      </c>
    </row>
    <row r="164" spans="1:65" s="14" customFormat="1">
      <c r="B164" s="180"/>
      <c r="D164" s="173" t="s">
        <v>243</v>
      </c>
      <c r="E164" s="181" t="s">
        <v>1</v>
      </c>
      <c r="F164" s="182" t="s">
        <v>291</v>
      </c>
      <c r="H164" s="183">
        <v>-3.2130000000000001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243</v>
      </c>
      <c r="AU164" s="181" t="s">
        <v>87</v>
      </c>
      <c r="AV164" s="14" t="s">
        <v>87</v>
      </c>
      <c r="AW164" s="14" t="s">
        <v>29</v>
      </c>
      <c r="AX164" s="14" t="s">
        <v>75</v>
      </c>
      <c r="AY164" s="181" t="s">
        <v>234</v>
      </c>
    </row>
    <row r="165" spans="1:65" s="15" customFormat="1">
      <c r="B165" s="188"/>
      <c r="D165" s="173" t="s">
        <v>243</v>
      </c>
      <c r="E165" s="189" t="s">
        <v>1</v>
      </c>
      <c r="F165" s="190" t="s">
        <v>248</v>
      </c>
      <c r="H165" s="191">
        <v>11.521000000000001</v>
      </c>
      <c r="I165" s="192"/>
      <c r="L165" s="188"/>
      <c r="M165" s="193"/>
      <c r="N165" s="194"/>
      <c r="O165" s="194"/>
      <c r="P165" s="194"/>
      <c r="Q165" s="194"/>
      <c r="R165" s="194"/>
      <c r="S165" s="194"/>
      <c r="T165" s="195"/>
      <c r="AT165" s="189" t="s">
        <v>243</v>
      </c>
      <c r="AU165" s="189" t="s">
        <v>87</v>
      </c>
      <c r="AV165" s="15" t="s">
        <v>241</v>
      </c>
      <c r="AW165" s="15" t="s">
        <v>29</v>
      </c>
      <c r="AX165" s="15" t="s">
        <v>82</v>
      </c>
      <c r="AY165" s="189" t="s">
        <v>234</v>
      </c>
    </row>
    <row r="166" spans="1:65" s="2" customFormat="1" ht="24.15" customHeight="1">
      <c r="A166" s="33"/>
      <c r="B166" s="157"/>
      <c r="C166" s="158" t="s">
        <v>292</v>
      </c>
      <c r="D166" s="158" t="s">
        <v>237</v>
      </c>
      <c r="E166" s="159" t="s">
        <v>293</v>
      </c>
      <c r="F166" s="160" t="s">
        <v>294</v>
      </c>
      <c r="G166" s="161" t="s">
        <v>267</v>
      </c>
      <c r="H166" s="162">
        <v>3.2130000000000001</v>
      </c>
      <c r="I166" s="163"/>
      <c r="J166" s="164">
        <f>ROUND(I166*H166,2)</f>
        <v>0</v>
      </c>
      <c r="K166" s="165"/>
      <c r="L166" s="34"/>
      <c r="M166" s="166" t="s">
        <v>1</v>
      </c>
      <c r="N166" s="167" t="s">
        <v>41</v>
      </c>
      <c r="O166" s="62"/>
      <c r="P166" s="168">
        <f>O166*H166</f>
        <v>0</v>
      </c>
      <c r="Q166" s="168">
        <v>0</v>
      </c>
      <c r="R166" s="168">
        <f>Q166*H166</f>
        <v>0</v>
      </c>
      <c r="S166" s="168">
        <v>0</v>
      </c>
      <c r="T166" s="16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241</v>
      </c>
      <c r="AT166" s="170" t="s">
        <v>237</v>
      </c>
      <c r="AU166" s="170" t="s">
        <v>87</v>
      </c>
      <c r="AY166" s="18" t="s">
        <v>234</v>
      </c>
      <c r="BE166" s="171">
        <f>IF(N166="základná",J166,0)</f>
        <v>0</v>
      </c>
      <c r="BF166" s="171">
        <f>IF(N166="znížená",J166,0)</f>
        <v>0</v>
      </c>
      <c r="BG166" s="171">
        <f>IF(N166="zákl. prenesená",J166,0)</f>
        <v>0</v>
      </c>
      <c r="BH166" s="171">
        <f>IF(N166="zníž. prenesená",J166,0)</f>
        <v>0</v>
      </c>
      <c r="BI166" s="171">
        <f>IF(N166="nulová",J166,0)</f>
        <v>0</v>
      </c>
      <c r="BJ166" s="18" t="s">
        <v>87</v>
      </c>
      <c r="BK166" s="171">
        <f>ROUND(I166*H166,2)</f>
        <v>0</v>
      </c>
      <c r="BL166" s="18" t="s">
        <v>241</v>
      </c>
      <c r="BM166" s="170" t="s">
        <v>295</v>
      </c>
    </row>
    <row r="167" spans="1:65" s="14" customFormat="1">
      <c r="B167" s="180"/>
      <c r="D167" s="173" t="s">
        <v>243</v>
      </c>
      <c r="E167" s="181" t="s">
        <v>1</v>
      </c>
      <c r="F167" s="182" t="s">
        <v>296</v>
      </c>
      <c r="H167" s="183">
        <v>2.859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243</v>
      </c>
      <c r="AU167" s="181" t="s">
        <v>87</v>
      </c>
      <c r="AV167" s="14" t="s">
        <v>87</v>
      </c>
      <c r="AW167" s="14" t="s">
        <v>29</v>
      </c>
      <c r="AX167" s="14" t="s">
        <v>75</v>
      </c>
      <c r="AY167" s="181" t="s">
        <v>234</v>
      </c>
    </row>
    <row r="168" spans="1:65" s="14" customFormat="1">
      <c r="B168" s="180"/>
      <c r="D168" s="173" t="s">
        <v>243</v>
      </c>
      <c r="E168" s="181" t="s">
        <v>1</v>
      </c>
      <c r="F168" s="182" t="s">
        <v>297</v>
      </c>
      <c r="H168" s="183">
        <v>0.35399999999999998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243</v>
      </c>
      <c r="AU168" s="181" t="s">
        <v>87</v>
      </c>
      <c r="AV168" s="14" t="s">
        <v>87</v>
      </c>
      <c r="AW168" s="14" t="s">
        <v>29</v>
      </c>
      <c r="AX168" s="14" t="s">
        <v>75</v>
      </c>
      <c r="AY168" s="181" t="s">
        <v>234</v>
      </c>
    </row>
    <row r="169" spans="1:65" s="15" customFormat="1">
      <c r="B169" s="188"/>
      <c r="D169" s="173" t="s">
        <v>243</v>
      </c>
      <c r="E169" s="189" t="s">
        <v>1</v>
      </c>
      <c r="F169" s="190" t="s">
        <v>248</v>
      </c>
      <c r="H169" s="191">
        <v>3.2130000000000001</v>
      </c>
      <c r="I169" s="192"/>
      <c r="L169" s="188"/>
      <c r="M169" s="193"/>
      <c r="N169" s="194"/>
      <c r="O169" s="194"/>
      <c r="P169" s="194"/>
      <c r="Q169" s="194"/>
      <c r="R169" s="194"/>
      <c r="S169" s="194"/>
      <c r="T169" s="195"/>
      <c r="AT169" s="189" t="s">
        <v>243</v>
      </c>
      <c r="AU169" s="189" t="s">
        <v>87</v>
      </c>
      <c r="AV169" s="15" t="s">
        <v>241</v>
      </c>
      <c r="AW169" s="15" t="s">
        <v>29</v>
      </c>
      <c r="AX169" s="15" t="s">
        <v>82</v>
      </c>
      <c r="AY169" s="189" t="s">
        <v>234</v>
      </c>
    </row>
    <row r="170" spans="1:65" s="2" customFormat="1" ht="24.15" customHeight="1">
      <c r="A170" s="33"/>
      <c r="B170" s="157"/>
      <c r="C170" s="158" t="s">
        <v>298</v>
      </c>
      <c r="D170" s="158" t="s">
        <v>237</v>
      </c>
      <c r="E170" s="159" t="s">
        <v>299</v>
      </c>
      <c r="F170" s="160" t="s">
        <v>300</v>
      </c>
      <c r="G170" s="161" t="s">
        <v>267</v>
      </c>
      <c r="H170" s="162">
        <v>4.1680000000000001</v>
      </c>
      <c r="I170" s="163"/>
      <c r="J170" s="164">
        <f>ROUND(I170*H170,2)</f>
        <v>0</v>
      </c>
      <c r="K170" s="165"/>
      <c r="L170" s="34"/>
      <c r="M170" s="166" t="s">
        <v>1</v>
      </c>
      <c r="N170" s="167" t="s">
        <v>41</v>
      </c>
      <c r="O170" s="62"/>
      <c r="P170" s="168">
        <f>O170*H170</f>
        <v>0</v>
      </c>
      <c r="Q170" s="168">
        <v>0</v>
      </c>
      <c r="R170" s="168">
        <f>Q170*H170</f>
        <v>0</v>
      </c>
      <c r="S170" s="168">
        <v>0</v>
      </c>
      <c r="T170" s="169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0" t="s">
        <v>241</v>
      </c>
      <c r="AT170" s="170" t="s">
        <v>237</v>
      </c>
      <c r="AU170" s="170" t="s">
        <v>87</v>
      </c>
      <c r="AY170" s="18" t="s">
        <v>234</v>
      </c>
      <c r="BE170" s="171">
        <f>IF(N170="základná",J170,0)</f>
        <v>0</v>
      </c>
      <c r="BF170" s="171">
        <f>IF(N170="znížená",J170,0)</f>
        <v>0</v>
      </c>
      <c r="BG170" s="171">
        <f>IF(N170="zákl. prenesená",J170,0)</f>
        <v>0</v>
      </c>
      <c r="BH170" s="171">
        <f>IF(N170="zníž. prenesená",J170,0)</f>
        <v>0</v>
      </c>
      <c r="BI170" s="171">
        <f>IF(N170="nulová",J170,0)</f>
        <v>0</v>
      </c>
      <c r="BJ170" s="18" t="s">
        <v>87</v>
      </c>
      <c r="BK170" s="171">
        <f>ROUND(I170*H170,2)</f>
        <v>0</v>
      </c>
      <c r="BL170" s="18" t="s">
        <v>241</v>
      </c>
      <c r="BM170" s="170" t="s">
        <v>301</v>
      </c>
    </row>
    <row r="171" spans="1:65" s="2" customFormat="1" ht="16.5" customHeight="1">
      <c r="A171" s="33"/>
      <c r="B171" s="157"/>
      <c r="C171" s="158" t="s">
        <v>302</v>
      </c>
      <c r="D171" s="158" t="s">
        <v>237</v>
      </c>
      <c r="E171" s="159" t="s">
        <v>303</v>
      </c>
      <c r="F171" s="160" t="s">
        <v>304</v>
      </c>
      <c r="G171" s="161" t="s">
        <v>305</v>
      </c>
      <c r="H171" s="162">
        <v>1</v>
      </c>
      <c r="I171" s="163"/>
      <c r="J171" s="164">
        <f>ROUND(I171*H171,2)</f>
        <v>0</v>
      </c>
      <c r="K171" s="165"/>
      <c r="L171" s="34"/>
      <c r="M171" s="166" t="s">
        <v>1</v>
      </c>
      <c r="N171" s="167" t="s">
        <v>41</v>
      </c>
      <c r="O171" s="62"/>
      <c r="P171" s="168">
        <f>O171*H171</f>
        <v>0</v>
      </c>
      <c r="Q171" s="168">
        <v>0</v>
      </c>
      <c r="R171" s="168">
        <f>Q171*H171</f>
        <v>0</v>
      </c>
      <c r="S171" s="168">
        <v>0</v>
      </c>
      <c r="T171" s="169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241</v>
      </c>
      <c r="AT171" s="170" t="s">
        <v>237</v>
      </c>
      <c r="AU171" s="170" t="s">
        <v>87</v>
      </c>
      <c r="AY171" s="18" t="s">
        <v>234</v>
      </c>
      <c r="BE171" s="171">
        <f>IF(N171="základná",J171,0)</f>
        <v>0</v>
      </c>
      <c r="BF171" s="171">
        <f>IF(N171="znížená",J171,0)</f>
        <v>0</v>
      </c>
      <c r="BG171" s="171">
        <f>IF(N171="zákl. prenesená",J171,0)</f>
        <v>0</v>
      </c>
      <c r="BH171" s="171">
        <f>IF(N171="zníž. prenesená",J171,0)</f>
        <v>0</v>
      </c>
      <c r="BI171" s="171">
        <f>IF(N171="nulová",J171,0)</f>
        <v>0</v>
      </c>
      <c r="BJ171" s="18" t="s">
        <v>87</v>
      </c>
      <c r="BK171" s="171">
        <f>ROUND(I171*H171,2)</f>
        <v>0</v>
      </c>
      <c r="BL171" s="18" t="s">
        <v>241</v>
      </c>
      <c r="BM171" s="170" t="s">
        <v>306</v>
      </c>
    </row>
    <row r="172" spans="1:65" s="12" customFormat="1" ht="22.95" customHeight="1">
      <c r="B172" s="144"/>
      <c r="D172" s="145" t="s">
        <v>74</v>
      </c>
      <c r="E172" s="155" t="s">
        <v>307</v>
      </c>
      <c r="F172" s="155" t="s">
        <v>308</v>
      </c>
      <c r="I172" s="147"/>
      <c r="J172" s="156">
        <f>BK172</f>
        <v>0</v>
      </c>
      <c r="L172" s="144"/>
      <c r="M172" s="149"/>
      <c r="N172" s="150"/>
      <c r="O172" s="150"/>
      <c r="P172" s="151">
        <f>P173+SUM(P174:P184)</f>
        <v>0</v>
      </c>
      <c r="Q172" s="150"/>
      <c r="R172" s="151">
        <f>R173+SUM(R174:R184)</f>
        <v>12.39595976</v>
      </c>
      <c r="S172" s="150"/>
      <c r="T172" s="152">
        <f>T173+SUM(T174:T184)</f>
        <v>0</v>
      </c>
      <c r="AR172" s="145" t="s">
        <v>82</v>
      </c>
      <c r="AT172" s="153" t="s">
        <v>74</v>
      </c>
      <c r="AU172" s="153" t="s">
        <v>82</v>
      </c>
      <c r="AY172" s="145" t="s">
        <v>234</v>
      </c>
      <c r="BK172" s="154">
        <f>BK173+SUM(BK174:BK184)</f>
        <v>0</v>
      </c>
    </row>
    <row r="173" spans="1:65" s="2" customFormat="1" ht="33" customHeight="1">
      <c r="A173" s="33"/>
      <c r="B173" s="157"/>
      <c r="C173" s="158" t="s">
        <v>309</v>
      </c>
      <c r="D173" s="158" t="s">
        <v>237</v>
      </c>
      <c r="E173" s="159" t="s">
        <v>310</v>
      </c>
      <c r="F173" s="160" t="s">
        <v>311</v>
      </c>
      <c r="G173" s="161" t="s">
        <v>256</v>
      </c>
      <c r="H173" s="162">
        <v>240.97900000000001</v>
      </c>
      <c r="I173" s="163"/>
      <c r="J173" s="164">
        <f>ROUND(I173*H173,2)</f>
        <v>0</v>
      </c>
      <c r="K173" s="165"/>
      <c r="L173" s="34"/>
      <c r="M173" s="166" t="s">
        <v>1</v>
      </c>
      <c r="N173" s="167" t="s">
        <v>41</v>
      </c>
      <c r="O173" s="62"/>
      <c r="P173" s="168">
        <f>O173*H173</f>
        <v>0</v>
      </c>
      <c r="Q173" s="168">
        <v>2.572E-2</v>
      </c>
      <c r="R173" s="168">
        <f>Q173*H173</f>
        <v>6.1979798800000001</v>
      </c>
      <c r="S173" s="168">
        <v>0</v>
      </c>
      <c r="T173" s="169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241</v>
      </c>
      <c r="AT173" s="170" t="s">
        <v>237</v>
      </c>
      <c r="AU173" s="170" t="s">
        <v>87</v>
      </c>
      <c r="AY173" s="18" t="s">
        <v>234</v>
      </c>
      <c r="BE173" s="171">
        <f>IF(N173="základná",J173,0)</f>
        <v>0</v>
      </c>
      <c r="BF173" s="171">
        <f>IF(N173="znížená",J173,0)</f>
        <v>0</v>
      </c>
      <c r="BG173" s="171">
        <f>IF(N173="zákl. prenesená",J173,0)</f>
        <v>0</v>
      </c>
      <c r="BH173" s="171">
        <f>IF(N173="zníž. prenesená",J173,0)</f>
        <v>0</v>
      </c>
      <c r="BI173" s="171">
        <f>IF(N173="nulová",J173,0)</f>
        <v>0</v>
      </c>
      <c r="BJ173" s="18" t="s">
        <v>87</v>
      </c>
      <c r="BK173" s="171">
        <f>ROUND(I173*H173,2)</f>
        <v>0</v>
      </c>
      <c r="BL173" s="18" t="s">
        <v>241</v>
      </c>
      <c r="BM173" s="170" t="s">
        <v>312</v>
      </c>
    </row>
    <row r="174" spans="1:65" s="13" customFormat="1">
      <c r="B174" s="172"/>
      <c r="D174" s="173" t="s">
        <v>243</v>
      </c>
      <c r="E174" s="174" t="s">
        <v>1</v>
      </c>
      <c r="F174" s="175" t="s">
        <v>244</v>
      </c>
      <c r="H174" s="174" t="s">
        <v>1</v>
      </c>
      <c r="I174" s="176"/>
      <c r="L174" s="172"/>
      <c r="M174" s="177"/>
      <c r="N174" s="178"/>
      <c r="O174" s="178"/>
      <c r="P174" s="178"/>
      <c r="Q174" s="178"/>
      <c r="R174" s="178"/>
      <c r="S174" s="178"/>
      <c r="T174" s="179"/>
      <c r="AT174" s="174" t="s">
        <v>243</v>
      </c>
      <c r="AU174" s="174" t="s">
        <v>87</v>
      </c>
      <c r="AV174" s="13" t="s">
        <v>82</v>
      </c>
      <c r="AW174" s="13" t="s">
        <v>29</v>
      </c>
      <c r="AX174" s="13" t="s">
        <v>75</v>
      </c>
      <c r="AY174" s="174" t="s">
        <v>234</v>
      </c>
    </row>
    <row r="175" spans="1:65" s="14" customFormat="1" ht="20.399999999999999">
      <c r="B175" s="180"/>
      <c r="D175" s="173" t="s">
        <v>243</v>
      </c>
      <c r="E175" s="181" t="s">
        <v>1</v>
      </c>
      <c r="F175" s="182" t="s">
        <v>259</v>
      </c>
      <c r="H175" s="183">
        <v>142.21299999999999</v>
      </c>
      <c r="I175" s="184"/>
      <c r="L175" s="180"/>
      <c r="M175" s="185"/>
      <c r="N175" s="186"/>
      <c r="O175" s="186"/>
      <c r="P175" s="186"/>
      <c r="Q175" s="186"/>
      <c r="R175" s="186"/>
      <c r="S175" s="186"/>
      <c r="T175" s="187"/>
      <c r="AT175" s="181" t="s">
        <v>243</v>
      </c>
      <c r="AU175" s="181" t="s">
        <v>87</v>
      </c>
      <c r="AV175" s="14" t="s">
        <v>87</v>
      </c>
      <c r="AW175" s="14" t="s">
        <v>29</v>
      </c>
      <c r="AX175" s="14" t="s">
        <v>75</v>
      </c>
      <c r="AY175" s="181" t="s">
        <v>234</v>
      </c>
    </row>
    <row r="176" spans="1:65" s="14" customFormat="1">
      <c r="B176" s="180"/>
      <c r="D176" s="173" t="s">
        <v>243</v>
      </c>
      <c r="E176" s="181" t="s">
        <v>1</v>
      </c>
      <c r="F176" s="182" t="s">
        <v>313</v>
      </c>
      <c r="H176" s="183">
        <v>47.195999999999998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243</v>
      </c>
      <c r="AU176" s="181" t="s">
        <v>87</v>
      </c>
      <c r="AV176" s="14" t="s">
        <v>87</v>
      </c>
      <c r="AW176" s="14" t="s">
        <v>29</v>
      </c>
      <c r="AX176" s="14" t="s">
        <v>75</v>
      </c>
      <c r="AY176" s="181" t="s">
        <v>234</v>
      </c>
    </row>
    <row r="177" spans="1:65" s="14" customFormat="1">
      <c r="B177" s="180"/>
      <c r="D177" s="173" t="s">
        <v>243</v>
      </c>
      <c r="E177" s="181" t="s">
        <v>1</v>
      </c>
      <c r="F177" s="182" t="s">
        <v>314</v>
      </c>
      <c r="H177" s="183">
        <v>51.57</v>
      </c>
      <c r="I177" s="184"/>
      <c r="L177" s="180"/>
      <c r="M177" s="185"/>
      <c r="N177" s="186"/>
      <c r="O177" s="186"/>
      <c r="P177" s="186"/>
      <c r="Q177" s="186"/>
      <c r="R177" s="186"/>
      <c r="S177" s="186"/>
      <c r="T177" s="187"/>
      <c r="AT177" s="181" t="s">
        <v>243</v>
      </c>
      <c r="AU177" s="181" t="s">
        <v>87</v>
      </c>
      <c r="AV177" s="14" t="s">
        <v>87</v>
      </c>
      <c r="AW177" s="14" t="s">
        <v>29</v>
      </c>
      <c r="AX177" s="14" t="s">
        <v>75</v>
      </c>
      <c r="AY177" s="181" t="s">
        <v>234</v>
      </c>
    </row>
    <row r="178" spans="1:65" s="15" customFormat="1">
      <c r="B178" s="188"/>
      <c r="D178" s="173" t="s">
        <v>243</v>
      </c>
      <c r="E178" s="189" t="s">
        <v>195</v>
      </c>
      <c r="F178" s="190" t="s">
        <v>248</v>
      </c>
      <c r="H178" s="191">
        <v>240.97900000000001</v>
      </c>
      <c r="I178" s="192"/>
      <c r="L178" s="188"/>
      <c r="M178" s="193"/>
      <c r="N178" s="194"/>
      <c r="O178" s="194"/>
      <c r="P178" s="194"/>
      <c r="Q178" s="194"/>
      <c r="R178" s="194"/>
      <c r="S178" s="194"/>
      <c r="T178" s="195"/>
      <c r="AT178" s="189" t="s">
        <v>243</v>
      </c>
      <c r="AU178" s="189" t="s">
        <v>87</v>
      </c>
      <c r="AV178" s="15" t="s">
        <v>241</v>
      </c>
      <c r="AW178" s="15" t="s">
        <v>29</v>
      </c>
      <c r="AX178" s="15" t="s">
        <v>82</v>
      </c>
      <c r="AY178" s="189" t="s">
        <v>234</v>
      </c>
    </row>
    <row r="179" spans="1:65" s="2" customFormat="1" ht="44.25" customHeight="1">
      <c r="A179" s="33"/>
      <c r="B179" s="157"/>
      <c r="C179" s="158" t="s">
        <v>315</v>
      </c>
      <c r="D179" s="158" t="s">
        <v>237</v>
      </c>
      <c r="E179" s="159" t="s">
        <v>316</v>
      </c>
      <c r="F179" s="160" t="s">
        <v>317</v>
      </c>
      <c r="G179" s="161" t="s">
        <v>256</v>
      </c>
      <c r="H179" s="162">
        <v>722.93700000000001</v>
      </c>
      <c r="I179" s="163"/>
      <c r="J179" s="164">
        <f>ROUND(I179*H179,2)</f>
        <v>0</v>
      </c>
      <c r="K179" s="165"/>
      <c r="L179" s="34"/>
      <c r="M179" s="166" t="s">
        <v>1</v>
      </c>
      <c r="N179" s="167" t="s">
        <v>41</v>
      </c>
      <c r="O179" s="62"/>
      <c r="P179" s="168">
        <f>O179*H179</f>
        <v>0</v>
      </c>
      <c r="Q179" s="168">
        <v>0</v>
      </c>
      <c r="R179" s="168">
        <f>Q179*H179</f>
        <v>0</v>
      </c>
      <c r="S179" s="168">
        <v>0</v>
      </c>
      <c r="T179" s="169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241</v>
      </c>
      <c r="AT179" s="170" t="s">
        <v>237</v>
      </c>
      <c r="AU179" s="170" t="s">
        <v>87</v>
      </c>
      <c r="AY179" s="18" t="s">
        <v>234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8" t="s">
        <v>87</v>
      </c>
      <c r="BK179" s="171">
        <f>ROUND(I179*H179,2)</f>
        <v>0</v>
      </c>
      <c r="BL179" s="18" t="s">
        <v>241</v>
      </c>
      <c r="BM179" s="170" t="s">
        <v>318</v>
      </c>
    </row>
    <row r="180" spans="1:65" s="13" customFormat="1" ht="20.399999999999999">
      <c r="B180" s="172"/>
      <c r="D180" s="173" t="s">
        <v>243</v>
      </c>
      <c r="E180" s="174" t="s">
        <v>1</v>
      </c>
      <c r="F180" s="175" t="s">
        <v>319</v>
      </c>
      <c r="H180" s="174" t="s">
        <v>1</v>
      </c>
      <c r="I180" s="176"/>
      <c r="L180" s="172"/>
      <c r="M180" s="177"/>
      <c r="N180" s="178"/>
      <c r="O180" s="178"/>
      <c r="P180" s="178"/>
      <c r="Q180" s="178"/>
      <c r="R180" s="178"/>
      <c r="S180" s="178"/>
      <c r="T180" s="179"/>
      <c r="AT180" s="174" t="s">
        <v>243</v>
      </c>
      <c r="AU180" s="174" t="s">
        <v>87</v>
      </c>
      <c r="AV180" s="13" t="s">
        <v>82</v>
      </c>
      <c r="AW180" s="13" t="s">
        <v>29</v>
      </c>
      <c r="AX180" s="13" t="s">
        <v>75</v>
      </c>
      <c r="AY180" s="174" t="s">
        <v>234</v>
      </c>
    </row>
    <row r="181" spans="1:65" s="14" customFormat="1">
      <c r="B181" s="180"/>
      <c r="D181" s="173" t="s">
        <v>243</v>
      </c>
      <c r="E181" s="181" t="s">
        <v>1</v>
      </c>
      <c r="F181" s="182" t="s">
        <v>320</v>
      </c>
      <c r="H181" s="183">
        <v>722.93700000000001</v>
      </c>
      <c r="I181" s="184"/>
      <c r="L181" s="180"/>
      <c r="M181" s="185"/>
      <c r="N181" s="186"/>
      <c r="O181" s="186"/>
      <c r="P181" s="186"/>
      <c r="Q181" s="186"/>
      <c r="R181" s="186"/>
      <c r="S181" s="186"/>
      <c r="T181" s="187"/>
      <c r="AT181" s="181" t="s">
        <v>243</v>
      </c>
      <c r="AU181" s="181" t="s">
        <v>87</v>
      </c>
      <c r="AV181" s="14" t="s">
        <v>87</v>
      </c>
      <c r="AW181" s="14" t="s">
        <v>29</v>
      </c>
      <c r="AX181" s="14" t="s">
        <v>82</v>
      </c>
      <c r="AY181" s="181" t="s">
        <v>234</v>
      </c>
    </row>
    <row r="182" spans="1:65" s="2" customFormat="1" ht="33" customHeight="1">
      <c r="A182" s="33"/>
      <c r="B182" s="157"/>
      <c r="C182" s="158" t="s">
        <v>321</v>
      </c>
      <c r="D182" s="158" t="s">
        <v>237</v>
      </c>
      <c r="E182" s="159" t="s">
        <v>322</v>
      </c>
      <c r="F182" s="160" t="s">
        <v>323</v>
      </c>
      <c r="G182" s="161" t="s">
        <v>256</v>
      </c>
      <c r="H182" s="162">
        <v>240.97900000000001</v>
      </c>
      <c r="I182" s="163"/>
      <c r="J182" s="164">
        <f>ROUND(I182*H182,2)</f>
        <v>0</v>
      </c>
      <c r="K182" s="165"/>
      <c r="L182" s="34"/>
      <c r="M182" s="166" t="s">
        <v>1</v>
      </c>
      <c r="N182" s="167" t="s">
        <v>41</v>
      </c>
      <c r="O182" s="62"/>
      <c r="P182" s="168">
        <f>O182*H182</f>
        <v>0</v>
      </c>
      <c r="Q182" s="168">
        <v>2.572E-2</v>
      </c>
      <c r="R182" s="168">
        <f>Q182*H182</f>
        <v>6.1979798800000001</v>
      </c>
      <c r="S182" s="168">
        <v>0</v>
      </c>
      <c r="T182" s="169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241</v>
      </c>
      <c r="AT182" s="170" t="s">
        <v>237</v>
      </c>
      <c r="AU182" s="170" t="s">
        <v>87</v>
      </c>
      <c r="AY182" s="18" t="s">
        <v>234</v>
      </c>
      <c r="BE182" s="171">
        <f>IF(N182="základná",J182,0)</f>
        <v>0</v>
      </c>
      <c r="BF182" s="171">
        <f>IF(N182="znížená",J182,0)</f>
        <v>0</v>
      </c>
      <c r="BG182" s="171">
        <f>IF(N182="zákl. prenesená",J182,0)</f>
        <v>0</v>
      </c>
      <c r="BH182" s="171">
        <f>IF(N182="zníž. prenesená",J182,0)</f>
        <v>0</v>
      </c>
      <c r="BI182" s="171">
        <f>IF(N182="nulová",J182,0)</f>
        <v>0</v>
      </c>
      <c r="BJ182" s="18" t="s">
        <v>87</v>
      </c>
      <c r="BK182" s="171">
        <f>ROUND(I182*H182,2)</f>
        <v>0</v>
      </c>
      <c r="BL182" s="18" t="s">
        <v>241</v>
      </c>
      <c r="BM182" s="170" t="s">
        <v>324</v>
      </c>
    </row>
    <row r="183" spans="1:65" s="14" customFormat="1">
      <c r="B183" s="180"/>
      <c r="D183" s="173" t="s">
        <v>243</v>
      </c>
      <c r="E183" s="181" t="s">
        <v>1</v>
      </c>
      <c r="F183" s="182" t="s">
        <v>195</v>
      </c>
      <c r="H183" s="183">
        <v>240.97900000000001</v>
      </c>
      <c r="I183" s="184"/>
      <c r="L183" s="180"/>
      <c r="M183" s="185"/>
      <c r="N183" s="186"/>
      <c r="O183" s="186"/>
      <c r="P183" s="186"/>
      <c r="Q183" s="186"/>
      <c r="R183" s="186"/>
      <c r="S183" s="186"/>
      <c r="T183" s="187"/>
      <c r="AT183" s="181" t="s">
        <v>243</v>
      </c>
      <c r="AU183" s="181" t="s">
        <v>87</v>
      </c>
      <c r="AV183" s="14" t="s">
        <v>87</v>
      </c>
      <c r="AW183" s="14" t="s">
        <v>29</v>
      </c>
      <c r="AX183" s="14" t="s">
        <v>82</v>
      </c>
      <c r="AY183" s="181" t="s">
        <v>234</v>
      </c>
    </row>
    <row r="184" spans="1:65" s="12" customFormat="1" ht="20.85" customHeight="1">
      <c r="B184" s="144"/>
      <c r="D184" s="145" t="s">
        <v>74</v>
      </c>
      <c r="E184" s="155" t="s">
        <v>325</v>
      </c>
      <c r="F184" s="155" t="s">
        <v>326</v>
      </c>
      <c r="I184" s="147"/>
      <c r="J184" s="156">
        <f>BK184</f>
        <v>0</v>
      </c>
      <c r="L184" s="144"/>
      <c r="M184" s="149"/>
      <c r="N184" s="150"/>
      <c r="O184" s="150"/>
      <c r="P184" s="151">
        <f>P185</f>
        <v>0</v>
      </c>
      <c r="Q184" s="150"/>
      <c r="R184" s="151">
        <f>R185</f>
        <v>0</v>
      </c>
      <c r="S184" s="150"/>
      <c r="T184" s="152">
        <f>T185</f>
        <v>0</v>
      </c>
      <c r="AR184" s="145" t="s">
        <v>82</v>
      </c>
      <c r="AT184" s="153" t="s">
        <v>74</v>
      </c>
      <c r="AU184" s="153" t="s">
        <v>87</v>
      </c>
      <c r="AY184" s="145" t="s">
        <v>234</v>
      </c>
      <c r="BK184" s="154">
        <f>BK185</f>
        <v>0</v>
      </c>
    </row>
    <row r="185" spans="1:65" s="2" customFormat="1" ht="24.15" customHeight="1">
      <c r="A185" s="33"/>
      <c r="B185" s="157"/>
      <c r="C185" s="158" t="s">
        <v>327</v>
      </c>
      <c r="D185" s="158" t="s">
        <v>237</v>
      </c>
      <c r="E185" s="159" t="s">
        <v>328</v>
      </c>
      <c r="F185" s="160" t="s">
        <v>329</v>
      </c>
      <c r="G185" s="161" t="s">
        <v>267</v>
      </c>
      <c r="H185" s="162">
        <v>12.396000000000001</v>
      </c>
      <c r="I185" s="163"/>
      <c r="J185" s="164">
        <f>ROUND(I185*H185,2)</f>
        <v>0</v>
      </c>
      <c r="K185" s="165"/>
      <c r="L185" s="34"/>
      <c r="M185" s="166" t="s">
        <v>1</v>
      </c>
      <c r="N185" s="167" t="s">
        <v>41</v>
      </c>
      <c r="O185" s="62"/>
      <c r="P185" s="168">
        <f>O185*H185</f>
        <v>0</v>
      </c>
      <c r="Q185" s="168">
        <v>0</v>
      </c>
      <c r="R185" s="168">
        <f>Q185*H185</f>
        <v>0</v>
      </c>
      <c r="S185" s="168">
        <v>0</v>
      </c>
      <c r="T185" s="169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241</v>
      </c>
      <c r="AT185" s="170" t="s">
        <v>237</v>
      </c>
      <c r="AU185" s="170" t="s">
        <v>92</v>
      </c>
      <c r="AY185" s="18" t="s">
        <v>234</v>
      </c>
      <c r="BE185" s="171">
        <f>IF(N185="základná",J185,0)</f>
        <v>0</v>
      </c>
      <c r="BF185" s="171">
        <f>IF(N185="znížená",J185,0)</f>
        <v>0</v>
      </c>
      <c r="BG185" s="171">
        <f>IF(N185="zákl. prenesená",J185,0)</f>
        <v>0</v>
      </c>
      <c r="BH185" s="171">
        <f>IF(N185="zníž. prenesená",J185,0)</f>
        <v>0</v>
      </c>
      <c r="BI185" s="171">
        <f>IF(N185="nulová",J185,0)</f>
        <v>0</v>
      </c>
      <c r="BJ185" s="18" t="s">
        <v>87</v>
      </c>
      <c r="BK185" s="171">
        <f>ROUND(I185*H185,2)</f>
        <v>0</v>
      </c>
      <c r="BL185" s="18" t="s">
        <v>241</v>
      </c>
      <c r="BM185" s="170" t="s">
        <v>330</v>
      </c>
    </row>
    <row r="186" spans="1:65" s="12" customFormat="1" ht="25.95" customHeight="1">
      <c r="B186" s="144"/>
      <c r="D186" s="145" t="s">
        <v>74</v>
      </c>
      <c r="E186" s="146" t="s">
        <v>331</v>
      </c>
      <c r="F186" s="146" t="s">
        <v>332</v>
      </c>
      <c r="I186" s="147"/>
      <c r="J186" s="148">
        <f>BK186</f>
        <v>0</v>
      </c>
      <c r="L186" s="144"/>
      <c r="M186" s="149"/>
      <c r="N186" s="150"/>
      <c r="O186" s="150"/>
      <c r="P186" s="151">
        <f>P187+P205+P212+P219</f>
        <v>0</v>
      </c>
      <c r="Q186" s="150"/>
      <c r="R186" s="151">
        <f>R187+R205+R212+R219</f>
        <v>1E-4</v>
      </c>
      <c r="S186" s="150"/>
      <c r="T186" s="152">
        <f>T187+T205+T212+T219</f>
        <v>16.794368499999997</v>
      </c>
      <c r="AR186" s="145" t="s">
        <v>87</v>
      </c>
      <c r="AT186" s="153" t="s">
        <v>74</v>
      </c>
      <c r="AU186" s="153" t="s">
        <v>75</v>
      </c>
      <c r="AY186" s="145" t="s">
        <v>234</v>
      </c>
      <c r="BK186" s="154">
        <f>BK187+BK205+BK212+BK219</f>
        <v>0</v>
      </c>
    </row>
    <row r="187" spans="1:65" s="12" customFormat="1" ht="22.95" customHeight="1">
      <c r="B187" s="144"/>
      <c r="D187" s="145" t="s">
        <v>74</v>
      </c>
      <c r="E187" s="155" t="s">
        <v>333</v>
      </c>
      <c r="F187" s="155" t="s">
        <v>334</v>
      </c>
      <c r="I187" s="147"/>
      <c r="J187" s="156">
        <f>BK187</f>
        <v>0</v>
      </c>
      <c r="L187" s="144"/>
      <c r="M187" s="149"/>
      <c r="N187" s="150"/>
      <c r="O187" s="150"/>
      <c r="P187" s="151">
        <f>SUM(P188:P204)</f>
        <v>0</v>
      </c>
      <c r="Q187" s="150"/>
      <c r="R187" s="151">
        <f>SUM(R188:R204)</f>
        <v>0</v>
      </c>
      <c r="S187" s="150"/>
      <c r="T187" s="152">
        <f>SUM(T188:T204)</f>
        <v>2.8592580000000001</v>
      </c>
      <c r="AR187" s="145" t="s">
        <v>87</v>
      </c>
      <c r="AT187" s="153" t="s">
        <v>74</v>
      </c>
      <c r="AU187" s="153" t="s">
        <v>82</v>
      </c>
      <c r="AY187" s="145" t="s">
        <v>234</v>
      </c>
      <c r="BK187" s="154">
        <f>SUM(BK188:BK204)</f>
        <v>0</v>
      </c>
    </row>
    <row r="188" spans="1:65" s="2" customFormat="1" ht="33" customHeight="1">
      <c r="A188" s="33"/>
      <c r="B188" s="157"/>
      <c r="C188" s="158" t="s">
        <v>335</v>
      </c>
      <c r="D188" s="158" t="s">
        <v>237</v>
      </c>
      <c r="E188" s="159" t="s">
        <v>336</v>
      </c>
      <c r="F188" s="160" t="s">
        <v>337</v>
      </c>
      <c r="G188" s="161" t="s">
        <v>240</v>
      </c>
      <c r="H188" s="162">
        <v>45.9</v>
      </c>
      <c r="I188" s="163"/>
      <c r="J188" s="164">
        <f>ROUND(I188*H188,2)</f>
        <v>0</v>
      </c>
      <c r="K188" s="165"/>
      <c r="L188" s="34"/>
      <c r="M188" s="166" t="s">
        <v>1</v>
      </c>
      <c r="N188" s="167" t="s">
        <v>41</v>
      </c>
      <c r="O188" s="62"/>
      <c r="P188" s="168">
        <f>O188*H188</f>
        <v>0</v>
      </c>
      <c r="Q188" s="168">
        <v>0</v>
      </c>
      <c r="R188" s="168">
        <f>Q188*H188</f>
        <v>0</v>
      </c>
      <c r="S188" s="168">
        <v>1.4E-2</v>
      </c>
      <c r="T188" s="169">
        <f>S188*H188</f>
        <v>0.64259999999999995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327</v>
      </c>
      <c r="AT188" s="170" t="s">
        <v>237</v>
      </c>
      <c r="AU188" s="170" t="s">
        <v>87</v>
      </c>
      <c r="AY188" s="18" t="s">
        <v>234</v>
      </c>
      <c r="BE188" s="171">
        <f>IF(N188="základná",J188,0)</f>
        <v>0</v>
      </c>
      <c r="BF188" s="171">
        <f>IF(N188="znížená",J188,0)</f>
        <v>0</v>
      </c>
      <c r="BG188" s="171">
        <f>IF(N188="zákl. prenesená",J188,0)</f>
        <v>0</v>
      </c>
      <c r="BH188" s="171">
        <f>IF(N188="zníž. prenesená",J188,0)</f>
        <v>0</v>
      </c>
      <c r="BI188" s="171">
        <f>IF(N188="nulová",J188,0)</f>
        <v>0</v>
      </c>
      <c r="BJ188" s="18" t="s">
        <v>87</v>
      </c>
      <c r="BK188" s="171">
        <f>ROUND(I188*H188,2)</f>
        <v>0</v>
      </c>
      <c r="BL188" s="18" t="s">
        <v>327</v>
      </c>
      <c r="BM188" s="170" t="s">
        <v>338</v>
      </c>
    </row>
    <row r="189" spans="1:65" s="13" customFormat="1">
      <c r="B189" s="172"/>
      <c r="D189" s="173" t="s">
        <v>243</v>
      </c>
      <c r="E189" s="174" t="s">
        <v>1</v>
      </c>
      <c r="F189" s="175" t="s">
        <v>339</v>
      </c>
      <c r="H189" s="174" t="s">
        <v>1</v>
      </c>
      <c r="I189" s="176"/>
      <c r="L189" s="172"/>
      <c r="M189" s="177"/>
      <c r="N189" s="178"/>
      <c r="O189" s="178"/>
      <c r="P189" s="178"/>
      <c r="Q189" s="178"/>
      <c r="R189" s="178"/>
      <c r="S189" s="178"/>
      <c r="T189" s="179"/>
      <c r="AT189" s="174" t="s">
        <v>243</v>
      </c>
      <c r="AU189" s="174" t="s">
        <v>87</v>
      </c>
      <c r="AV189" s="13" t="s">
        <v>82</v>
      </c>
      <c r="AW189" s="13" t="s">
        <v>29</v>
      </c>
      <c r="AX189" s="13" t="s">
        <v>75</v>
      </c>
      <c r="AY189" s="174" t="s">
        <v>234</v>
      </c>
    </row>
    <row r="190" spans="1:65" s="13" customFormat="1" ht="20.399999999999999">
      <c r="B190" s="172"/>
      <c r="D190" s="173" t="s">
        <v>243</v>
      </c>
      <c r="E190" s="174" t="s">
        <v>1</v>
      </c>
      <c r="F190" s="175" t="s">
        <v>340</v>
      </c>
      <c r="H190" s="174" t="s">
        <v>1</v>
      </c>
      <c r="I190" s="176"/>
      <c r="L190" s="172"/>
      <c r="M190" s="177"/>
      <c r="N190" s="178"/>
      <c r="O190" s="178"/>
      <c r="P190" s="178"/>
      <c r="Q190" s="178"/>
      <c r="R190" s="178"/>
      <c r="S190" s="178"/>
      <c r="T190" s="179"/>
      <c r="AT190" s="174" t="s">
        <v>243</v>
      </c>
      <c r="AU190" s="174" t="s">
        <v>87</v>
      </c>
      <c r="AV190" s="13" t="s">
        <v>82</v>
      </c>
      <c r="AW190" s="13" t="s">
        <v>29</v>
      </c>
      <c r="AX190" s="13" t="s">
        <v>75</v>
      </c>
      <c r="AY190" s="174" t="s">
        <v>234</v>
      </c>
    </row>
    <row r="191" spans="1:65" s="14" customFormat="1">
      <c r="B191" s="180"/>
      <c r="D191" s="173" t="s">
        <v>243</v>
      </c>
      <c r="E191" s="181" t="s">
        <v>1</v>
      </c>
      <c r="F191" s="182" t="s">
        <v>341</v>
      </c>
      <c r="H191" s="183">
        <v>45.9</v>
      </c>
      <c r="I191" s="184"/>
      <c r="L191" s="180"/>
      <c r="M191" s="185"/>
      <c r="N191" s="186"/>
      <c r="O191" s="186"/>
      <c r="P191" s="186"/>
      <c r="Q191" s="186"/>
      <c r="R191" s="186"/>
      <c r="S191" s="186"/>
      <c r="T191" s="187"/>
      <c r="AT191" s="181" t="s">
        <v>243</v>
      </c>
      <c r="AU191" s="181" t="s">
        <v>87</v>
      </c>
      <c r="AV191" s="14" t="s">
        <v>87</v>
      </c>
      <c r="AW191" s="14" t="s">
        <v>29</v>
      </c>
      <c r="AX191" s="14" t="s">
        <v>75</v>
      </c>
      <c r="AY191" s="181" t="s">
        <v>234</v>
      </c>
    </row>
    <row r="192" spans="1:65" s="15" customFormat="1">
      <c r="B192" s="188"/>
      <c r="D192" s="173" t="s">
        <v>243</v>
      </c>
      <c r="E192" s="189" t="s">
        <v>1</v>
      </c>
      <c r="F192" s="190" t="s">
        <v>248</v>
      </c>
      <c r="H192" s="191">
        <v>45.9</v>
      </c>
      <c r="I192" s="192"/>
      <c r="L192" s="188"/>
      <c r="M192" s="193"/>
      <c r="N192" s="194"/>
      <c r="O192" s="194"/>
      <c r="P192" s="194"/>
      <c r="Q192" s="194"/>
      <c r="R192" s="194"/>
      <c r="S192" s="194"/>
      <c r="T192" s="195"/>
      <c r="AT192" s="189" t="s">
        <v>243</v>
      </c>
      <c r="AU192" s="189" t="s">
        <v>87</v>
      </c>
      <c r="AV192" s="15" t="s">
        <v>241</v>
      </c>
      <c r="AW192" s="15" t="s">
        <v>29</v>
      </c>
      <c r="AX192" s="15" t="s">
        <v>82</v>
      </c>
      <c r="AY192" s="189" t="s">
        <v>234</v>
      </c>
    </row>
    <row r="193" spans="1:65" s="2" customFormat="1" ht="33" customHeight="1">
      <c r="A193" s="33"/>
      <c r="B193" s="157"/>
      <c r="C193" s="158" t="s">
        <v>342</v>
      </c>
      <c r="D193" s="158" t="s">
        <v>237</v>
      </c>
      <c r="E193" s="159" t="s">
        <v>343</v>
      </c>
      <c r="F193" s="160" t="s">
        <v>344</v>
      </c>
      <c r="G193" s="161" t="s">
        <v>240</v>
      </c>
      <c r="H193" s="162">
        <v>113.5</v>
      </c>
      <c r="I193" s="163"/>
      <c r="J193" s="164">
        <f>ROUND(I193*H193,2)</f>
        <v>0</v>
      </c>
      <c r="K193" s="165"/>
      <c r="L193" s="34"/>
      <c r="M193" s="166" t="s">
        <v>1</v>
      </c>
      <c r="N193" s="167" t="s">
        <v>41</v>
      </c>
      <c r="O193" s="62"/>
      <c r="P193" s="168">
        <f>O193*H193</f>
        <v>0</v>
      </c>
      <c r="Q193" s="168">
        <v>0</v>
      </c>
      <c r="R193" s="168">
        <f>Q193*H193</f>
        <v>0</v>
      </c>
      <c r="S193" s="168">
        <v>1.2E-2</v>
      </c>
      <c r="T193" s="169">
        <f>S193*H193</f>
        <v>1.3620000000000001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70" t="s">
        <v>327</v>
      </c>
      <c r="AT193" s="170" t="s">
        <v>237</v>
      </c>
      <c r="AU193" s="170" t="s">
        <v>87</v>
      </c>
      <c r="AY193" s="18" t="s">
        <v>234</v>
      </c>
      <c r="BE193" s="171">
        <f>IF(N193="základná",J193,0)</f>
        <v>0</v>
      </c>
      <c r="BF193" s="171">
        <f>IF(N193="znížená",J193,0)</f>
        <v>0</v>
      </c>
      <c r="BG193" s="171">
        <f>IF(N193="zákl. prenesená",J193,0)</f>
        <v>0</v>
      </c>
      <c r="BH193" s="171">
        <f>IF(N193="zníž. prenesená",J193,0)</f>
        <v>0</v>
      </c>
      <c r="BI193" s="171">
        <f>IF(N193="nulová",J193,0)</f>
        <v>0</v>
      </c>
      <c r="BJ193" s="18" t="s">
        <v>87</v>
      </c>
      <c r="BK193" s="171">
        <f>ROUND(I193*H193,2)</f>
        <v>0</v>
      </c>
      <c r="BL193" s="18" t="s">
        <v>327</v>
      </c>
      <c r="BM193" s="170" t="s">
        <v>345</v>
      </c>
    </row>
    <row r="194" spans="1:65" s="13" customFormat="1">
      <c r="B194" s="172"/>
      <c r="D194" s="173" t="s">
        <v>243</v>
      </c>
      <c r="E194" s="174" t="s">
        <v>1</v>
      </c>
      <c r="F194" s="175" t="s">
        <v>346</v>
      </c>
      <c r="H194" s="174" t="s">
        <v>1</v>
      </c>
      <c r="I194" s="176"/>
      <c r="L194" s="172"/>
      <c r="M194" s="177"/>
      <c r="N194" s="178"/>
      <c r="O194" s="178"/>
      <c r="P194" s="178"/>
      <c r="Q194" s="178"/>
      <c r="R194" s="178"/>
      <c r="S194" s="178"/>
      <c r="T194" s="179"/>
      <c r="AT194" s="174" t="s">
        <v>243</v>
      </c>
      <c r="AU194" s="174" t="s">
        <v>87</v>
      </c>
      <c r="AV194" s="13" t="s">
        <v>82</v>
      </c>
      <c r="AW194" s="13" t="s">
        <v>29</v>
      </c>
      <c r="AX194" s="13" t="s">
        <v>75</v>
      </c>
      <c r="AY194" s="174" t="s">
        <v>234</v>
      </c>
    </row>
    <row r="195" spans="1:65" s="14" customFormat="1">
      <c r="B195" s="180"/>
      <c r="D195" s="173" t="s">
        <v>243</v>
      </c>
      <c r="E195" s="181" t="s">
        <v>1</v>
      </c>
      <c r="F195" s="182" t="s">
        <v>347</v>
      </c>
      <c r="H195" s="183">
        <v>26</v>
      </c>
      <c r="I195" s="184"/>
      <c r="L195" s="180"/>
      <c r="M195" s="185"/>
      <c r="N195" s="186"/>
      <c r="O195" s="186"/>
      <c r="P195" s="186"/>
      <c r="Q195" s="186"/>
      <c r="R195" s="186"/>
      <c r="S195" s="186"/>
      <c r="T195" s="187"/>
      <c r="AT195" s="181" t="s">
        <v>243</v>
      </c>
      <c r="AU195" s="181" t="s">
        <v>87</v>
      </c>
      <c r="AV195" s="14" t="s">
        <v>87</v>
      </c>
      <c r="AW195" s="14" t="s">
        <v>29</v>
      </c>
      <c r="AX195" s="14" t="s">
        <v>75</v>
      </c>
      <c r="AY195" s="181" t="s">
        <v>234</v>
      </c>
    </row>
    <row r="196" spans="1:65" s="14" customFormat="1">
      <c r="B196" s="180"/>
      <c r="D196" s="173" t="s">
        <v>243</v>
      </c>
      <c r="E196" s="181" t="s">
        <v>1</v>
      </c>
      <c r="F196" s="182" t="s">
        <v>348</v>
      </c>
      <c r="H196" s="183">
        <v>87.5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243</v>
      </c>
      <c r="AU196" s="181" t="s">
        <v>87</v>
      </c>
      <c r="AV196" s="14" t="s">
        <v>87</v>
      </c>
      <c r="AW196" s="14" t="s">
        <v>29</v>
      </c>
      <c r="AX196" s="14" t="s">
        <v>75</v>
      </c>
      <c r="AY196" s="181" t="s">
        <v>234</v>
      </c>
    </row>
    <row r="197" spans="1:65" s="15" customFormat="1">
      <c r="B197" s="188"/>
      <c r="D197" s="173" t="s">
        <v>243</v>
      </c>
      <c r="E197" s="189" t="s">
        <v>1</v>
      </c>
      <c r="F197" s="190" t="s">
        <v>248</v>
      </c>
      <c r="H197" s="191">
        <v>113.5</v>
      </c>
      <c r="I197" s="192"/>
      <c r="L197" s="188"/>
      <c r="M197" s="193"/>
      <c r="N197" s="194"/>
      <c r="O197" s="194"/>
      <c r="P197" s="194"/>
      <c r="Q197" s="194"/>
      <c r="R197" s="194"/>
      <c r="S197" s="194"/>
      <c r="T197" s="195"/>
      <c r="AT197" s="189" t="s">
        <v>243</v>
      </c>
      <c r="AU197" s="189" t="s">
        <v>87</v>
      </c>
      <c r="AV197" s="15" t="s">
        <v>241</v>
      </c>
      <c r="AW197" s="15" t="s">
        <v>29</v>
      </c>
      <c r="AX197" s="15" t="s">
        <v>82</v>
      </c>
      <c r="AY197" s="189" t="s">
        <v>234</v>
      </c>
    </row>
    <row r="198" spans="1:65" s="2" customFormat="1" ht="24.15" customHeight="1">
      <c r="A198" s="33"/>
      <c r="B198" s="157"/>
      <c r="C198" s="158" t="s">
        <v>349</v>
      </c>
      <c r="D198" s="158" t="s">
        <v>237</v>
      </c>
      <c r="E198" s="159" t="s">
        <v>350</v>
      </c>
      <c r="F198" s="160" t="s">
        <v>351</v>
      </c>
      <c r="G198" s="161" t="s">
        <v>256</v>
      </c>
      <c r="H198" s="162">
        <v>24.3</v>
      </c>
      <c r="I198" s="163"/>
      <c r="J198" s="164">
        <f>ROUND(I198*H198,2)</f>
        <v>0</v>
      </c>
      <c r="K198" s="165"/>
      <c r="L198" s="34"/>
      <c r="M198" s="166" t="s">
        <v>1</v>
      </c>
      <c r="N198" s="167" t="s">
        <v>41</v>
      </c>
      <c r="O198" s="62"/>
      <c r="P198" s="168">
        <f>O198*H198</f>
        <v>0</v>
      </c>
      <c r="Q198" s="168">
        <v>0</v>
      </c>
      <c r="R198" s="168">
        <f>Q198*H198</f>
        <v>0</v>
      </c>
      <c r="S198" s="168">
        <v>7.0000000000000001E-3</v>
      </c>
      <c r="T198" s="169">
        <f>S198*H198</f>
        <v>0.1701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70" t="s">
        <v>327</v>
      </c>
      <c r="AT198" s="170" t="s">
        <v>237</v>
      </c>
      <c r="AU198" s="170" t="s">
        <v>87</v>
      </c>
      <c r="AY198" s="18" t="s">
        <v>234</v>
      </c>
      <c r="BE198" s="171">
        <f>IF(N198="základná",J198,0)</f>
        <v>0</v>
      </c>
      <c r="BF198" s="171">
        <f>IF(N198="znížená",J198,0)</f>
        <v>0</v>
      </c>
      <c r="BG198" s="171">
        <f>IF(N198="zákl. prenesená",J198,0)</f>
        <v>0</v>
      </c>
      <c r="BH198" s="171">
        <f>IF(N198="zníž. prenesená",J198,0)</f>
        <v>0</v>
      </c>
      <c r="BI198" s="171">
        <f>IF(N198="nulová",J198,0)</f>
        <v>0</v>
      </c>
      <c r="BJ198" s="18" t="s">
        <v>87</v>
      </c>
      <c r="BK198" s="171">
        <f>ROUND(I198*H198,2)</f>
        <v>0</v>
      </c>
      <c r="BL198" s="18" t="s">
        <v>327</v>
      </c>
      <c r="BM198" s="170" t="s">
        <v>352</v>
      </c>
    </row>
    <row r="199" spans="1:65" s="14" customFormat="1">
      <c r="B199" s="180"/>
      <c r="D199" s="173" t="s">
        <v>243</v>
      </c>
      <c r="E199" s="181" t="s">
        <v>1</v>
      </c>
      <c r="F199" s="182" t="s">
        <v>353</v>
      </c>
      <c r="H199" s="183">
        <v>24.3</v>
      </c>
      <c r="I199" s="184"/>
      <c r="L199" s="180"/>
      <c r="M199" s="185"/>
      <c r="N199" s="186"/>
      <c r="O199" s="186"/>
      <c r="P199" s="186"/>
      <c r="Q199" s="186"/>
      <c r="R199" s="186"/>
      <c r="S199" s="186"/>
      <c r="T199" s="187"/>
      <c r="AT199" s="181" t="s">
        <v>243</v>
      </c>
      <c r="AU199" s="181" t="s">
        <v>87</v>
      </c>
      <c r="AV199" s="14" t="s">
        <v>87</v>
      </c>
      <c r="AW199" s="14" t="s">
        <v>29</v>
      </c>
      <c r="AX199" s="14" t="s">
        <v>82</v>
      </c>
      <c r="AY199" s="181" t="s">
        <v>234</v>
      </c>
    </row>
    <row r="200" spans="1:65" s="2" customFormat="1" ht="33" customHeight="1">
      <c r="A200" s="33"/>
      <c r="B200" s="157"/>
      <c r="C200" s="158" t="s">
        <v>7</v>
      </c>
      <c r="D200" s="158" t="s">
        <v>237</v>
      </c>
      <c r="E200" s="159" t="s">
        <v>354</v>
      </c>
      <c r="F200" s="160" t="s">
        <v>355</v>
      </c>
      <c r="G200" s="161" t="s">
        <v>256</v>
      </c>
      <c r="H200" s="162">
        <v>97.793999999999997</v>
      </c>
      <c r="I200" s="163"/>
      <c r="J200" s="164">
        <f>ROUND(I200*H200,2)</f>
        <v>0</v>
      </c>
      <c r="K200" s="165"/>
      <c r="L200" s="34"/>
      <c r="M200" s="166" t="s">
        <v>1</v>
      </c>
      <c r="N200" s="167" t="s">
        <v>41</v>
      </c>
      <c r="O200" s="62"/>
      <c r="P200" s="168">
        <f>O200*H200</f>
        <v>0</v>
      </c>
      <c r="Q200" s="168">
        <v>0</v>
      </c>
      <c r="R200" s="168">
        <f>Q200*H200</f>
        <v>0</v>
      </c>
      <c r="S200" s="168">
        <v>7.0000000000000001E-3</v>
      </c>
      <c r="T200" s="169">
        <f>S200*H200</f>
        <v>0.684558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70" t="s">
        <v>241</v>
      </c>
      <c r="AT200" s="170" t="s">
        <v>237</v>
      </c>
      <c r="AU200" s="170" t="s">
        <v>87</v>
      </c>
      <c r="AY200" s="18" t="s">
        <v>234</v>
      </c>
      <c r="BE200" s="171">
        <f>IF(N200="základná",J200,0)</f>
        <v>0</v>
      </c>
      <c r="BF200" s="171">
        <f>IF(N200="znížená",J200,0)</f>
        <v>0</v>
      </c>
      <c r="BG200" s="171">
        <f>IF(N200="zákl. prenesená",J200,0)</f>
        <v>0</v>
      </c>
      <c r="BH200" s="171">
        <f>IF(N200="zníž. prenesená",J200,0)</f>
        <v>0</v>
      </c>
      <c r="BI200" s="171">
        <f>IF(N200="nulová",J200,0)</f>
        <v>0</v>
      </c>
      <c r="BJ200" s="18" t="s">
        <v>87</v>
      </c>
      <c r="BK200" s="171">
        <f>ROUND(I200*H200,2)</f>
        <v>0</v>
      </c>
      <c r="BL200" s="18" t="s">
        <v>241</v>
      </c>
      <c r="BM200" s="170" t="s">
        <v>356</v>
      </c>
    </row>
    <row r="201" spans="1:65" s="13" customFormat="1">
      <c r="B201" s="172"/>
      <c r="D201" s="173" t="s">
        <v>243</v>
      </c>
      <c r="E201" s="174" t="s">
        <v>1</v>
      </c>
      <c r="F201" s="175" t="s">
        <v>357</v>
      </c>
      <c r="H201" s="174" t="s">
        <v>1</v>
      </c>
      <c r="I201" s="176"/>
      <c r="L201" s="172"/>
      <c r="M201" s="177"/>
      <c r="N201" s="178"/>
      <c r="O201" s="178"/>
      <c r="P201" s="178"/>
      <c r="Q201" s="178"/>
      <c r="R201" s="178"/>
      <c r="S201" s="178"/>
      <c r="T201" s="179"/>
      <c r="AT201" s="174" t="s">
        <v>243</v>
      </c>
      <c r="AU201" s="174" t="s">
        <v>87</v>
      </c>
      <c r="AV201" s="13" t="s">
        <v>82</v>
      </c>
      <c r="AW201" s="13" t="s">
        <v>29</v>
      </c>
      <c r="AX201" s="13" t="s">
        <v>75</v>
      </c>
      <c r="AY201" s="174" t="s">
        <v>234</v>
      </c>
    </row>
    <row r="202" spans="1:65" s="14" customFormat="1">
      <c r="B202" s="180"/>
      <c r="D202" s="173" t="s">
        <v>243</v>
      </c>
      <c r="E202" s="181" t="s">
        <v>1</v>
      </c>
      <c r="F202" s="182" t="s">
        <v>358</v>
      </c>
      <c r="H202" s="183">
        <v>82.043999999999997</v>
      </c>
      <c r="I202" s="184"/>
      <c r="L202" s="180"/>
      <c r="M202" s="185"/>
      <c r="N202" s="186"/>
      <c r="O202" s="186"/>
      <c r="P202" s="186"/>
      <c r="Q202" s="186"/>
      <c r="R202" s="186"/>
      <c r="S202" s="186"/>
      <c r="T202" s="187"/>
      <c r="AT202" s="181" t="s">
        <v>243</v>
      </c>
      <c r="AU202" s="181" t="s">
        <v>87</v>
      </c>
      <c r="AV202" s="14" t="s">
        <v>87</v>
      </c>
      <c r="AW202" s="14" t="s">
        <v>29</v>
      </c>
      <c r="AX202" s="14" t="s">
        <v>75</v>
      </c>
      <c r="AY202" s="181" t="s">
        <v>234</v>
      </c>
    </row>
    <row r="203" spans="1:65" s="14" customFormat="1">
      <c r="B203" s="180"/>
      <c r="D203" s="173" t="s">
        <v>243</v>
      </c>
      <c r="E203" s="181" t="s">
        <v>1</v>
      </c>
      <c r="F203" s="182" t="s">
        <v>359</v>
      </c>
      <c r="H203" s="183">
        <v>15.75</v>
      </c>
      <c r="I203" s="184"/>
      <c r="L203" s="180"/>
      <c r="M203" s="185"/>
      <c r="N203" s="186"/>
      <c r="O203" s="186"/>
      <c r="P203" s="186"/>
      <c r="Q203" s="186"/>
      <c r="R203" s="186"/>
      <c r="S203" s="186"/>
      <c r="T203" s="187"/>
      <c r="AT203" s="181" t="s">
        <v>243</v>
      </c>
      <c r="AU203" s="181" t="s">
        <v>87</v>
      </c>
      <c r="AV203" s="14" t="s">
        <v>87</v>
      </c>
      <c r="AW203" s="14" t="s">
        <v>29</v>
      </c>
      <c r="AX203" s="14" t="s">
        <v>75</v>
      </c>
      <c r="AY203" s="181" t="s">
        <v>234</v>
      </c>
    </row>
    <row r="204" spans="1:65" s="15" customFormat="1">
      <c r="B204" s="188"/>
      <c r="D204" s="173" t="s">
        <v>243</v>
      </c>
      <c r="E204" s="189" t="s">
        <v>1</v>
      </c>
      <c r="F204" s="190" t="s">
        <v>248</v>
      </c>
      <c r="H204" s="191">
        <v>97.793999999999997</v>
      </c>
      <c r="I204" s="192"/>
      <c r="L204" s="188"/>
      <c r="M204" s="193"/>
      <c r="N204" s="194"/>
      <c r="O204" s="194"/>
      <c r="P204" s="194"/>
      <c r="Q204" s="194"/>
      <c r="R204" s="194"/>
      <c r="S204" s="194"/>
      <c r="T204" s="195"/>
      <c r="AT204" s="189" t="s">
        <v>243</v>
      </c>
      <c r="AU204" s="189" t="s">
        <v>87</v>
      </c>
      <c r="AV204" s="15" t="s">
        <v>241</v>
      </c>
      <c r="AW204" s="15" t="s">
        <v>29</v>
      </c>
      <c r="AX204" s="15" t="s">
        <v>82</v>
      </c>
      <c r="AY204" s="189" t="s">
        <v>234</v>
      </c>
    </row>
    <row r="205" spans="1:65" s="12" customFormat="1" ht="22.95" customHeight="1">
      <c r="B205" s="144"/>
      <c r="D205" s="145" t="s">
        <v>74</v>
      </c>
      <c r="E205" s="155" t="s">
        <v>360</v>
      </c>
      <c r="F205" s="155" t="s">
        <v>361</v>
      </c>
      <c r="I205" s="147"/>
      <c r="J205" s="156">
        <f>BK205</f>
        <v>0</v>
      </c>
      <c r="L205" s="144"/>
      <c r="M205" s="149"/>
      <c r="N205" s="150"/>
      <c r="O205" s="150"/>
      <c r="P205" s="151">
        <f>SUM(P206:P211)</f>
        <v>0</v>
      </c>
      <c r="Q205" s="150"/>
      <c r="R205" s="151">
        <f>SUM(R206:R211)</f>
        <v>0</v>
      </c>
      <c r="S205" s="150"/>
      <c r="T205" s="152">
        <f>SUM(T206:T211)</f>
        <v>0.16759049999999998</v>
      </c>
      <c r="AR205" s="145" t="s">
        <v>87</v>
      </c>
      <c r="AT205" s="153" t="s">
        <v>74</v>
      </c>
      <c r="AU205" s="153" t="s">
        <v>82</v>
      </c>
      <c r="AY205" s="145" t="s">
        <v>234</v>
      </c>
      <c r="BK205" s="154">
        <f>SUM(BK206:BK211)</f>
        <v>0</v>
      </c>
    </row>
    <row r="206" spans="1:65" s="2" customFormat="1" ht="24.15" customHeight="1">
      <c r="A206" s="33"/>
      <c r="B206" s="157"/>
      <c r="C206" s="158" t="s">
        <v>362</v>
      </c>
      <c r="D206" s="158" t="s">
        <v>237</v>
      </c>
      <c r="E206" s="159" t="s">
        <v>363</v>
      </c>
      <c r="F206" s="160" t="s">
        <v>364</v>
      </c>
      <c r="G206" s="161" t="s">
        <v>240</v>
      </c>
      <c r="H206" s="162">
        <v>16.75</v>
      </c>
      <c r="I206" s="163"/>
      <c r="J206" s="164">
        <f>ROUND(I206*H206,2)</f>
        <v>0</v>
      </c>
      <c r="K206" s="165"/>
      <c r="L206" s="34"/>
      <c r="M206" s="166" t="s">
        <v>1</v>
      </c>
      <c r="N206" s="167" t="s">
        <v>41</v>
      </c>
      <c r="O206" s="62"/>
      <c r="P206" s="168">
        <f>O206*H206</f>
        <v>0</v>
      </c>
      <c r="Q206" s="168">
        <v>0</v>
      </c>
      <c r="R206" s="168">
        <f>Q206*H206</f>
        <v>0</v>
      </c>
      <c r="S206" s="168">
        <v>3.3E-3</v>
      </c>
      <c r="T206" s="169">
        <f>S206*H206</f>
        <v>5.5274999999999998E-2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0" t="s">
        <v>327</v>
      </c>
      <c r="AT206" s="170" t="s">
        <v>237</v>
      </c>
      <c r="AU206" s="170" t="s">
        <v>87</v>
      </c>
      <c r="AY206" s="18" t="s">
        <v>234</v>
      </c>
      <c r="BE206" s="171">
        <f>IF(N206="základná",J206,0)</f>
        <v>0</v>
      </c>
      <c r="BF206" s="171">
        <f>IF(N206="znížená",J206,0)</f>
        <v>0</v>
      </c>
      <c r="BG206" s="171">
        <f>IF(N206="zákl. prenesená",J206,0)</f>
        <v>0</v>
      </c>
      <c r="BH206" s="171">
        <f>IF(N206="zníž. prenesená",J206,0)</f>
        <v>0</v>
      </c>
      <c r="BI206" s="171">
        <f>IF(N206="nulová",J206,0)</f>
        <v>0</v>
      </c>
      <c r="BJ206" s="18" t="s">
        <v>87</v>
      </c>
      <c r="BK206" s="171">
        <f>ROUND(I206*H206,2)</f>
        <v>0</v>
      </c>
      <c r="BL206" s="18" t="s">
        <v>327</v>
      </c>
      <c r="BM206" s="170" t="s">
        <v>365</v>
      </c>
    </row>
    <row r="207" spans="1:65" s="14" customFormat="1">
      <c r="B207" s="180"/>
      <c r="D207" s="173" t="s">
        <v>243</v>
      </c>
      <c r="E207" s="181" t="s">
        <v>1</v>
      </c>
      <c r="F207" s="182" t="s">
        <v>366</v>
      </c>
      <c r="H207" s="183">
        <v>16.75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243</v>
      </c>
      <c r="AU207" s="181" t="s">
        <v>87</v>
      </c>
      <c r="AV207" s="14" t="s">
        <v>87</v>
      </c>
      <c r="AW207" s="14" t="s">
        <v>29</v>
      </c>
      <c r="AX207" s="14" t="s">
        <v>82</v>
      </c>
      <c r="AY207" s="181" t="s">
        <v>234</v>
      </c>
    </row>
    <row r="208" spans="1:65" s="2" customFormat="1" ht="24.15" customHeight="1">
      <c r="A208" s="33"/>
      <c r="B208" s="157"/>
      <c r="C208" s="158" t="s">
        <v>367</v>
      </c>
      <c r="D208" s="158" t="s">
        <v>237</v>
      </c>
      <c r="E208" s="159" t="s">
        <v>368</v>
      </c>
      <c r="F208" s="160" t="s">
        <v>369</v>
      </c>
      <c r="G208" s="161" t="s">
        <v>240</v>
      </c>
      <c r="H208" s="162">
        <v>4.8499999999999996</v>
      </c>
      <c r="I208" s="163"/>
      <c r="J208" s="164">
        <f>ROUND(I208*H208,2)</f>
        <v>0</v>
      </c>
      <c r="K208" s="165"/>
      <c r="L208" s="34"/>
      <c r="M208" s="166" t="s">
        <v>1</v>
      </c>
      <c r="N208" s="167" t="s">
        <v>41</v>
      </c>
      <c r="O208" s="62"/>
      <c r="P208" s="168">
        <f>O208*H208</f>
        <v>0</v>
      </c>
      <c r="Q208" s="168">
        <v>0</v>
      </c>
      <c r="R208" s="168">
        <f>Q208*H208</f>
        <v>0</v>
      </c>
      <c r="S208" s="168">
        <v>1.3500000000000001E-3</v>
      </c>
      <c r="T208" s="169">
        <f>S208*H208</f>
        <v>6.5474999999999995E-3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70" t="s">
        <v>327</v>
      </c>
      <c r="AT208" s="170" t="s">
        <v>237</v>
      </c>
      <c r="AU208" s="170" t="s">
        <v>87</v>
      </c>
      <c r="AY208" s="18" t="s">
        <v>234</v>
      </c>
      <c r="BE208" s="171">
        <f>IF(N208="základná",J208,0)</f>
        <v>0</v>
      </c>
      <c r="BF208" s="171">
        <f>IF(N208="znížená",J208,0)</f>
        <v>0</v>
      </c>
      <c r="BG208" s="171">
        <f>IF(N208="zákl. prenesená",J208,0)</f>
        <v>0</v>
      </c>
      <c r="BH208" s="171">
        <f>IF(N208="zníž. prenesená",J208,0)</f>
        <v>0</v>
      </c>
      <c r="BI208" s="171">
        <f>IF(N208="nulová",J208,0)</f>
        <v>0</v>
      </c>
      <c r="BJ208" s="18" t="s">
        <v>87</v>
      </c>
      <c r="BK208" s="171">
        <f>ROUND(I208*H208,2)</f>
        <v>0</v>
      </c>
      <c r="BL208" s="18" t="s">
        <v>327</v>
      </c>
      <c r="BM208" s="170" t="s">
        <v>370</v>
      </c>
    </row>
    <row r="209" spans="1:65" s="14" customFormat="1">
      <c r="B209" s="180"/>
      <c r="D209" s="173" t="s">
        <v>243</v>
      </c>
      <c r="E209" s="181" t="s">
        <v>1</v>
      </c>
      <c r="F209" s="182" t="s">
        <v>371</v>
      </c>
      <c r="H209" s="183">
        <v>4.8499999999999996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243</v>
      </c>
      <c r="AU209" s="181" t="s">
        <v>87</v>
      </c>
      <c r="AV209" s="14" t="s">
        <v>87</v>
      </c>
      <c r="AW209" s="14" t="s">
        <v>29</v>
      </c>
      <c r="AX209" s="14" t="s">
        <v>82</v>
      </c>
      <c r="AY209" s="181" t="s">
        <v>234</v>
      </c>
    </row>
    <row r="210" spans="1:65" s="2" customFormat="1" ht="24.15" customHeight="1">
      <c r="A210" s="33"/>
      <c r="B210" s="157"/>
      <c r="C210" s="158" t="s">
        <v>372</v>
      </c>
      <c r="D210" s="158" t="s">
        <v>237</v>
      </c>
      <c r="E210" s="159" t="s">
        <v>373</v>
      </c>
      <c r="F210" s="160" t="s">
        <v>374</v>
      </c>
      <c r="G210" s="161" t="s">
        <v>240</v>
      </c>
      <c r="H210" s="162">
        <v>46.8</v>
      </c>
      <c r="I210" s="163"/>
      <c r="J210" s="164">
        <f>ROUND(I210*H210,2)</f>
        <v>0</v>
      </c>
      <c r="K210" s="165"/>
      <c r="L210" s="34"/>
      <c r="M210" s="166" t="s">
        <v>1</v>
      </c>
      <c r="N210" s="167" t="s">
        <v>41</v>
      </c>
      <c r="O210" s="62"/>
      <c r="P210" s="168">
        <f>O210*H210</f>
        <v>0</v>
      </c>
      <c r="Q210" s="168">
        <v>0</v>
      </c>
      <c r="R210" s="168">
        <f>Q210*H210</f>
        <v>0</v>
      </c>
      <c r="S210" s="168">
        <v>2.2599999999999999E-3</v>
      </c>
      <c r="T210" s="169">
        <f>S210*H210</f>
        <v>0.10576799999999999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70" t="s">
        <v>327</v>
      </c>
      <c r="AT210" s="170" t="s">
        <v>237</v>
      </c>
      <c r="AU210" s="170" t="s">
        <v>87</v>
      </c>
      <c r="AY210" s="18" t="s">
        <v>234</v>
      </c>
      <c r="BE210" s="171">
        <f>IF(N210="základná",J210,0)</f>
        <v>0</v>
      </c>
      <c r="BF210" s="171">
        <f>IF(N210="znížená",J210,0)</f>
        <v>0</v>
      </c>
      <c r="BG210" s="171">
        <f>IF(N210="zákl. prenesená",J210,0)</f>
        <v>0</v>
      </c>
      <c r="BH210" s="171">
        <f>IF(N210="zníž. prenesená",J210,0)</f>
        <v>0</v>
      </c>
      <c r="BI210" s="171">
        <f>IF(N210="nulová",J210,0)</f>
        <v>0</v>
      </c>
      <c r="BJ210" s="18" t="s">
        <v>87</v>
      </c>
      <c r="BK210" s="171">
        <f>ROUND(I210*H210,2)</f>
        <v>0</v>
      </c>
      <c r="BL210" s="18" t="s">
        <v>327</v>
      </c>
      <c r="BM210" s="170" t="s">
        <v>375</v>
      </c>
    </row>
    <row r="211" spans="1:65" s="14" customFormat="1">
      <c r="B211" s="180"/>
      <c r="D211" s="173" t="s">
        <v>243</v>
      </c>
      <c r="E211" s="181" t="s">
        <v>1</v>
      </c>
      <c r="F211" s="182" t="s">
        <v>376</v>
      </c>
      <c r="H211" s="183">
        <v>46.8</v>
      </c>
      <c r="I211" s="184"/>
      <c r="L211" s="180"/>
      <c r="M211" s="185"/>
      <c r="N211" s="186"/>
      <c r="O211" s="186"/>
      <c r="P211" s="186"/>
      <c r="Q211" s="186"/>
      <c r="R211" s="186"/>
      <c r="S211" s="186"/>
      <c r="T211" s="187"/>
      <c r="AT211" s="181" t="s">
        <v>243</v>
      </c>
      <c r="AU211" s="181" t="s">
        <v>87</v>
      </c>
      <c r="AV211" s="14" t="s">
        <v>87</v>
      </c>
      <c r="AW211" s="14" t="s">
        <v>29</v>
      </c>
      <c r="AX211" s="14" t="s">
        <v>82</v>
      </c>
      <c r="AY211" s="181" t="s">
        <v>234</v>
      </c>
    </row>
    <row r="212" spans="1:65" s="12" customFormat="1" ht="22.95" customHeight="1">
      <c r="B212" s="144"/>
      <c r="D212" s="145" t="s">
        <v>74</v>
      </c>
      <c r="E212" s="155" t="s">
        <v>377</v>
      </c>
      <c r="F212" s="155" t="s">
        <v>378</v>
      </c>
      <c r="I212" s="147"/>
      <c r="J212" s="156">
        <f>BK212</f>
        <v>0</v>
      </c>
      <c r="L212" s="144"/>
      <c r="M212" s="149"/>
      <c r="N212" s="150"/>
      <c r="O212" s="150"/>
      <c r="P212" s="151">
        <f>SUM(P213:P218)</f>
        <v>0</v>
      </c>
      <c r="Q212" s="150"/>
      <c r="R212" s="151">
        <f>SUM(R213:R218)</f>
        <v>0</v>
      </c>
      <c r="S212" s="150"/>
      <c r="T212" s="152">
        <f>SUM(T213:T218)</f>
        <v>9.7675199999999993</v>
      </c>
      <c r="AR212" s="145" t="s">
        <v>87</v>
      </c>
      <c r="AT212" s="153" t="s">
        <v>74</v>
      </c>
      <c r="AU212" s="153" t="s">
        <v>82</v>
      </c>
      <c r="AY212" s="145" t="s">
        <v>234</v>
      </c>
      <c r="BK212" s="154">
        <f>SUM(BK213:BK218)</f>
        <v>0</v>
      </c>
    </row>
    <row r="213" spans="1:65" s="2" customFormat="1" ht="21.75" customHeight="1">
      <c r="A213" s="33"/>
      <c r="B213" s="157"/>
      <c r="C213" s="158" t="s">
        <v>379</v>
      </c>
      <c r="D213" s="158" t="s">
        <v>237</v>
      </c>
      <c r="E213" s="159" t="s">
        <v>380</v>
      </c>
      <c r="F213" s="160" t="s">
        <v>381</v>
      </c>
      <c r="G213" s="161" t="s">
        <v>256</v>
      </c>
      <c r="H213" s="162">
        <v>122.09399999999999</v>
      </c>
      <c r="I213" s="163"/>
      <c r="J213" s="164">
        <f>ROUND(I213*H213,2)</f>
        <v>0</v>
      </c>
      <c r="K213" s="165"/>
      <c r="L213" s="34"/>
      <c r="M213" s="166" t="s">
        <v>1</v>
      </c>
      <c r="N213" s="167" t="s">
        <v>41</v>
      </c>
      <c r="O213" s="62"/>
      <c r="P213" s="168">
        <f>O213*H213</f>
        <v>0</v>
      </c>
      <c r="Q213" s="168">
        <v>0</v>
      </c>
      <c r="R213" s="168">
        <f>Q213*H213</f>
        <v>0</v>
      </c>
      <c r="S213" s="168">
        <v>0.08</v>
      </c>
      <c r="T213" s="169">
        <f>S213*H213</f>
        <v>9.7675199999999993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70" t="s">
        <v>327</v>
      </c>
      <c r="AT213" s="170" t="s">
        <v>237</v>
      </c>
      <c r="AU213" s="170" t="s">
        <v>87</v>
      </c>
      <c r="AY213" s="18" t="s">
        <v>234</v>
      </c>
      <c r="BE213" s="171">
        <f>IF(N213="základná",J213,0)</f>
        <v>0</v>
      </c>
      <c r="BF213" s="171">
        <f>IF(N213="znížená",J213,0)</f>
        <v>0</v>
      </c>
      <c r="BG213" s="171">
        <f>IF(N213="zákl. prenesená",J213,0)</f>
        <v>0</v>
      </c>
      <c r="BH213" s="171">
        <f>IF(N213="zníž. prenesená",J213,0)</f>
        <v>0</v>
      </c>
      <c r="BI213" s="171">
        <f>IF(N213="nulová",J213,0)</f>
        <v>0</v>
      </c>
      <c r="BJ213" s="18" t="s">
        <v>87</v>
      </c>
      <c r="BK213" s="171">
        <f>ROUND(I213*H213,2)</f>
        <v>0</v>
      </c>
      <c r="BL213" s="18" t="s">
        <v>327</v>
      </c>
      <c r="BM213" s="170" t="s">
        <v>382</v>
      </c>
    </row>
    <row r="214" spans="1:65" s="13" customFormat="1" ht="20.399999999999999">
      <c r="B214" s="172"/>
      <c r="D214" s="173" t="s">
        <v>243</v>
      </c>
      <c r="E214" s="174" t="s">
        <v>1</v>
      </c>
      <c r="F214" s="175" t="s">
        <v>383</v>
      </c>
      <c r="H214" s="174" t="s">
        <v>1</v>
      </c>
      <c r="I214" s="176"/>
      <c r="L214" s="172"/>
      <c r="M214" s="177"/>
      <c r="N214" s="178"/>
      <c r="O214" s="178"/>
      <c r="P214" s="178"/>
      <c r="Q214" s="178"/>
      <c r="R214" s="178"/>
      <c r="S214" s="178"/>
      <c r="T214" s="179"/>
      <c r="AT214" s="174" t="s">
        <v>243</v>
      </c>
      <c r="AU214" s="174" t="s">
        <v>87</v>
      </c>
      <c r="AV214" s="13" t="s">
        <v>82</v>
      </c>
      <c r="AW214" s="13" t="s">
        <v>29</v>
      </c>
      <c r="AX214" s="13" t="s">
        <v>75</v>
      </c>
      <c r="AY214" s="174" t="s">
        <v>234</v>
      </c>
    </row>
    <row r="215" spans="1:65" s="14" customFormat="1">
      <c r="B215" s="180"/>
      <c r="D215" s="173" t="s">
        <v>243</v>
      </c>
      <c r="E215" s="181" t="s">
        <v>1</v>
      </c>
      <c r="F215" s="182" t="s">
        <v>358</v>
      </c>
      <c r="H215" s="183">
        <v>82.043999999999997</v>
      </c>
      <c r="I215" s="184"/>
      <c r="L215" s="180"/>
      <c r="M215" s="185"/>
      <c r="N215" s="186"/>
      <c r="O215" s="186"/>
      <c r="P215" s="186"/>
      <c r="Q215" s="186"/>
      <c r="R215" s="186"/>
      <c r="S215" s="186"/>
      <c r="T215" s="187"/>
      <c r="AT215" s="181" t="s">
        <v>243</v>
      </c>
      <c r="AU215" s="181" t="s">
        <v>87</v>
      </c>
      <c r="AV215" s="14" t="s">
        <v>87</v>
      </c>
      <c r="AW215" s="14" t="s">
        <v>29</v>
      </c>
      <c r="AX215" s="14" t="s">
        <v>75</v>
      </c>
      <c r="AY215" s="181" t="s">
        <v>234</v>
      </c>
    </row>
    <row r="216" spans="1:65" s="14" customFormat="1">
      <c r="B216" s="180"/>
      <c r="D216" s="173" t="s">
        <v>243</v>
      </c>
      <c r="E216" s="181" t="s">
        <v>1</v>
      </c>
      <c r="F216" s="182" t="s">
        <v>359</v>
      </c>
      <c r="H216" s="183">
        <v>15.75</v>
      </c>
      <c r="I216" s="184"/>
      <c r="L216" s="180"/>
      <c r="M216" s="185"/>
      <c r="N216" s="186"/>
      <c r="O216" s="186"/>
      <c r="P216" s="186"/>
      <c r="Q216" s="186"/>
      <c r="R216" s="186"/>
      <c r="S216" s="186"/>
      <c r="T216" s="187"/>
      <c r="AT216" s="181" t="s">
        <v>243</v>
      </c>
      <c r="AU216" s="181" t="s">
        <v>87</v>
      </c>
      <c r="AV216" s="14" t="s">
        <v>87</v>
      </c>
      <c r="AW216" s="14" t="s">
        <v>29</v>
      </c>
      <c r="AX216" s="14" t="s">
        <v>75</v>
      </c>
      <c r="AY216" s="181" t="s">
        <v>234</v>
      </c>
    </row>
    <row r="217" spans="1:65" s="14" customFormat="1">
      <c r="B217" s="180"/>
      <c r="D217" s="173" t="s">
        <v>243</v>
      </c>
      <c r="E217" s="181" t="s">
        <v>1</v>
      </c>
      <c r="F217" s="182" t="s">
        <v>384</v>
      </c>
      <c r="H217" s="183">
        <v>24.3</v>
      </c>
      <c r="I217" s="184"/>
      <c r="L217" s="180"/>
      <c r="M217" s="185"/>
      <c r="N217" s="186"/>
      <c r="O217" s="186"/>
      <c r="P217" s="186"/>
      <c r="Q217" s="186"/>
      <c r="R217" s="186"/>
      <c r="S217" s="186"/>
      <c r="T217" s="187"/>
      <c r="AT217" s="181" t="s">
        <v>243</v>
      </c>
      <c r="AU217" s="181" t="s">
        <v>87</v>
      </c>
      <c r="AV217" s="14" t="s">
        <v>87</v>
      </c>
      <c r="AW217" s="14" t="s">
        <v>29</v>
      </c>
      <c r="AX217" s="14" t="s">
        <v>75</v>
      </c>
      <c r="AY217" s="181" t="s">
        <v>234</v>
      </c>
    </row>
    <row r="218" spans="1:65" s="15" customFormat="1">
      <c r="B218" s="188"/>
      <c r="D218" s="173" t="s">
        <v>243</v>
      </c>
      <c r="E218" s="189" t="s">
        <v>1</v>
      </c>
      <c r="F218" s="190" t="s">
        <v>248</v>
      </c>
      <c r="H218" s="191">
        <v>122.09399999999999</v>
      </c>
      <c r="I218" s="192"/>
      <c r="L218" s="188"/>
      <c r="M218" s="193"/>
      <c r="N218" s="194"/>
      <c r="O218" s="194"/>
      <c r="P218" s="194"/>
      <c r="Q218" s="194"/>
      <c r="R218" s="194"/>
      <c r="S218" s="194"/>
      <c r="T218" s="195"/>
      <c r="AT218" s="189" t="s">
        <v>243</v>
      </c>
      <c r="AU218" s="189" t="s">
        <v>87</v>
      </c>
      <c r="AV218" s="15" t="s">
        <v>241</v>
      </c>
      <c r="AW218" s="15" t="s">
        <v>29</v>
      </c>
      <c r="AX218" s="15" t="s">
        <v>82</v>
      </c>
      <c r="AY218" s="189" t="s">
        <v>234</v>
      </c>
    </row>
    <row r="219" spans="1:65" s="12" customFormat="1" ht="22.95" customHeight="1">
      <c r="B219" s="144"/>
      <c r="D219" s="145" t="s">
        <v>74</v>
      </c>
      <c r="E219" s="155" t="s">
        <v>385</v>
      </c>
      <c r="F219" s="155" t="s">
        <v>386</v>
      </c>
      <c r="I219" s="147"/>
      <c r="J219" s="156">
        <f>BK219</f>
        <v>0</v>
      </c>
      <c r="L219" s="144"/>
      <c r="M219" s="149"/>
      <c r="N219" s="150"/>
      <c r="O219" s="150"/>
      <c r="P219" s="151">
        <f>SUM(P220:P221)</f>
        <v>0</v>
      </c>
      <c r="Q219" s="150"/>
      <c r="R219" s="151">
        <f>SUM(R220:R221)</f>
        <v>1E-4</v>
      </c>
      <c r="S219" s="150"/>
      <c r="T219" s="152">
        <f>SUM(T220:T221)</f>
        <v>4</v>
      </c>
      <c r="AR219" s="145" t="s">
        <v>87</v>
      </c>
      <c r="AT219" s="153" t="s">
        <v>74</v>
      </c>
      <c r="AU219" s="153" t="s">
        <v>82</v>
      </c>
      <c r="AY219" s="145" t="s">
        <v>234</v>
      </c>
      <c r="BK219" s="154">
        <f>SUM(BK220:BK221)</f>
        <v>0</v>
      </c>
    </row>
    <row r="220" spans="1:65" s="2" customFormat="1" ht="24.15" customHeight="1">
      <c r="A220" s="33"/>
      <c r="B220" s="157"/>
      <c r="C220" s="158" t="s">
        <v>387</v>
      </c>
      <c r="D220" s="158" t="s">
        <v>237</v>
      </c>
      <c r="E220" s="159" t="s">
        <v>388</v>
      </c>
      <c r="F220" s="160" t="s">
        <v>389</v>
      </c>
      <c r="G220" s="161" t="s">
        <v>305</v>
      </c>
      <c r="H220" s="162">
        <v>2</v>
      </c>
      <c r="I220" s="163"/>
      <c r="J220" s="164">
        <f>ROUND(I220*H220,2)</f>
        <v>0</v>
      </c>
      <c r="K220" s="165"/>
      <c r="L220" s="34"/>
      <c r="M220" s="166" t="s">
        <v>1</v>
      </c>
      <c r="N220" s="167" t="s">
        <v>41</v>
      </c>
      <c r="O220" s="62"/>
      <c r="P220" s="168">
        <f>O220*H220</f>
        <v>0</v>
      </c>
      <c r="Q220" s="168">
        <v>5.0000000000000002E-5</v>
      </c>
      <c r="R220" s="168">
        <f>Q220*H220</f>
        <v>1E-4</v>
      </c>
      <c r="S220" s="168">
        <v>2</v>
      </c>
      <c r="T220" s="169">
        <f>S220*H220</f>
        <v>4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70" t="s">
        <v>327</v>
      </c>
      <c r="AT220" s="170" t="s">
        <v>237</v>
      </c>
      <c r="AU220" s="170" t="s">
        <v>87</v>
      </c>
      <c r="AY220" s="18" t="s">
        <v>234</v>
      </c>
      <c r="BE220" s="171">
        <f>IF(N220="základná",J220,0)</f>
        <v>0</v>
      </c>
      <c r="BF220" s="171">
        <f>IF(N220="znížená",J220,0)</f>
        <v>0</v>
      </c>
      <c r="BG220" s="171">
        <f>IF(N220="zákl. prenesená",J220,0)</f>
        <v>0</v>
      </c>
      <c r="BH220" s="171">
        <f>IF(N220="zníž. prenesená",J220,0)</f>
        <v>0</v>
      </c>
      <c r="BI220" s="171">
        <f>IF(N220="nulová",J220,0)</f>
        <v>0</v>
      </c>
      <c r="BJ220" s="18" t="s">
        <v>87</v>
      </c>
      <c r="BK220" s="171">
        <f>ROUND(I220*H220,2)</f>
        <v>0</v>
      </c>
      <c r="BL220" s="18" t="s">
        <v>327</v>
      </c>
      <c r="BM220" s="170" t="s">
        <v>390</v>
      </c>
    </row>
    <row r="221" spans="1:65" s="14" customFormat="1">
      <c r="B221" s="180"/>
      <c r="D221" s="173" t="s">
        <v>243</v>
      </c>
      <c r="E221" s="181" t="s">
        <v>1</v>
      </c>
      <c r="F221" s="182" t="s">
        <v>87</v>
      </c>
      <c r="H221" s="183">
        <v>2</v>
      </c>
      <c r="I221" s="184"/>
      <c r="L221" s="180"/>
      <c r="M221" s="196"/>
      <c r="N221" s="197"/>
      <c r="O221" s="197"/>
      <c r="P221" s="197"/>
      <c r="Q221" s="197"/>
      <c r="R221" s="197"/>
      <c r="S221" s="197"/>
      <c r="T221" s="198"/>
      <c r="AT221" s="181" t="s">
        <v>243</v>
      </c>
      <c r="AU221" s="181" t="s">
        <v>87</v>
      </c>
      <c r="AV221" s="14" t="s">
        <v>87</v>
      </c>
      <c r="AW221" s="14" t="s">
        <v>29</v>
      </c>
      <c r="AX221" s="14" t="s">
        <v>82</v>
      </c>
      <c r="AY221" s="181" t="s">
        <v>234</v>
      </c>
    </row>
    <row r="222" spans="1:65" s="2" customFormat="1" ht="6.9" customHeight="1">
      <c r="A222" s="33"/>
      <c r="B222" s="51"/>
      <c r="C222" s="52"/>
      <c r="D222" s="52"/>
      <c r="E222" s="52"/>
      <c r="F222" s="52"/>
      <c r="G222" s="52"/>
      <c r="H222" s="52"/>
      <c r="I222" s="52"/>
      <c r="J222" s="52"/>
      <c r="K222" s="52"/>
      <c r="L222" s="34"/>
      <c r="M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</row>
  </sheetData>
  <autoFilter ref="C132:K221" xr:uid="{00000000-0009-0000-0000-000001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203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165</v>
      </c>
      <c r="AZ2" s="102" t="s">
        <v>3166</v>
      </c>
      <c r="BA2" s="102" t="s">
        <v>4661</v>
      </c>
      <c r="BB2" s="102" t="s">
        <v>1</v>
      </c>
      <c r="BC2" s="102" t="s">
        <v>4662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4403</v>
      </c>
      <c r="BA3" s="102" t="s">
        <v>4663</v>
      </c>
      <c r="BB3" s="102" t="s">
        <v>1</v>
      </c>
      <c r="BC3" s="102" t="s">
        <v>335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4664</v>
      </c>
      <c r="BA4" s="102" t="s">
        <v>1</v>
      </c>
      <c r="BB4" s="102" t="s">
        <v>1</v>
      </c>
      <c r="BC4" s="102" t="s">
        <v>4665</v>
      </c>
      <c r="BD4" s="102" t="s">
        <v>87</v>
      </c>
    </row>
    <row r="5" spans="1:56" s="1" customFormat="1" ht="6.9" customHeight="1">
      <c r="B5" s="21"/>
      <c r="L5" s="21"/>
      <c r="AZ5" s="102" t="s">
        <v>4666</v>
      </c>
      <c r="BA5" s="102" t="s">
        <v>1</v>
      </c>
      <c r="BB5" s="102" t="s">
        <v>1</v>
      </c>
      <c r="BC5" s="102" t="s">
        <v>4667</v>
      </c>
      <c r="BD5" s="102" t="s">
        <v>87</v>
      </c>
    </row>
    <row r="6" spans="1:56" s="1" customFormat="1" ht="12" customHeight="1">
      <c r="B6" s="21"/>
      <c r="D6" s="28" t="s">
        <v>15</v>
      </c>
      <c r="L6" s="21"/>
      <c r="AZ6" s="102" t="s">
        <v>4668</v>
      </c>
      <c r="BA6" s="102" t="s">
        <v>1</v>
      </c>
      <c r="BB6" s="102" t="s">
        <v>1</v>
      </c>
      <c r="BC6" s="102" t="s">
        <v>4669</v>
      </c>
      <c r="BD6" s="102" t="s">
        <v>87</v>
      </c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  <c r="AZ7" s="102" t="s">
        <v>4670</v>
      </c>
      <c r="BA7" s="102" t="s">
        <v>4671</v>
      </c>
      <c r="BB7" s="102" t="s">
        <v>1</v>
      </c>
      <c r="BC7" s="102" t="s">
        <v>4672</v>
      </c>
      <c r="BD7" s="102" t="s">
        <v>87</v>
      </c>
    </row>
    <row r="8" spans="1:56" s="1" customFormat="1" ht="12" customHeight="1">
      <c r="B8" s="21"/>
      <c r="D8" s="28" t="s">
        <v>199</v>
      </c>
      <c r="L8" s="21"/>
      <c r="AZ8" s="102" t="s">
        <v>4385</v>
      </c>
      <c r="BA8" s="102" t="s">
        <v>4385</v>
      </c>
      <c r="BB8" s="102" t="s">
        <v>1</v>
      </c>
      <c r="BC8" s="102" t="s">
        <v>4673</v>
      </c>
      <c r="BD8" s="102" t="s">
        <v>87</v>
      </c>
    </row>
    <row r="9" spans="1:56" s="2" customFormat="1" ht="16.5" customHeight="1">
      <c r="A9" s="33"/>
      <c r="B9" s="34"/>
      <c r="C9" s="33"/>
      <c r="D9" s="33"/>
      <c r="E9" s="284" t="s">
        <v>4393</v>
      </c>
      <c r="F9" s="287"/>
      <c r="G9" s="287"/>
      <c r="H9" s="28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2" t="s">
        <v>4674</v>
      </c>
      <c r="BA9" s="102" t="s">
        <v>4675</v>
      </c>
      <c r="BB9" s="102" t="s">
        <v>1</v>
      </c>
      <c r="BC9" s="102" t="s">
        <v>4676</v>
      </c>
      <c r="BD9" s="102" t="s">
        <v>87</v>
      </c>
    </row>
    <row r="10" spans="1:56" s="2" customFormat="1" ht="12" customHeight="1">
      <c r="A10" s="33"/>
      <c r="B10" s="34"/>
      <c r="C10" s="33"/>
      <c r="D10" s="28" t="s">
        <v>201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66" t="s">
        <v>4677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20. 4. 2022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8" t="str">
        <f>'Rekapitulácia stavby'!E14</f>
        <v>Vyplň údaj</v>
      </c>
      <c r="F20" s="255"/>
      <c r="G20" s="255"/>
      <c r="H20" s="25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30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4395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205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5"/>
      <c r="B29" s="106"/>
      <c r="C29" s="105"/>
      <c r="D29" s="105"/>
      <c r="E29" s="259" t="s">
        <v>1</v>
      </c>
      <c r="F29" s="259"/>
      <c r="G29" s="259"/>
      <c r="H29" s="259"/>
      <c r="I29" s="105"/>
      <c r="J29" s="105"/>
      <c r="K29" s="105"/>
      <c r="L29" s="107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8" t="s">
        <v>35</v>
      </c>
      <c r="E32" s="33"/>
      <c r="F32" s="33"/>
      <c r="G32" s="33"/>
      <c r="H32" s="33"/>
      <c r="I32" s="33"/>
      <c r="J32" s="75">
        <f>ROUND(J128,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39</v>
      </c>
      <c r="E35" s="39" t="s">
        <v>40</v>
      </c>
      <c r="F35" s="109">
        <f>ROUND((SUM(BE128:BE202)),  2)</f>
        <v>0</v>
      </c>
      <c r="G35" s="110"/>
      <c r="H35" s="110"/>
      <c r="I35" s="111">
        <v>0.2</v>
      </c>
      <c r="J35" s="109">
        <f>ROUND(((SUM(BE128:BE202))*I35),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9" t="s">
        <v>41</v>
      </c>
      <c r="F36" s="109">
        <f>ROUND((SUM(BF128:BF202)),  2)</f>
        <v>0</v>
      </c>
      <c r="G36" s="110"/>
      <c r="H36" s="110"/>
      <c r="I36" s="111">
        <v>0.2</v>
      </c>
      <c r="J36" s="109">
        <f>ROUND(((SUM(BF128:BF202))*I36),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ROUND((SUM(BG128:BG202)),  2)</f>
        <v>0</v>
      </c>
      <c r="G37" s="33"/>
      <c r="H37" s="33"/>
      <c r="I37" s="113">
        <v>0.2</v>
      </c>
      <c r="J37" s="11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43</v>
      </c>
      <c r="F38" s="112">
        <f>ROUND((SUM(BH128:BH202)),  2)</f>
        <v>0</v>
      </c>
      <c r="G38" s="33"/>
      <c r="H38" s="33"/>
      <c r="I38" s="113">
        <v>0.2</v>
      </c>
      <c r="J38" s="112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39" t="s">
        <v>44</v>
      </c>
      <c r="F39" s="109">
        <f>ROUND((SUM(BI128:BI202)),  2)</f>
        <v>0</v>
      </c>
      <c r="G39" s="110"/>
      <c r="H39" s="110"/>
      <c r="I39" s="111">
        <v>0</v>
      </c>
      <c r="J39" s="109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45</v>
      </c>
      <c r="E41" s="64"/>
      <c r="F41" s="64"/>
      <c r="G41" s="116" t="s">
        <v>46</v>
      </c>
      <c r="H41" s="117" t="s">
        <v>47</v>
      </c>
      <c r="I41" s="64"/>
      <c r="J41" s="118">
        <f>SUM(J32:J39)</f>
        <v>0</v>
      </c>
      <c r="K41" s="119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2" customFormat="1" ht="16.5" hidden="1" customHeight="1">
      <c r="A87" s="33"/>
      <c r="B87" s="34"/>
      <c r="C87" s="33"/>
      <c r="D87" s="33"/>
      <c r="E87" s="284" t="s">
        <v>4393</v>
      </c>
      <c r="F87" s="287"/>
      <c r="G87" s="287"/>
      <c r="H87" s="28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hidden="1" customHeight="1">
      <c r="A88" s="33"/>
      <c r="B88" s="34"/>
      <c r="C88" s="28" t="s">
        <v>201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hidden="1" customHeight="1">
      <c r="A89" s="33"/>
      <c r="B89" s="34"/>
      <c r="C89" s="33"/>
      <c r="D89" s="33"/>
      <c r="E89" s="266" t="str">
        <f>E11</f>
        <v>SO 04.3 - Armatúrna šachta - AŠ - stavebná časť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hidden="1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hidden="1" customHeight="1">
      <c r="A91" s="33"/>
      <c r="B91" s="34"/>
      <c r="C91" s="28" t="s">
        <v>19</v>
      </c>
      <c r="D91" s="33"/>
      <c r="E91" s="33"/>
      <c r="F91" s="26" t="str">
        <f>F14</f>
        <v>kú: Jelka,p.č.:1174/1,4,24,25</v>
      </c>
      <c r="G91" s="33"/>
      <c r="H91" s="33"/>
      <c r="I91" s="28" t="s">
        <v>21</v>
      </c>
      <c r="J91" s="59" t="str">
        <f>IF(J14="","",J14)</f>
        <v>20. 4. 2022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hidden="1" customHeight="1">
      <c r="A93" s="33"/>
      <c r="B93" s="34"/>
      <c r="C93" s="28" t="s">
        <v>23</v>
      </c>
      <c r="D93" s="33"/>
      <c r="E93" s="33"/>
      <c r="F93" s="26" t="str">
        <f>E17</f>
        <v>Obec Jelka, Mierová 959/17, 925 23 Jelka</v>
      </c>
      <c r="G93" s="33"/>
      <c r="H93" s="33"/>
      <c r="I93" s="28" t="s">
        <v>30</v>
      </c>
      <c r="J93" s="31" t="str">
        <f>E23</f>
        <v>Ing.Alfréd Gáspár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hidden="1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Ingrid Szegheőová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hidden="1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hidden="1" customHeight="1">
      <c r="A96" s="33"/>
      <c r="B96" s="34"/>
      <c r="C96" s="122" t="s">
        <v>207</v>
      </c>
      <c r="D96" s="114"/>
      <c r="E96" s="114"/>
      <c r="F96" s="114"/>
      <c r="G96" s="114"/>
      <c r="H96" s="114"/>
      <c r="I96" s="114"/>
      <c r="J96" s="123" t="s">
        <v>208</v>
      </c>
      <c r="K96" s="114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hidden="1" customHeight="1">
      <c r="A98" s="33"/>
      <c r="B98" s="34"/>
      <c r="C98" s="124" t="s">
        <v>209</v>
      </c>
      <c r="D98" s="33"/>
      <c r="E98" s="33"/>
      <c r="F98" s="33"/>
      <c r="G98" s="33"/>
      <c r="H98" s="33"/>
      <c r="I98" s="33"/>
      <c r="J98" s="75">
        <f>J128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210</v>
      </c>
    </row>
    <row r="99" spans="1:47" s="9" customFormat="1" ht="24.9" hidden="1" customHeight="1">
      <c r="B99" s="125"/>
      <c r="D99" s="126" t="s">
        <v>211</v>
      </c>
      <c r="E99" s="127"/>
      <c r="F99" s="127"/>
      <c r="G99" s="127"/>
      <c r="H99" s="127"/>
      <c r="I99" s="127"/>
      <c r="J99" s="128">
        <f>J129</f>
        <v>0</v>
      </c>
      <c r="L99" s="125"/>
    </row>
    <row r="100" spans="1:47" s="10" customFormat="1" ht="19.95" hidden="1" customHeight="1">
      <c r="B100" s="129"/>
      <c r="D100" s="130" t="s">
        <v>433</v>
      </c>
      <c r="E100" s="131"/>
      <c r="F100" s="131"/>
      <c r="G100" s="131"/>
      <c r="H100" s="131"/>
      <c r="I100" s="131"/>
      <c r="J100" s="132">
        <f>J130</f>
        <v>0</v>
      </c>
      <c r="L100" s="129"/>
    </row>
    <row r="101" spans="1:47" s="10" customFormat="1" ht="19.95" hidden="1" customHeight="1">
      <c r="B101" s="129"/>
      <c r="D101" s="130" t="s">
        <v>435</v>
      </c>
      <c r="E101" s="131"/>
      <c r="F101" s="131"/>
      <c r="G101" s="131"/>
      <c r="H101" s="131"/>
      <c r="I101" s="131"/>
      <c r="J101" s="132">
        <f>J162</f>
        <v>0</v>
      </c>
      <c r="L101" s="129"/>
    </row>
    <row r="102" spans="1:47" s="10" customFormat="1" ht="19.95" hidden="1" customHeight="1">
      <c r="B102" s="129"/>
      <c r="D102" s="130" t="s">
        <v>2761</v>
      </c>
      <c r="E102" s="131"/>
      <c r="F102" s="131"/>
      <c r="G102" s="131"/>
      <c r="H102" s="131"/>
      <c r="I102" s="131"/>
      <c r="J102" s="132">
        <f>J165</f>
        <v>0</v>
      </c>
      <c r="L102" s="129"/>
    </row>
    <row r="103" spans="1:47" s="10" customFormat="1" ht="19.95" hidden="1" customHeight="1">
      <c r="B103" s="129"/>
      <c r="D103" s="130" t="s">
        <v>4678</v>
      </c>
      <c r="E103" s="131"/>
      <c r="F103" s="131"/>
      <c r="G103" s="131"/>
      <c r="H103" s="131"/>
      <c r="I103" s="131"/>
      <c r="J103" s="132">
        <f>J175</f>
        <v>0</v>
      </c>
      <c r="L103" s="129"/>
    </row>
    <row r="104" spans="1:47" s="10" customFormat="1" ht="19.95" hidden="1" customHeight="1">
      <c r="B104" s="129"/>
      <c r="D104" s="130" t="s">
        <v>4679</v>
      </c>
      <c r="E104" s="131"/>
      <c r="F104" s="131"/>
      <c r="G104" s="131"/>
      <c r="H104" s="131"/>
      <c r="I104" s="131"/>
      <c r="J104" s="132">
        <f>J184</f>
        <v>0</v>
      </c>
      <c r="L104" s="129"/>
    </row>
    <row r="105" spans="1:47" s="9" customFormat="1" ht="24.9" hidden="1" customHeight="1">
      <c r="B105" s="125"/>
      <c r="D105" s="126" t="s">
        <v>215</v>
      </c>
      <c r="E105" s="127"/>
      <c r="F105" s="127"/>
      <c r="G105" s="127"/>
      <c r="H105" s="127"/>
      <c r="I105" s="127"/>
      <c r="J105" s="128">
        <f>J186</f>
        <v>0</v>
      </c>
      <c r="L105" s="125"/>
    </row>
    <row r="106" spans="1:47" s="10" customFormat="1" ht="19.95" hidden="1" customHeight="1">
      <c r="B106" s="129"/>
      <c r="D106" s="130" t="s">
        <v>4680</v>
      </c>
      <c r="E106" s="131"/>
      <c r="F106" s="131"/>
      <c r="G106" s="131"/>
      <c r="H106" s="131"/>
      <c r="I106" s="131"/>
      <c r="J106" s="132">
        <f>J187</f>
        <v>0</v>
      </c>
      <c r="L106" s="129"/>
    </row>
    <row r="107" spans="1:47" s="2" customFormat="1" ht="21.75" hidden="1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" hidden="1" customHeight="1">
      <c r="A108" s="33"/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hidden="1"/>
    <row r="110" spans="1:47" hidden="1"/>
    <row r="111" spans="1:47" hidden="1"/>
    <row r="112" spans="1:47" s="2" customFormat="1" ht="6.9" customHeight="1">
      <c r="A112" s="33"/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4.9" customHeight="1">
      <c r="A113" s="33"/>
      <c r="B113" s="34"/>
      <c r="C113" s="22" t="s">
        <v>220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6.9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84" t="str">
        <f>E7</f>
        <v>PRESTAVBA BUDOV ZDRAVOTNÉHO STREDISKA - 9 B.J.</v>
      </c>
      <c r="F116" s="285"/>
      <c r="G116" s="285"/>
      <c r="H116" s="285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1" customFormat="1" ht="12" customHeight="1">
      <c r="B117" s="21"/>
      <c r="C117" s="28" t="s">
        <v>199</v>
      </c>
      <c r="L117" s="21"/>
    </row>
    <row r="118" spans="1:63" s="2" customFormat="1" ht="16.5" customHeight="1">
      <c r="A118" s="33"/>
      <c r="B118" s="34"/>
      <c r="C118" s="33"/>
      <c r="D118" s="33"/>
      <c r="E118" s="284" t="s">
        <v>4393</v>
      </c>
      <c r="F118" s="287"/>
      <c r="G118" s="287"/>
      <c r="H118" s="287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201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66" t="str">
        <f>E11</f>
        <v>SO 04.3 - Armatúrna šachta - AŠ - stavebná časť</v>
      </c>
      <c r="F120" s="287"/>
      <c r="G120" s="287"/>
      <c r="H120" s="287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19</v>
      </c>
      <c r="D122" s="33"/>
      <c r="E122" s="33"/>
      <c r="F122" s="26" t="str">
        <f>F14</f>
        <v>kú: Jelka,p.č.:1174/1,4,24,25</v>
      </c>
      <c r="G122" s="33"/>
      <c r="H122" s="33"/>
      <c r="I122" s="28" t="s">
        <v>21</v>
      </c>
      <c r="J122" s="59" t="str">
        <f>IF(J14="","",J14)</f>
        <v>20. 4. 2022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15" customHeight="1">
      <c r="A124" s="33"/>
      <c r="B124" s="34"/>
      <c r="C124" s="28" t="s">
        <v>23</v>
      </c>
      <c r="D124" s="33"/>
      <c r="E124" s="33"/>
      <c r="F124" s="26" t="str">
        <f>E17</f>
        <v>Obec Jelka, Mierová 959/17, 925 23 Jelka</v>
      </c>
      <c r="G124" s="33"/>
      <c r="H124" s="33"/>
      <c r="I124" s="28" t="s">
        <v>30</v>
      </c>
      <c r="J124" s="31" t="str">
        <f>E23</f>
        <v>Ing.Alfréd Gáspár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15" customHeight="1">
      <c r="A125" s="33"/>
      <c r="B125" s="34"/>
      <c r="C125" s="28" t="s">
        <v>27</v>
      </c>
      <c r="D125" s="33"/>
      <c r="E125" s="33"/>
      <c r="F125" s="26" t="str">
        <f>IF(E20="","",E20)</f>
        <v>Vyplň údaj</v>
      </c>
      <c r="G125" s="33"/>
      <c r="H125" s="33"/>
      <c r="I125" s="28" t="s">
        <v>32</v>
      </c>
      <c r="J125" s="31" t="str">
        <f>E26</f>
        <v>Ingrid Szegheőová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33"/>
      <c r="B127" s="134"/>
      <c r="C127" s="135" t="s">
        <v>221</v>
      </c>
      <c r="D127" s="136" t="s">
        <v>60</v>
      </c>
      <c r="E127" s="136" t="s">
        <v>56</v>
      </c>
      <c r="F127" s="136" t="s">
        <v>57</v>
      </c>
      <c r="G127" s="136" t="s">
        <v>222</v>
      </c>
      <c r="H127" s="136" t="s">
        <v>223</v>
      </c>
      <c r="I127" s="136" t="s">
        <v>224</v>
      </c>
      <c r="J127" s="137" t="s">
        <v>208</v>
      </c>
      <c r="K127" s="138" t="s">
        <v>225</v>
      </c>
      <c r="L127" s="139"/>
      <c r="M127" s="66" t="s">
        <v>1</v>
      </c>
      <c r="N127" s="67" t="s">
        <v>39</v>
      </c>
      <c r="O127" s="67" t="s">
        <v>226</v>
      </c>
      <c r="P127" s="67" t="s">
        <v>227</v>
      </c>
      <c r="Q127" s="67" t="s">
        <v>228</v>
      </c>
      <c r="R127" s="67" t="s">
        <v>229</v>
      </c>
      <c r="S127" s="67" t="s">
        <v>230</v>
      </c>
      <c r="T127" s="68" t="s">
        <v>231</v>
      </c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</row>
    <row r="128" spans="1:63" s="2" customFormat="1" ht="22.95" customHeight="1">
      <c r="A128" s="33"/>
      <c r="B128" s="34"/>
      <c r="C128" s="73" t="s">
        <v>209</v>
      </c>
      <c r="D128" s="33"/>
      <c r="E128" s="33"/>
      <c r="F128" s="33"/>
      <c r="G128" s="33"/>
      <c r="H128" s="33"/>
      <c r="I128" s="33"/>
      <c r="J128" s="140">
        <f>BK128</f>
        <v>0</v>
      </c>
      <c r="K128" s="33"/>
      <c r="L128" s="34"/>
      <c r="M128" s="69"/>
      <c r="N128" s="60"/>
      <c r="O128" s="70"/>
      <c r="P128" s="141">
        <f>P129+P186</f>
        <v>0</v>
      </c>
      <c r="Q128" s="70"/>
      <c r="R128" s="141">
        <f>R129+R186</f>
        <v>9.5489420000000003</v>
      </c>
      <c r="S128" s="70"/>
      <c r="T128" s="142">
        <f>T129+T186</f>
        <v>8.5500000000000003E-3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74</v>
      </c>
      <c r="AU128" s="18" t="s">
        <v>210</v>
      </c>
      <c r="BK128" s="143">
        <f>BK129+BK186</f>
        <v>0</v>
      </c>
    </row>
    <row r="129" spans="1:65" s="12" customFormat="1" ht="25.95" customHeight="1">
      <c r="B129" s="144"/>
      <c r="D129" s="145" t="s">
        <v>74</v>
      </c>
      <c r="E129" s="146" t="s">
        <v>232</v>
      </c>
      <c r="F129" s="146" t="s">
        <v>233</v>
      </c>
      <c r="I129" s="147"/>
      <c r="J129" s="148">
        <f>BK129</f>
        <v>0</v>
      </c>
      <c r="L129" s="144"/>
      <c r="M129" s="149"/>
      <c r="N129" s="150"/>
      <c r="O129" s="150"/>
      <c r="P129" s="151">
        <f>P130+P162+P165+P175+P184</f>
        <v>0</v>
      </c>
      <c r="Q129" s="150"/>
      <c r="R129" s="151">
        <f>R130+R162+R165+R175+R184</f>
        <v>9.4793588</v>
      </c>
      <c r="S129" s="150"/>
      <c r="T129" s="152">
        <f>T130+T162+T165+T175+T184</f>
        <v>8.5500000000000003E-3</v>
      </c>
      <c r="AR129" s="145" t="s">
        <v>82</v>
      </c>
      <c r="AT129" s="153" t="s">
        <v>74</v>
      </c>
      <c r="AU129" s="153" t="s">
        <v>75</v>
      </c>
      <c r="AY129" s="145" t="s">
        <v>234</v>
      </c>
      <c r="BK129" s="154">
        <f>BK130+BK162+BK165+BK175+BK184</f>
        <v>0</v>
      </c>
    </row>
    <row r="130" spans="1:65" s="12" customFormat="1" ht="22.95" customHeight="1">
      <c r="B130" s="144"/>
      <c r="D130" s="145" t="s">
        <v>74</v>
      </c>
      <c r="E130" s="155" t="s">
        <v>82</v>
      </c>
      <c r="F130" s="155" t="s">
        <v>450</v>
      </c>
      <c r="I130" s="147"/>
      <c r="J130" s="156">
        <f>BK130</f>
        <v>0</v>
      </c>
      <c r="L130" s="144"/>
      <c r="M130" s="149"/>
      <c r="N130" s="150"/>
      <c r="O130" s="150"/>
      <c r="P130" s="151">
        <f>SUM(P131:P161)</f>
        <v>0</v>
      </c>
      <c r="Q130" s="150"/>
      <c r="R130" s="151">
        <f>SUM(R131:R161)</f>
        <v>1.1899999999999999E-2</v>
      </c>
      <c r="S130" s="150"/>
      <c r="T130" s="152">
        <f>SUM(T131:T161)</f>
        <v>0</v>
      </c>
      <c r="AR130" s="145" t="s">
        <v>82</v>
      </c>
      <c r="AT130" s="153" t="s">
        <v>74</v>
      </c>
      <c r="AU130" s="153" t="s">
        <v>82</v>
      </c>
      <c r="AY130" s="145" t="s">
        <v>234</v>
      </c>
      <c r="BK130" s="154">
        <f>SUM(BK131:BK161)</f>
        <v>0</v>
      </c>
    </row>
    <row r="131" spans="1:65" s="2" customFormat="1" ht="24.15" customHeight="1">
      <c r="A131" s="33"/>
      <c r="B131" s="157"/>
      <c r="C131" s="158" t="s">
        <v>82</v>
      </c>
      <c r="D131" s="158" t="s">
        <v>237</v>
      </c>
      <c r="E131" s="159" t="s">
        <v>4681</v>
      </c>
      <c r="F131" s="160" t="s">
        <v>4682</v>
      </c>
      <c r="G131" s="161" t="s">
        <v>453</v>
      </c>
      <c r="H131" s="162">
        <v>22.95</v>
      </c>
      <c r="I131" s="163"/>
      <c r="J131" s="164">
        <f>ROUND(I131*H131,2)</f>
        <v>0</v>
      </c>
      <c r="K131" s="165"/>
      <c r="L131" s="34"/>
      <c r="M131" s="166" t="s">
        <v>1</v>
      </c>
      <c r="N131" s="167" t="s">
        <v>41</v>
      </c>
      <c r="O131" s="62"/>
      <c r="P131" s="168">
        <f>O131*H131</f>
        <v>0</v>
      </c>
      <c r="Q131" s="168">
        <v>0</v>
      </c>
      <c r="R131" s="168">
        <f>Q131*H131</f>
        <v>0</v>
      </c>
      <c r="S131" s="168">
        <v>0</v>
      </c>
      <c r="T131" s="169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0" t="s">
        <v>241</v>
      </c>
      <c r="AT131" s="170" t="s">
        <v>237</v>
      </c>
      <c r="AU131" s="170" t="s">
        <v>87</v>
      </c>
      <c r="AY131" s="18" t="s">
        <v>234</v>
      </c>
      <c r="BE131" s="171">
        <f>IF(N131="základná",J131,0)</f>
        <v>0</v>
      </c>
      <c r="BF131" s="171">
        <f>IF(N131="znížená",J131,0)</f>
        <v>0</v>
      </c>
      <c r="BG131" s="171">
        <f>IF(N131="zákl. prenesená",J131,0)</f>
        <v>0</v>
      </c>
      <c r="BH131" s="171">
        <f>IF(N131="zníž. prenesená",J131,0)</f>
        <v>0</v>
      </c>
      <c r="BI131" s="171">
        <f>IF(N131="nulová",J131,0)</f>
        <v>0</v>
      </c>
      <c r="BJ131" s="18" t="s">
        <v>87</v>
      </c>
      <c r="BK131" s="171">
        <f>ROUND(I131*H131,2)</f>
        <v>0</v>
      </c>
      <c r="BL131" s="18" t="s">
        <v>241</v>
      </c>
      <c r="BM131" s="170" t="s">
        <v>4683</v>
      </c>
    </row>
    <row r="132" spans="1:65" s="14" customFormat="1">
      <c r="B132" s="180"/>
      <c r="D132" s="173" t="s">
        <v>243</v>
      </c>
      <c r="E132" s="181" t="s">
        <v>1</v>
      </c>
      <c r="F132" s="182" t="s">
        <v>4684</v>
      </c>
      <c r="H132" s="183">
        <v>5.95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243</v>
      </c>
      <c r="AU132" s="181" t="s">
        <v>87</v>
      </c>
      <c r="AV132" s="14" t="s">
        <v>87</v>
      </c>
      <c r="AW132" s="14" t="s">
        <v>29</v>
      </c>
      <c r="AX132" s="14" t="s">
        <v>75</v>
      </c>
      <c r="AY132" s="181" t="s">
        <v>234</v>
      </c>
    </row>
    <row r="133" spans="1:65" s="16" customFormat="1">
      <c r="B133" s="210"/>
      <c r="D133" s="173" t="s">
        <v>243</v>
      </c>
      <c r="E133" s="211" t="s">
        <v>3166</v>
      </c>
      <c r="F133" s="212" t="s">
        <v>4685</v>
      </c>
      <c r="H133" s="213">
        <v>5.95</v>
      </c>
      <c r="I133" s="214"/>
      <c r="L133" s="210"/>
      <c r="M133" s="215"/>
      <c r="N133" s="216"/>
      <c r="O133" s="216"/>
      <c r="P133" s="216"/>
      <c r="Q133" s="216"/>
      <c r="R133" s="216"/>
      <c r="S133" s="216"/>
      <c r="T133" s="217"/>
      <c r="AT133" s="211" t="s">
        <v>243</v>
      </c>
      <c r="AU133" s="211" t="s">
        <v>87</v>
      </c>
      <c r="AV133" s="16" t="s">
        <v>92</v>
      </c>
      <c r="AW133" s="16" t="s">
        <v>29</v>
      </c>
      <c r="AX133" s="16" t="s">
        <v>75</v>
      </c>
      <c r="AY133" s="211" t="s">
        <v>234</v>
      </c>
    </row>
    <row r="134" spans="1:65" s="14" customFormat="1">
      <c r="B134" s="180"/>
      <c r="D134" s="173" t="s">
        <v>243</v>
      </c>
      <c r="E134" s="181" t="s">
        <v>1</v>
      </c>
      <c r="F134" s="182" t="s">
        <v>4686</v>
      </c>
      <c r="H134" s="183">
        <v>17</v>
      </c>
      <c r="I134" s="184"/>
      <c r="L134" s="180"/>
      <c r="M134" s="185"/>
      <c r="N134" s="186"/>
      <c r="O134" s="186"/>
      <c r="P134" s="186"/>
      <c r="Q134" s="186"/>
      <c r="R134" s="186"/>
      <c r="S134" s="186"/>
      <c r="T134" s="187"/>
      <c r="AT134" s="181" t="s">
        <v>243</v>
      </c>
      <c r="AU134" s="181" t="s">
        <v>87</v>
      </c>
      <c r="AV134" s="14" t="s">
        <v>87</v>
      </c>
      <c r="AW134" s="14" t="s">
        <v>29</v>
      </c>
      <c r="AX134" s="14" t="s">
        <v>75</v>
      </c>
      <c r="AY134" s="181" t="s">
        <v>234</v>
      </c>
    </row>
    <row r="135" spans="1:65" s="16" customFormat="1">
      <c r="B135" s="210"/>
      <c r="D135" s="173" t="s">
        <v>243</v>
      </c>
      <c r="E135" s="211" t="s">
        <v>4403</v>
      </c>
      <c r="F135" s="212" t="s">
        <v>4687</v>
      </c>
      <c r="H135" s="213">
        <v>17</v>
      </c>
      <c r="I135" s="214"/>
      <c r="L135" s="210"/>
      <c r="M135" s="215"/>
      <c r="N135" s="216"/>
      <c r="O135" s="216"/>
      <c r="P135" s="216"/>
      <c r="Q135" s="216"/>
      <c r="R135" s="216"/>
      <c r="S135" s="216"/>
      <c r="T135" s="217"/>
      <c r="AT135" s="211" t="s">
        <v>243</v>
      </c>
      <c r="AU135" s="211" t="s">
        <v>87</v>
      </c>
      <c r="AV135" s="16" t="s">
        <v>92</v>
      </c>
      <c r="AW135" s="16" t="s">
        <v>29</v>
      </c>
      <c r="AX135" s="16" t="s">
        <v>75</v>
      </c>
      <c r="AY135" s="211" t="s">
        <v>234</v>
      </c>
    </row>
    <row r="136" spans="1:65" s="15" customFormat="1">
      <c r="B136" s="188"/>
      <c r="D136" s="173" t="s">
        <v>243</v>
      </c>
      <c r="E136" s="189" t="s">
        <v>4385</v>
      </c>
      <c r="F136" s="190" t="s">
        <v>248</v>
      </c>
      <c r="H136" s="191">
        <v>22.95</v>
      </c>
      <c r="I136" s="192"/>
      <c r="L136" s="188"/>
      <c r="M136" s="193"/>
      <c r="N136" s="194"/>
      <c r="O136" s="194"/>
      <c r="P136" s="194"/>
      <c r="Q136" s="194"/>
      <c r="R136" s="194"/>
      <c r="S136" s="194"/>
      <c r="T136" s="195"/>
      <c r="AT136" s="189" t="s">
        <v>243</v>
      </c>
      <c r="AU136" s="189" t="s">
        <v>87</v>
      </c>
      <c r="AV136" s="15" t="s">
        <v>241</v>
      </c>
      <c r="AW136" s="15" t="s">
        <v>29</v>
      </c>
      <c r="AX136" s="15" t="s">
        <v>82</v>
      </c>
      <c r="AY136" s="189" t="s">
        <v>234</v>
      </c>
    </row>
    <row r="137" spans="1:65" s="2" customFormat="1" ht="24.15" customHeight="1">
      <c r="A137" s="33"/>
      <c r="B137" s="157"/>
      <c r="C137" s="158" t="s">
        <v>87</v>
      </c>
      <c r="D137" s="158" t="s">
        <v>237</v>
      </c>
      <c r="E137" s="159" t="s">
        <v>4688</v>
      </c>
      <c r="F137" s="160" t="s">
        <v>4689</v>
      </c>
      <c r="G137" s="161" t="s">
        <v>453</v>
      </c>
      <c r="H137" s="162">
        <v>6.8849999999999998</v>
      </c>
      <c r="I137" s="163"/>
      <c r="J137" s="164">
        <f>ROUND(I137*H137,2)</f>
        <v>0</v>
      </c>
      <c r="K137" s="165"/>
      <c r="L137" s="34"/>
      <c r="M137" s="166" t="s">
        <v>1</v>
      </c>
      <c r="N137" s="167" t="s">
        <v>41</v>
      </c>
      <c r="O137" s="62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0" t="s">
        <v>241</v>
      </c>
      <c r="AT137" s="170" t="s">
        <v>237</v>
      </c>
      <c r="AU137" s="170" t="s">
        <v>87</v>
      </c>
      <c r="AY137" s="18" t="s">
        <v>234</v>
      </c>
      <c r="BE137" s="171">
        <f>IF(N137="základná",J137,0)</f>
        <v>0</v>
      </c>
      <c r="BF137" s="171">
        <f>IF(N137="znížená",J137,0)</f>
        <v>0</v>
      </c>
      <c r="BG137" s="171">
        <f>IF(N137="zákl. prenesená",J137,0)</f>
        <v>0</v>
      </c>
      <c r="BH137" s="171">
        <f>IF(N137="zníž. prenesená",J137,0)</f>
        <v>0</v>
      </c>
      <c r="BI137" s="171">
        <f>IF(N137="nulová",J137,0)</f>
        <v>0</v>
      </c>
      <c r="BJ137" s="18" t="s">
        <v>87</v>
      </c>
      <c r="BK137" s="171">
        <f>ROUND(I137*H137,2)</f>
        <v>0</v>
      </c>
      <c r="BL137" s="18" t="s">
        <v>241</v>
      </c>
      <c r="BM137" s="170" t="s">
        <v>4690</v>
      </c>
    </row>
    <row r="138" spans="1:65" s="14" customFormat="1">
      <c r="B138" s="180"/>
      <c r="D138" s="173" t="s">
        <v>243</v>
      </c>
      <c r="E138" s="181" t="s">
        <v>1</v>
      </c>
      <c r="F138" s="182" t="s">
        <v>4691</v>
      </c>
      <c r="H138" s="183">
        <v>6.8849999999999998</v>
      </c>
      <c r="I138" s="184"/>
      <c r="L138" s="180"/>
      <c r="M138" s="185"/>
      <c r="N138" s="186"/>
      <c r="O138" s="186"/>
      <c r="P138" s="186"/>
      <c r="Q138" s="186"/>
      <c r="R138" s="186"/>
      <c r="S138" s="186"/>
      <c r="T138" s="187"/>
      <c r="AT138" s="181" t="s">
        <v>243</v>
      </c>
      <c r="AU138" s="181" t="s">
        <v>87</v>
      </c>
      <c r="AV138" s="14" t="s">
        <v>87</v>
      </c>
      <c r="AW138" s="14" t="s">
        <v>29</v>
      </c>
      <c r="AX138" s="14" t="s">
        <v>82</v>
      </c>
      <c r="AY138" s="181" t="s">
        <v>234</v>
      </c>
    </row>
    <row r="139" spans="1:65" s="2" customFormat="1" ht="24.15" customHeight="1">
      <c r="A139" s="33"/>
      <c r="B139" s="157"/>
      <c r="C139" s="158" t="s">
        <v>92</v>
      </c>
      <c r="D139" s="158" t="s">
        <v>237</v>
      </c>
      <c r="E139" s="159" t="s">
        <v>4692</v>
      </c>
      <c r="F139" s="160" t="s">
        <v>4693</v>
      </c>
      <c r="G139" s="161" t="s">
        <v>256</v>
      </c>
      <c r="H139" s="162">
        <v>17</v>
      </c>
      <c r="I139" s="163"/>
      <c r="J139" s="164">
        <f>ROUND(I139*H139,2)</f>
        <v>0</v>
      </c>
      <c r="K139" s="165"/>
      <c r="L139" s="34"/>
      <c r="M139" s="166" t="s">
        <v>1</v>
      </c>
      <c r="N139" s="167" t="s">
        <v>41</v>
      </c>
      <c r="O139" s="62"/>
      <c r="P139" s="168">
        <f>O139*H139</f>
        <v>0</v>
      </c>
      <c r="Q139" s="168">
        <v>6.9999999999999999E-4</v>
      </c>
      <c r="R139" s="168">
        <f>Q139*H139</f>
        <v>1.1899999999999999E-2</v>
      </c>
      <c r="S139" s="168">
        <v>0</v>
      </c>
      <c r="T139" s="169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0" t="s">
        <v>241</v>
      </c>
      <c r="AT139" s="170" t="s">
        <v>237</v>
      </c>
      <c r="AU139" s="170" t="s">
        <v>87</v>
      </c>
      <c r="AY139" s="18" t="s">
        <v>234</v>
      </c>
      <c r="BE139" s="171">
        <f>IF(N139="základná",J139,0)</f>
        <v>0</v>
      </c>
      <c r="BF139" s="171">
        <f>IF(N139="znížená",J139,0)</f>
        <v>0</v>
      </c>
      <c r="BG139" s="171">
        <f>IF(N139="zákl. prenesená",J139,0)</f>
        <v>0</v>
      </c>
      <c r="BH139" s="171">
        <f>IF(N139="zníž. prenesená",J139,0)</f>
        <v>0</v>
      </c>
      <c r="BI139" s="171">
        <f>IF(N139="nulová",J139,0)</f>
        <v>0</v>
      </c>
      <c r="BJ139" s="18" t="s">
        <v>87</v>
      </c>
      <c r="BK139" s="171">
        <f>ROUND(I139*H139,2)</f>
        <v>0</v>
      </c>
      <c r="BL139" s="18" t="s">
        <v>241</v>
      </c>
      <c r="BM139" s="170" t="s">
        <v>4694</v>
      </c>
    </row>
    <row r="140" spans="1:65" s="14" customFormat="1">
      <c r="B140" s="180"/>
      <c r="D140" s="173" t="s">
        <v>243</v>
      </c>
      <c r="E140" s="181" t="s">
        <v>1</v>
      </c>
      <c r="F140" s="182" t="s">
        <v>4695</v>
      </c>
      <c r="H140" s="183">
        <v>17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243</v>
      </c>
      <c r="AU140" s="181" t="s">
        <v>87</v>
      </c>
      <c r="AV140" s="14" t="s">
        <v>87</v>
      </c>
      <c r="AW140" s="14" t="s">
        <v>29</v>
      </c>
      <c r="AX140" s="14" t="s">
        <v>82</v>
      </c>
      <c r="AY140" s="181" t="s">
        <v>234</v>
      </c>
    </row>
    <row r="141" spans="1:65" s="2" customFormat="1" ht="21.75" customHeight="1">
      <c r="A141" s="33"/>
      <c r="B141" s="157"/>
      <c r="C141" s="158" t="s">
        <v>241</v>
      </c>
      <c r="D141" s="158" t="s">
        <v>237</v>
      </c>
      <c r="E141" s="159" t="s">
        <v>4696</v>
      </c>
      <c r="F141" s="160" t="s">
        <v>4697</v>
      </c>
      <c r="G141" s="161" t="s">
        <v>256</v>
      </c>
      <c r="H141" s="162">
        <v>17</v>
      </c>
      <c r="I141" s="163"/>
      <c r="J141" s="164">
        <f>ROUND(I141*H141,2)</f>
        <v>0</v>
      </c>
      <c r="K141" s="165"/>
      <c r="L141" s="34"/>
      <c r="M141" s="166" t="s">
        <v>1</v>
      </c>
      <c r="N141" s="167" t="s">
        <v>41</v>
      </c>
      <c r="O141" s="62"/>
      <c r="P141" s="168">
        <f>O141*H141</f>
        <v>0</v>
      </c>
      <c r="Q141" s="168">
        <v>0</v>
      </c>
      <c r="R141" s="168">
        <f>Q141*H141</f>
        <v>0</v>
      </c>
      <c r="S141" s="168">
        <v>0</v>
      </c>
      <c r="T141" s="169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70" t="s">
        <v>241</v>
      </c>
      <c r="AT141" s="170" t="s">
        <v>237</v>
      </c>
      <c r="AU141" s="170" t="s">
        <v>87</v>
      </c>
      <c r="AY141" s="18" t="s">
        <v>234</v>
      </c>
      <c r="BE141" s="171">
        <f>IF(N141="základná",J141,0)</f>
        <v>0</v>
      </c>
      <c r="BF141" s="171">
        <f>IF(N141="znížená",J141,0)</f>
        <v>0</v>
      </c>
      <c r="BG141" s="171">
        <f>IF(N141="zákl. prenesená",J141,0)</f>
        <v>0</v>
      </c>
      <c r="BH141" s="171">
        <f>IF(N141="zníž. prenesená",J141,0)</f>
        <v>0</v>
      </c>
      <c r="BI141" s="171">
        <f>IF(N141="nulová",J141,0)</f>
        <v>0</v>
      </c>
      <c r="BJ141" s="18" t="s">
        <v>87</v>
      </c>
      <c r="BK141" s="171">
        <f>ROUND(I141*H141,2)</f>
        <v>0</v>
      </c>
      <c r="BL141" s="18" t="s">
        <v>241</v>
      </c>
      <c r="BM141" s="170" t="s">
        <v>4698</v>
      </c>
    </row>
    <row r="142" spans="1:65" s="2" customFormat="1" ht="37.950000000000003" customHeight="1">
      <c r="A142" s="33"/>
      <c r="B142" s="157"/>
      <c r="C142" s="158" t="s">
        <v>269</v>
      </c>
      <c r="D142" s="158" t="s">
        <v>237</v>
      </c>
      <c r="E142" s="159" t="s">
        <v>4550</v>
      </c>
      <c r="F142" s="160" t="s">
        <v>4551</v>
      </c>
      <c r="G142" s="161" t="s">
        <v>453</v>
      </c>
      <c r="H142" s="162">
        <v>8.11</v>
      </c>
      <c r="I142" s="163"/>
      <c r="J142" s="164">
        <f>ROUND(I142*H142,2)</f>
        <v>0</v>
      </c>
      <c r="K142" s="165"/>
      <c r="L142" s="34"/>
      <c r="M142" s="166" t="s">
        <v>1</v>
      </c>
      <c r="N142" s="167" t="s">
        <v>41</v>
      </c>
      <c r="O142" s="62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241</v>
      </c>
      <c r="AT142" s="170" t="s">
        <v>237</v>
      </c>
      <c r="AU142" s="170" t="s">
        <v>87</v>
      </c>
      <c r="AY142" s="18" t="s">
        <v>234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8" t="s">
        <v>87</v>
      </c>
      <c r="BK142" s="171">
        <f>ROUND(I142*H142,2)</f>
        <v>0</v>
      </c>
      <c r="BL142" s="18" t="s">
        <v>241</v>
      </c>
      <c r="BM142" s="170" t="s">
        <v>4699</v>
      </c>
    </row>
    <row r="143" spans="1:65" s="14" customFormat="1">
      <c r="B143" s="180"/>
      <c r="D143" s="173" t="s">
        <v>243</v>
      </c>
      <c r="E143" s="181" t="s">
        <v>1</v>
      </c>
      <c r="F143" s="182" t="s">
        <v>4385</v>
      </c>
      <c r="H143" s="183">
        <v>22.95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243</v>
      </c>
      <c r="AU143" s="181" t="s">
        <v>87</v>
      </c>
      <c r="AV143" s="14" t="s">
        <v>87</v>
      </c>
      <c r="AW143" s="14" t="s">
        <v>29</v>
      </c>
      <c r="AX143" s="14" t="s">
        <v>75</v>
      </c>
      <c r="AY143" s="181" t="s">
        <v>234</v>
      </c>
    </row>
    <row r="144" spans="1:65" s="14" customFormat="1">
      <c r="B144" s="180"/>
      <c r="D144" s="173" t="s">
        <v>243</v>
      </c>
      <c r="E144" s="181" t="s">
        <v>1</v>
      </c>
      <c r="F144" s="182" t="s">
        <v>4700</v>
      </c>
      <c r="H144" s="183">
        <v>-14.84</v>
      </c>
      <c r="I144" s="184"/>
      <c r="L144" s="180"/>
      <c r="M144" s="185"/>
      <c r="N144" s="186"/>
      <c r="O144" s="186"/>
      <c r="P144" s="186"/>
      <c r="Q144" s="186"/>
      <c r="R144" s="186"/>
      <c r="S144" s="186"/>
      <c r="T144" s="187"/>
      <c r="AT144" s="181" t="s">
        <v>243</v>
      </c>
      <c r="AU144" s="181" t="s">
        <v>87</v>
      </c>
      <c r="AV144" s="14" t="s">
        <v>87</v>
      </c>
      <c r="AW144" s="14" t="s">
        <v>29</v>
      </c>
      <c r="AX144" s="14" t="s">
        <v>75</v>
      </c>
      <c r="AY144" s="181" t="s">
        <v>234</v>
      </c>
    </row>
    <row r="145" spans="1:65" s="15" customFormat="1">
      <c r="B145" s="188"/>
      <c r="D145" s="173" t="s">
        <v>243</v>
      </c>
      <c r="E145" s="189" t="s">
        <v>4674</v>
      </c>
      <c r="F145" s="190" t="s">
        <v>248</v>
      </c>
      <c r="H145" s="191">
        <v>8.11</v>
      </c>
      <c r="I145" s="192"/>
      <c r="L145" s="188"/>
      <c r="M145" s="193"/>
      <c r="N145" s="194"/>
      <c r="O145" s="194"/>
      <c r="P145" s="194"/>
      <c r="Q145" s="194"/>
      <c r="R145" s="194"/>
      <c r="S145" s="194"/>
      <c r="T145" s="195"/>
      <c r="AT145" s="189" t="s">
        <v>243</v>
      </c>
      <c r="AU145" s="189" t="s">
        <v>87</v>
      </c>
      <c r="AV145" s="15" t="s">
        <v>241</v>
      </c>
      <c r="AW145" s="15" t="s">
        <v>29</v>
      </c>
      <c r="AX145" s="15" t="s">
        <v>82</v>
      </c>
      <c r="AY145" s="189" t="s">
        <v>234</v>
      </c>
    </row>
    <row r="146" spans="1:65" s="2" customFormat="1" ht="44.25" customHeight="1">
      <c r="A146" s="33"/>
      <c r="B146" s="157"/>
      <c r="C146" s="158" t="s">
        <v>273</v>
      </c>
      <c r="D146" s="158" t="s">
        <v>237</v>
      </c>
      <c r="E146" s="159" t="s">
        <v>4554</v>
      </c>
      <c r="F146" s="160" t="s">
        <v>4555</v>
      </c>
      <c r="G146" s="161" t="s">
        <v>453</v>
      </c>
      <c r="H146" s="162">
        <v>56.77</v>
      </c>
      <c r="I146" s="163"/>
      <c r="J146" s="164">
        <f>ROUND(I146*H146,2)</f>
        <v>0</v>
      </c>
      <c r="K146" s="165"/>
      <c r="L146" s="34"/>
      <c r="M146" s="166" t="s">
        <v>1</v>
      </c>
      <c r="N146" s="167" t="s">
        <v>41</v>
      </c>
      <c r="O146" s="62"/>
      <c r="P146" s="168">
        <f>O146*H146</f>
        <v>0</v>
      </c>
      <c r="Q146" s="168">
        <v>0</v>
      </c>
      <c r="R146" s="168">
        <f>Q146*H146</f>
        <v>0</v>
      </c>
      <c r="S146" s="168">
        <v>0</v>
      </c>
      <c r="T146" s="169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241</v>
      </c>
      <c r="AT146" s="170" t="s">
        <v>237</v>
      </c>
      <c r="AU146" s="170" t="s">
        <v>87</v>
      </c>
      <c r="AY146" s="18" t="s">
        <v>234</v>
      </c>
      <c r="BE146" s="171">
        <f>IF(N146="základná",J146,0)</f>
        <v>0</v>
      </c>
      <c r="BF146" s="171">
        <f>IF(N146="znížená",J146,0)</f>
        <v>0</v>
      </c>
      <c r="BG146" s="171">
        <f>IF(N146="zákl. prenesená",J146,0)</f>
        <v>0</v>
      </c>
      <c r="BH146" s="171">
        <f>IF(N146="zníž. prenesená",J146,0)</f>
        <v>0</v>
      </c>
      <c r="BI146" s="171">
        <f>IF(N146="nulová",J146,0)</f>
        <v>0</v>
      </c>
      <c r="BJ146" s="18" t="s">
        <v>87</v>
      </c>
      <c r="BK146" s="171">
        <f>ROUND(I146*H146,2)</f>
        <v>0</v>
      </c>
      <c r="BL146" s="18" t="s">
        <v>241</v>
      </c>
      <c r="BM146" s="170" t="s">
        <v>4701</v>
      </c>
    </row>
    <row r="147" spans="1:65" s="13" customFormat="1">
      <c r="B147" s="172"/>
      <c r="D147" s="173" t="s">
        <v>243</v>
      </c>
      <c r="E147" s="174" t="s">
        <v>1</v>
      </c>
      <c r="F147" s="175" t="s">
        <v>4702</v>
      </c>
      <c r="H147" s="174" t="s">
        <v>1</v>
      </c>
      <c r="I147" s="176"/>
      <c r="L147" s="172"/>
      <c r="M147" s="177"/>
      <c r="N147" s="178"/>
      <c r="O147" s="178"/>
      <c r="P147" s="178"/>
      <c r="Q147" s="178"/>
      <c r="R147" s="178"/>
      <c r="S147" s="178"/>
      <c r="T147" s="179"/>
      <c r="AT147" s="174" t="s">
        <v>243</v>
      </c>
      <c r="AU147" s="174" t="s">
        <v>87</v>
      </c>
      <c r="AV147" s="13" t="s">
        <v>82</v>
      </c>
      <c r="AW147" s="13" t="s">
        <v>29</v>
      </c>
      <c r="AX147" s="13" t="s">
        <v>75</v>
      </c>
      <c r="AY147" s="174" t="s">
        <v>234</v>
      </c>
    </row>
    <row r="148" spans="1:65" s="14" customFormat="1">
      <c r="B148" s="180"/>
      <c r="D148" s="173" t="s">
        <v>243</v>
      </c>
      <c r="E148" s="181" t="s">
        <v>1</v>
      </c>
      <c r="F148" s="182" t="s">
        <v>4703</v>
      </c>
      <c r="H148" s="183">
        <v>56.77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243</v>
      </c>
      <c r="AU148" s="181" t="s">
        <v>87</v>
      </c>
      <c r="AV148" s="14" t="s">
        <v>87</v>
      </c>
      <c r="AW148" s="14" t="s">
        <v>29</v>
      </c>
      <c r="AX148" s="14" t="s">
        <v>82</v>
      </c>
      <c r="AY148" s="181" t="s">
        <v>234</v>
      </c>
    </row>
    <row r="149" spans="1:65" s="2" customFormat="1" ht="24.15" customHeight="1">
      <c r="A149" s="33"/>
      <c r="B149" s="157"/>
      <c r="C149" s="158" t="s">
        <v>278</v>
      </c>
      <c r="D149" s="158" t="s">
        <v>237</v>
      </c>
      <c r="E149" s="159" t="s">
        <v>4558</v>
      </c>
      <c r="F149" s="160" t="s">
        <v>4559</v>
      </c>
      <c r="G149" s="161" t="s">
        <v>453</v>
      </c>
      <c r="H149" s="162">
        <v>8.11</v>
      </c>
      <c r="I149" s="163"/>
      <c r="J149" s="164">
        <f>ROUND(I149*H149,2)</f>
        <v>0</v>
      </c>
      <c r="K149" s="165"/>
      <c r="L149" s="34"/>
      <c r="M149" s="166" t="s">
        <v>1</v>
      </c>
      <c r="N149" s="167" t="s">
        <v>41</v>
      </c>
      <c r="O149" s="62"/>
      <c r="P149" s="168">
        <f>O149*H149</f>
        <v>0</v>
      </c>
      <c r="Q149" s="168">
        <v>0</v>
      </c>
      <c r="R149" s="168">
        <f>Q149*H149</f>
        <v>0</v>
      </c>
      <c r="S149" s="168">
        <v>0</v>
      </c>
      <c r="T149" s="169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0" t="s">
        <v>241</v>
      </c>
      <c r="AT149" s="170" t="s">
        <v>237</v>
      </c>
      <c r="AU149" s="170" t="s">
        <v>87</v>
      </c>
      <c r="AY149" s="18" t="s">
        <v>234</v>
      </c>
      <c r="BE149" s="171">
        <f>IF(N149="základná",J149,0)</f>
        <v>0</v>
      </c>
      <c r="BF149" s="171">
        <f>IF(N149="znížená",J149,0)</f>
        <v>0</v>
      </c>
      <c r="BG149" s="171">
        <f>IF(N149="zákl. prenesená",J149,0)</f>
        <v>0</v>
      </c>
      <c r="BH149" s="171">
        <f>IF(N149="zníž. prenesená",J149,0)</f>
        <v>0</v>
      </c>
      <c r="BI149" s="171">
        <f>IF(N149="nulová",J149,0)</f>
        <v>0</v>
      </c>
      <c r="BJ149" s="18" t="s">
        <v>87</v>
      </c>
      <c r="BK149" s="171">
        <f>ROUND(I149*H149,2)</f>
        <v>0</v>
      </c>
      <c r="BL149" s="18" t="s">
        <v>241</v>
      </c>
      <c r="BM149" s="170" t="s">
        <v>4704</v>
      </c>
    </row>
    <row r="150" spans="1:65" s="14" customFormat="1">
      <c r="B150" s="180"/>
      <c r="D150" s="173" t="s">
        <v>243</v>
      </c>
      <c r="E150" s="181" t="s">
        <v>1</v>
      </c>
      <c r="F150" s="182" t="s">
        <v>4674</v>
      </c>
      <c r="H150" s="183">
        <v>8.11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243</v>
      </c>
      <c r="AU150" s="181" t="s">
        <v>87</v>
      </c>
      <c r="AV150" s="14" t="s">
        <v>87</v>
      </c>
      <c r="AW150" s="14" t="s">
        <v>29</v>
      </c>
      <c r="AX150" s="14" t="s">
        <v>82</v>
      </c>
      <c r="AY150" s="181" t="s">
        <v>234</v>
      </c>
    </row>
    <row r="151" spans="1:65" s="2" customFormat="1" ht="21.75" customHeight="1">
      <c r="A151" s="33"/>
      <c r="B151" s="157"/>
      <c r="C151" s="158" t="s">
        <v>282</v>
      </c>
      <c r="D151" s="158" t="s">
        <v>237</v>
      </c>
      <c r="E151" s="159" t="s">
        <v>4561</v>
      </c>
      <c r="F151" s="160" t="s">
        <v>4562</v>
      </c>
      <c r="G151" s="161" t="s">
        <v>453</v>
      </c>
      <c r="H151" s="162">
        <v>8.11</v>
      </c>
      <c r="I151" s="163"/>
      <c r="J151" s="164">
        <f>ROUND(I151*H151,2)</f>
        <v>0</v>
      </c>
      <c r="K151" s="165"/>
      <c r="L151" s="34"/>
      <c r="M151" s="166" t="s">
        <v>1</v>
      </c>
      <c r="N151" s="167" t="s">
        <v>41</v>
      </c>
      <c r="O151" s="62"/>
      <c r="P151" s="168">
        <f>O151*H151</f>
        <v>0</v>
      </c>
      <c r="Q151" s="168">
        <v>0</v>
      </c>
      <c r="R151" s="168">
        <f>Q151*H151</f>
        <v>0</v>
      </c>
      <c r="S151" s="168">
        <v>0</v>
      </c>
      <c r="T151" s="169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0" t="s">
        <v>241</v>
      </c>
      <c r="AT151" s="170" t="s">
        <v>237</v>
      </c>
      <c r="AU151" s="170" t="s">
        <v>87</v>
      </c>
      <c r="AY151" s="18" t="s">
        <v>234</v>
      </c>
      <c r="BE151" s="171">
        <f>IF(N151="základná",J151,0)</f>
        <v>0</v>
      </c>
      <c r="BF151" s="171">
        <f>IF(N151="znížená",J151,0)</f>
        <v>0</v>
      </c>
      <c r="BG151" s="171">
        <f>IF(N151="zákl. prenesená",J151,0)</f>
        <v>0</v>
      </c>
      <c r="BH151" s="171">
        <f>IF(N151="zníž. prenesená",J151,0)</f>
        <v>0</v>
      </c>
      <c r="BI151" s="171">
        <f>IF(N151="nulová",J151,0)</f>
        <v>0</v>
      </c>
      <c r="BJ151" s="18" t="s">
        <v>87</v>
      </c>
      <c r="BK151" s="171">
        <f>ROUND(I151*H151,2)</f>
        <v>0</v>
      </c>
      <c r="BL151" s="18" t="s">
        <v>241</v>
      </c>
      <c r="BM151" s="170" t="s">
        <v>4705</v>
      </c>
    </row>
    <row r="152" spans="1:65" s="14" customFormat="1">
      <c r="B152" s="180"/>
      <c r="D152" s="173" t="s">
        <v>243</v>
      </c>
      <c r="E152" s="181" t="s">
        <v>1</v>
      </c>
      <c r="F152" s="182" t="s">
        <v>4674</v>
      </c>
      <c r="H152" s="183">
        <v>8.11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243</v>
      </c>
      <c r="AU152" s="181" t="s">
        <v>87</v>
      </c>
      <c r="AV152" s="14" t="s">
        <v>87</v>
      </c>
      <c r="AW152" s="14" t="s">
        <v>29</v>
      </c>
      <c r="AX152" s="14" t="s">
        <v>82</v>
      </c>
      <c r="AY152" s="181" t="s">
        <v>234</v>
      </c>
    </row>
    <row r="153" spans="1:65" s="2" customFormat="1" ht="24.15" customHeight="1">
      <c r="A153" s="33"/>
      <c r="B153" s="157"/>
      <c r="C153" s="158" t="s">
        <v>235</v>
      </c>
      <c r="D153" s="158" t="s">
        <v>237</v>
      </c>
      <c r="E153" s="159" t="s">
        <v>4564</v>
      </c>
      <c r="F153" s="160" t="s">
        <v>4565</v>
      </c>
      <c r="G153" s="161" t="s">
        <v>267</v>
      </c>
      <c r="H153" s="162">
        <v>13.787000000000001</v>
      </c>
      <c r="I153" s="163"/>
      <c r="J153" s="164">
        <f>ROUND(I153*H153,2)</f>
        <v>0</v>
      </c>
      <c r="K153" s="165"/>
      <c r="L153" s="34"/>
      <c r="M153" s="166" t="s">
        <v>1</v>
      </c>
      <c r="N153" s="167" t="s">
        <v>41</v>
      </c>
      <c r="O153" s="62"/>
      <c r="P153" s="168">
        <f>O153*H153</f>
        <v>0</v>
      </c>
      <c r="Q153" s="168">
        <v>0</v>
      </c>
      <c r="R153" s="168">
        <f>Q153*H153</f>
        <v>0</v>
      </c>
      <c r="S153" s="168">
        <v>0</v>
      </c>
      <c r="T153" s="169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0" t="s">
        <v>241</v>
      </c>
      <c r="AT153" s="170" t="s">
        <v>237</v>
      </c>
      <c r="AU153" s="170" t="s">
        <v>87</v>
      </c>
      <c r="AY153" s="18" t="s">
        <v>234</v>
      </c>
      <c r="BE153" s="171">
        <f>IF(N153="základná",J153,0)</f>
        <v>0</v>
      </c>
      <c r="BF153" s="171">
        <f>IF(N153="znížená",J153,0)</f>
        <v>0</v>
      </c>
      <c r="BG153" s="171">
        <f>IF(N153="zákl. prenesená",J153,0)</f>
        <v>0</v>
      </c>
      <c r="BH153" s="171">
        <f>IF(N153="zníž. prenesená",J153,0)</f>
        <v>0</v>
      </c>
      <c r="BI153" s="171">
        <f>IF(N153="nulová",J153,0)</f>
        <v>0</v>
      </c>
      <c r="BJ153" s="18" t="s">
        <v>87</v>
      </c>
      <c r="BK153" s="171">
        <f>ROUND(I153*H153,2)</f>
        <v>0</v>
      </c>
      <c r="BL153" s="18" t="s">
        <v>241</v>
      </c>
      <c r="BM153" s="170" t="s">
        <v>4706</v>
      </c>
    </row>
    <row r="154" spans="1:65" s="14" customFormat="1">
      <c r="B154" s="180"/>
      <c r="D154" s="173" t="s">
        <v>243</v>
      </c>
      <c r="E154" s="181" t="s">
        <v>1</v>
      </c>
      <c r="F154" s="182" t="s">
        <v>4707</v>
      </c>
      <c r="H154" s="183">
        <v>13.787000000000001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243</v>
      </c>
      <c r="AU154" s="181" t="s">
        <v>87</v>
      </c>
      <c r="AV154" s="14" t="s">
        <v>87</v>
      </c>
      <c r="AW154" s="14" t="s">
        <v>29</v>
      </c>
      <c r="AX154" s="14" t="s">
        <v>82</v>
      </c>
      <c r="AY154" s="181" t="s">
        <v>234</v>
      </c>
    </row>
    <row r="155" spans="1:65" s="2" customFormat="1" ht="33" customHeight="1">
      <c r="A155" s="33"/>
      <c r="B155" s="157"/>
      <c r="C155" s="158" t="s">
        <v>292</v>
      </c>
      <c r="D155" s="158" t="s">
        <v>237</v>
      </c>
      <c r="E155" s="159" t="s">
        <v>4568</v>
      </c>
      <c r="F155" s="160" t="s">
        <v>4569</v>
      </c>
      <c r="G155" s="161" t="s">
        <v>453</v>
      </c>
      <c r="H155" s="162">
        <v>14.84</v>
      </c>
      <c r="I155" s="163"/>
      <c r="J155" s="164">
        <f>ROUND(I155*H155,2)</f>
        <v>0</v>
      </c>
      <c r="K155" s="165"/>
      <c r="L155" s="34"/>
      <c r="M155" s="166" t="s">
        <v>1</v>
      </c>
      <c r="N155" s="167" t="s">
        <v>41</v>
      </c>
      <c r="O155" s="62"/>
      <c r="P155" s="168">
        <f>O155*H155</f>
        <v>0</v>
      </c>
      <c r="Q155" s="168">
        <v>0</v>
      </c>
      <c r="R155" s="168">
        <f>Q155*H155</f>
        <v>0</v>
      </c>
      <c r="S155" s="168">
        <v>0</v>
      </c>
      <c r="T155" s="169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0" t="s">
        <v>241</v>
      </c>
      <c r="AT155" s="170" t="s">
        <v>237</v>
      </c>
      <c r="AU155" s="170" t="s">
        <v>87</v>
      </c>
      <c r="AY155" s="18" t="s">
        <v>234</v>
      </c>
      <c r="BE155" s="171">
        <f>IF(N155="základná",J155,0)</f>
        <v>0</v>
      </c>
      <c r="BF155" s="171">
        <f>IF(N155="znížená",J155,0)</f>
        <v>0</v>
      </c>
      <c r="BG155" s="171">
        <f>IF(N155="zákl. prenesená",J155,0)</f>
        <v>0</v>
      </c>
      <c r="BH155" s="171">
        <f>IF(N155="zníž. prenesená",J155,0)</f>
        <v>0</v>
      </c>
      <c r="BI155" s="171">
        <f>IF(N155="nulová",J155,0)</f>
        <v>0</v>
      </c>
      <c r="BJ155" s="18" t="s">
        <v>87</v>
      </c>
      <c r="BK155" s="171">
        <f>ROUND(I155*H155,2)</f>
        <v>0</v>
      </c>
      <c r="BL155" s="18" t="s">
        <v>241</v>
      </c>
      <c r="BM155" s="170" t="s">
        <v>4708</v>
      </c>
    </row>
    <row r="156" spans="1:65" s="14" customFormat="1">
      <c r="B156" s="180"/>
      <c r="D156" s="173" t="s">
        <v>243</v>
      </c>
      <c r="E156" s="181" t="s">
        <v>1</v>
      </c>
      <c r="F156" s="182" t="s">
        <v>4403</v>
      </c>
      <c r="H156" s="183">
        <v>17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243</v>
      </c>
      <c r="AU156" s="181" t="s">
        <v>87</v>
      </c>
      <c r="AV156" s="14" t="s">
        <v>87</v>
      </c>
      <c r="AW156" s="14" t="s">
        <v>29</v>
      </c>
      <c r="AX156" s="14" t="s">
        <v>75</v>
      </c>
      <c r="AY156" s="181" t="s">
        <v>234</v>
      </c>
    </row>
    <row r="157" spans="1:65" s="14" customFormat="1">
      <c r="B157" s="180"/>
      <c r="D157" s="173" t="s">
        <v>243</v>
      </c>
      <c r="E157" s="181" t="s">
        <v>1</v>
      </c>
      <c r="F157" s="182" t="s">
        <v>4709</v>
      </c>
      <c r="H157" s="183">
        <v>-0.32400000000000001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243</v>
      </c>
      <c r="AU157" s="181" t="s">
        <v>87</v>
      </c>
      <c r="AV157" s="14" t="s">
        <v>87</v>
      </c>
      <c r="AW157" s="14" t="s">
        <v>29</v>
      </c>
      <c r="AX157" s="14" t="s">
        <v>75</v>
      </c>
      <c r="AY157" s="181" t="s">
        <v>234</v>
      </c>
    </row>
    <row r="158" spans="1:65" s="14" customFormat="1">
      <c r="B158" s="180"/>
      <c r="D158" s="173" t="s">
        <v>243</v>
      </c>
      <c r="E158" s="181" t="s">
        <v>1</v>
      </c>
      <c r="F158" s="182" t="s">
        <v>4710</v>
      </c>
      <c r="H158" s="183">
        <v>-0.13500000000000001</v>
      </c>
      <c r="I158" s="184"/>
      <c r="L158" s="180"/>
      <c r="M158" s="185"/>
      <c r="N158" s="186"/>
      <c r="O158" s="186"/>
      <c r="P158" s="186"/>
      <c r="Q158" s="186"/>
      <c r="R158" s="186"/>
      <c r="S158" s="186"/>
      <c r="T158" s="187"/>
      <c r="AT158" s="181" t="s">
        <v>243</v>
      </c>
      <c r="AU158" s="181" t="s">
        <v>87</v>
      </c>
      <c r="AV158" s="14" t="s">
        <v>87</v>
      </c>
      <c r="AW158" s="14" t="s">
        <v>29</v>
      </c>
      <c r="AX158" s="14" t="s">
        <v>75</v>
      </c>
      <c r="AY158" s="181" t="s">
        <v>234</v>
      </c>
    </row>
    <row r="159" spans="1:65" s="14" customFormat="1">
      <c r="B159" s="180"/>
      <c r="D159" s="173" t="s">
        <v>243</v>
      </c>
      <c r="E159" s="181" t="s">
        <v>1</v>
      </c>
      <c r="F159" s="182" t="s">
        <v>4711</v>
      </c>
      <c r="H159" s="183">
        <v>-0.40500000000000003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243</v>
      </c>
      <c r="AU159" s="181" t="s">
        <v>87</v>
      </c>
      <c r="AV159" s="14" t="s">
        <v>87</v>
      </c>
      <c r="AW159" s="14" t="s">
        <v>29</v>
      </c>
      <c r="AX159" s="14" t="s">
        <v>75</v>
      </c>
      <c r="AY159" s="181" t="s">
        <v>234</v>
      </c>
    </row>
    <row r="160" spans="1:65" s="14" customFormat="1">
      <c r="B160" s="180"/>
      <c r="D160" s="173" t="s">
        <v>243</v>
      </c>
      <c r="E160" s="181" t="s">
        <v>1</v>
      </c>
      <c r="F160" s="182" t="s">
        <v>4712</v>
      </c>
      <c r="H160" s="183">
        <v>-1.296</v>
      </c>
      <c r="I160" s="184"/>
      <c r="L160" s="180"/>
      <c r="M160" s="185"/>
      <c r="N160" s="186"/>
      <c r="O160" s="186"/>
      <c r="P160" s="186"/>
      <c r="Q160" s="186"/>
      <c r="R160" s="186"/>
      <c r="S160" s="186"/>
      <c r="T160" s="187"/>
      <c r="AT160" s="181" t="s">
        <v>243</v>
      </c>
      <c r="AU160" s="181" t="s">
        <v>87</v>
      </c>
      <c r="AV160" s="14" t="s">
        <v>87</v>
      </c>
      <c r="AW160" s="14" t="s">
        <v>29</v>
      </c>
      <c r="AX160" s="14" t="s">
        <v>75</v>
      </c>
      <c r="AY160" s="181" t="s">
        <v>234</v>
      </c>
    </row>
    <row r="161" spans="1:65" s="15" customFormat="1">
      <c r="B161" s="188"/>
      <c r="D161" s="173" t="s">
        <v>243</v>
      </c>
      <c r="E161" s="189" t="s">
        <v>4670</v>
      </c>
      <c r="F161" s="190" t="s">
        <v>248</v>
      </c>
      <c r="H161" s="191">
        <v>14.84</v>
      </c>
      <c r="I161" s="192"/>
      <c r="L161" s="188"/>
      <c r="M161" s="193"/>
      <c r="N161" s="194"/>
      <c r="O161" s="194"/>
      <c r="P161" s="194"/>
      <c r="Q161" s="194"/>
      <c r="R161" s="194"/>
      <c r="S161" s="194"/>
      <c r="T161" s="195"/>
      <c r="AT161" s="189" t="s">
        <v>243</v>
      </c>
      <c r="AU161" s="189" t="s">
        <v>87</v>
      </c>
      <c r="AV161" s="15" t="s">
        <v>241</v>
      </c>
      <c r="AW161" s="15" t="s">
        <v>29</v>
      </c>
      <c r="AX161" s="15" t="s">
        <v>82</v>
      </c>
      <c r="AY161" s="189" t="s">
        <v>234</v>
      </c>
    </row>
    <row r="162" spans="1:65" s="12" customFormat="1" ht="22.95" customHeight="1">
      <c r="B162" s="144"/>
      <c r="D162" s="145" t="s">
        <v>74</v>
      </c>
      <c r="E162" s="155" t="s">
        <v>92</v>
      </c>
      <c r="F162" s="155" t="s">
        <v>492</v>
      </c>
      <c r="I162" s="147"/>
      <c r="J162" s="156">
        <f>BK162</f>
        <v>0</v>
      </c>
      <c r="L162" s="144"/>
      <c r="M162" s="149"/>
      <c r="N162" s="150"/>
      <c r="O162" s="150"/>
      <c r="P162" s="151">
        <f>SUM(P163:P164)</f>
        <v>0</v>
      </c>
      <c r="Q162" s="150"/>
      <c r="R162" s="151">
        <f>SUM(R163:R164)</f>
        <v>3.1472064000000004</v>
      </c>
      <c r="S162" s="150"/>
      <c r="T162" s="152">
        <f>SUM(T163:T164)</f>
        <v>0</v>
      </c>
      <c r="AR162" s="145" t="s">
        <v>82</v>
      </c>
      <c r="AT162" s="153" t="s">
        <v>74</v>
      </c>
      <c r="AU162" s="153" t="s">
        <v>82</v>
      </c>
      <c r="AY162" s="145" t="s">
        <v>234</v>
      </c>
      <c r="BK162" s="154">
        <f>SUM(BK163:BK164)</f>
        <v>0</v>
      </c>
    </row>
    <row r="163" spans="1:65" s="2" customFormat="1" ht="24.15" customHeight="1">
      <c r="A163" s="33"/>
      <c r="B163" s="157"/>
      <c r="C163" s="158" t="s">
        <v>298</v>
      </c>
      <c r="D163" s="158" t="s">
        <v>237</v>
      </c>
      <c r="E163" s="159" t="s">
        <v>4713</v>
      </c>
      <c r="F163" s="160" t="s">
        <v>4714</v>
      </c>
      <c r="G163" s="161" t="s">
        <v>256</v>
      </c>
      <c r="H163" s="162">
        <v>12.96</v>
      </c>
      <c r="I163" s="163"/>
      <c r="J163" s="164">
        <f>ROUND(I163*H163,2)</f>
        <v>0</v>
      </c>
      <c r="K163" s="165"/>
      <c r="L163" s="34"/>
      <c r="M163" s="166" t="s">
        <v>1</v>
      </c>
      <c r="N163" s="167" t="s">
        <v>41</v>
      </c>
      <c r="O163" s="62"/>
      <c r="P163" s="168">
        <f>O163*H163</f>
        <v>0</v>
      </c>
      <c r="Q163" s="168">
        <v>0.24284</v>
      </c>
      <c r="R163" s="168">
        <f>Q163*H163</f>
        <v>3.1472064000000004</v>
      </c>
      <c r="S163" s="168">
        <v>0</v>
      </c>
      <c r="T163" s="169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241</v>
      </c>
      <c r="AT163" s="170" t="s">
        <v>237</v>
      </c>
      <c r="AU163" s="170" t="s">
        <v>87</v>
      </c>
      <c r="AY163" s="18" t="s">
        <v>234</v>
      </c>
      <c r="BE163" s="171">
        <f>IF(N163="základná",J163,0)</f>
        <v>0</v>
      </c>
      <c r="BF163" s="171">
        <f>IF(N163="znížená",J163,0)</f>
        <v>0</v>
      </c>
      <c r="BG163" s="171">
        <f>IF(N163="zákl. prenesená",J163,0)</f>
        <v>0</v>
      </c>
      <c r="BH163" s="171">
        <f>IF(N163="zníž. prenesená",J163,0)</f>
        <v>0</v>
      </c>
      <c r="BI163" s="171">
        <f>IF(N163="nulová",J163,0)</f>
        <v>0</v>
      </c>
      <c r="BJ163" s="18" t="s">
        <v>87</v>
      </c>
      <c r="BK163" s="171">
        <f>ROUND(I163*H163,2)</f>
        <v>0</v>
      </c>
      <c r="BL163" s="18" t="s">
        <v>241</v>
      </c>
      <c r="BM163" s="170" t="s">
        <v>4715</v>
      </c>
    </row>
    <row r="164" spans="1:65" s="14" customFormat="1">
      <c r="B164" s="180"/>
      <c r="D164" s="173" t="s">
        <v>243</v>
      </c>
      <c r="E164" s="181" t="s">
        <v>1</v>
      </c>
      <c r="F164" s="182" t="s">
        <v>4716</v>
      </c>
      <c r="H164" s="183">
        <v>12.96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243</v>
      </c>
      <c r="AU164" s="181" t="s">
        <v>87</v>
      </c>
      <c r="AV164" s="14" t="s">
        <v>87</v>
      </c>
      <c r="AW164" s="14" t="s">
        <v>29</v>
      </c>
      <c r="AX164" s="14" t="s">
        <v>82</v>
      </c>
      <c r="AY164" s="181" t="s">
        <v>234</v>
      </c>
    </row>
    <row r="165" spans="1:65" s="12" customFormat="1" ht="22.95" customHeight="1">
      <c r="B165" s="144"/>
      <c r="D165" s="145" t="s">
        <v>74</v>
      </c>
      <c r="E165" s="155" t="s">
        <v>241</v>
      </c>
      <c r="F165" s="155" t="s">
        <v>2817</v>
      </c>
      <c r="I165" s="147"/>
      <c r="J165" s="156">
        <f>BK165</f>
        <v>0</v>
      </c>
      <c r="L165" s="144"/>
      <c r="M165" s="149"/>
      <c r="N165" s="150"/>
      <c r="O165" s="150"/>
      <c r="P165" s="151">
        <f>SUM(P166:P174)</f>
        <v>0</v>
      </c>
      <c r="Q165" s="150"/>
      <c r="R165" s="151">
        <f>SUM(R166:R174)</f>
        <v>1.8008524000000004</v>
      </c>
      <c r="S165" s="150"/>
      <c r="T165" s="152">
        <f>SUM(T166:T174)</f>
        <v>0</v>
      </c>
      <c r="AR165" s="145" t="s">
        <v>82</v>
      </c>
      <c r="AT165" s="153" t="s">
        <v>74</v>
      </c>
      <c r="AU165" s="153" t="s">
        <v>82</v>
      </c>
      <c r="AY165" s="145" t="s">
        <v>234</v>
      </c>
      <c r="BK165" s="154">
        <f>SUM(BK166:BK174)</f>
        <v>0</v>
      </c>
    </row>
    <row r="166" spans="1:65" s="2" customFormat="1" ht="24.15" customHeight="1">
      <c r="A166" s="33"/>
      <c r="B166" s="157"/>
      <c r="C166" s="158" t="s">
        <v>302</v>
      </c>
      <c r="D166" s="158" t="s">
        <v>237</v>
      </c>
      <c r="E166" s="159" t="s">
        <v>4717</v>
      </c>
      <c r="F166" s="160" t="s">
        <v>4718</v>
      </c>
      <c r="G166" s="161" t="s">
        <v>453</v>
      </c>
      <c r="H166" s="162">
        <v>0.32400000000000001</v>
      </c>
      <c r="I166" s="163"/>
      <c r="J166" s="164">
        <f>ROUND(I166*H166,2)</f>
        <v>0</v>
      </c>
      <c r="K166" s="165"/>
      <c r="L166" s="34"/>
      <c r="M166" s="166" t="s">
        <v>1</v>
      </c>
      <c r="N166" s="167" t="s">
        <v>41</v>
      </c>
      <c r="O166" s="62"/>
      <c r="P166" s="168">
        <f>O166*H166</f>
        <v>0</v>
      </c>
      <c r="Q166" s="168">
        <v>1.7034</v>
      </c>
      <c r="R166" s="168">
        <f>Q166*H166</f>
        <v>0.55190159999999999</v>
      </c>
      <c r="S166" s="168">
        <v>0</v>
      </c>
      <c r="T166" s="16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241</v>
      </c>
      <c r="AT166" s="170" t="s">
        <v>237</v>
      </c>
      <c r="AU166" s="170" t="s">
        <v>87</v>
      </c>
      <c r="AY166" s="18" t="s">
        <v>234</v>
      </c>
      <c r="BE166" s="171">
        <f>IF(N166="základná",J166,0)</f>
        <v>0</v>
      </c>
      <c r="BF166" s="171">
        <f>IF(N166="znížená",J166,0)</f>
        <v>0</v>
      </c>
      <c r="BG166" s="171">
        <f>IF(N166="zákl. prenesená",J166,0)</f>
        <v>0</v>
      </c>
      <c r="BH166" s="171">
        <f>IF(N166="zníž. prenesená",J166,0)</f>
        <v>0</v>
      </c>
      <c r="BI166" s="171">
        <f>IF(N166="nulová",J166,0)</f>
        <v>0</v>
      </c>
      <c r="BJ166" s="18" t="s">
        <v>87</v>
      </c>
      <c r="BK166" s="171">
        <f>ROUND(I166*H166,2)</f>
        <v>0</v>
      </c>
      <c r="BL166" s="18" t="s">
        <v>241</v>
      </c>
      <c r="BM166" s="170" t="s">
        <v>4719</v>
      </c>
    </row>
    <row r="167" spans="1:65" s="14" customFormat="1">
      <c r="B167" s="180"/>
      <c r="D167" s="173" t="s">
        <v>243</v>
      </c>
      <c r="E167" s="181" t="s">
        <v>4664</v>
      </c>
      <c r="F167" s="182" t="s">
        <v>4720</v>
      </c>
      <c r="H167" s="183">
        <v>0.32400000000000001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243</v>
      </c>
      <c r="AU167" s="181" t="s">
        <v>87</v>
      </c>
      <c r="AV167" s="14" t="s">
        <v>87</v>
      </c>
      <c r="AW167" s="14" t="s">
        <v>29</v>
      </c>
      <c r="AX167" s="14" t="s">
        <v>82</v>
      </c>
      <c r="AY167" s="181" t="s">
        <v>234</v>
      </c>
    </row>
    <row r="168" spans="1:65" s="2" customFormat="1" ht="37.950000000000003" customHeight="1">
      <c r="A168" s="33"/>
      <c r="B168" s="157"/>
      <c r="C168" s="158" t="s">
        <v>309</v>
      </c>
      <c r="D168" s="158" t="s">
        <v>237</v>
      </c>
      <c r="E168" s="159" t="s">
        <v>3192</v>
      </c>
      <c r="F168" s="160" t="s">
        <v>3193</v>
      </c>
      <c r="G168" s="161" t="s">
        <v>453</v>
      </c>
      <c r="H168" s="162">
        <v>0.13500000000000001</v>
      </c>
      <c r="I168" s="163"/>
      <c r="J168" s="164">
        <f>ROUND(I168*H168,2)</f>
        <v>0</v>
      </c>
      <c r="K168" s="165"/>
      <c r="L168" s="34"/>
      <c r="M168" s="166" t="s">
        <v>1</v>
      </c>
      <c r="N168" s="167" t="s">
        <v>41</v>
      </c>
      <c r="O168" s="62"/>
      <c r="P168" s="168">
        <f>O168*H168</f>
        <v>0</v>
      </c>
      <c r="Q168" s="168">
        <v>1.8907700000000001</v>
      </c>
      <c r="R168" s="168">
        <f>Q168*H168</f>
        <v>0.25525395000000001</v>
      </c>
      <c r="S168" s="168">
        <v>0</v>
      </c>
      <c r="T168" s="169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0" t="s">
        <v>241</v>
      </c>
      <c r="AT168" s="170" t="s">
        <v>237</v>
      </c>
      <c r="AU168" s="170" t="s">
        <v>87</v>
      </c>
      <c r="AY168" s="18" t="s">
        <v>234</v>
      </c>
      <c r="BE168" s="171">
        <f>IF(N168="základná",J168,0)</f>
        <v>0</v>
      </c>
      <c r="BF168" s="171">
        <f>IF(N168="znížená",J168,0)</f>
        <v>0</v>
      </c>
      <c r="BG168" s="171">
        <f>IF(N168="zákl. prenesená",J168,0)</f>
        <v>0</v>
      </c>
      <c r="BH168" s="171">
        <f>IF(N168="zníž. prenesená",J168,0)</f>
        <v>0</v>
      </c>
      <c r="BI168" s="171">
        <f>IF(N168="nulová",J168,0)</f>
        <v>0</v>
      </c>
      <c r="BJ168" s="18" t="s">
        <v>87</v>
      </c>
      <c r="BK168" s="171">
        <f>ROUND(I168*H168,2)</f>
        <v>0</v>
      </c>
      <c r="BL168" s="18" t="s">
        <v>241</v>
      </c>
      <c r="BM168" s="170" t="s">
        <v>4721</v>
      </c>
    </row>
    <row r="169" spans="1:65" s="14" customFormat="1">
      <c r="B169" s="180"/>
      <c r="D169" s="173" t="s">
        <v>243</v>
      </c>
      <c r="E169" s="181" t="s">
        <v>4666</v>
      </c>
      <c r="F169" s="182" t="s">
        <v>4722</v>
      </c>
      <c r="H169" s="183">
        <v>0.13500000000000001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243</v>
      </c>
      <c r="AU169" s="181" t="s">
        <v>87</v>
      </c>
      <c r="AV169" s="14" t="s">
        <v>87</v>
      </c>
      <c r="AW169" s="14" t="s">
        <v>29</v>
      </c>
      <c r="AX169" s="14" t="s">
        <v>82</v>
      </c>
      <c r="AY169" s="181" t="s">
        <v>234</v>
      </c>
    </row>
    <row r="170" spans="1:65" s="2" customFormat="1" ht="24.15" customHeight="1">
      <c r="A170" s="33"/>
      <c r="B170" s="157"/>
      <c r="C170" s="158" t="s">
        <v>315</v>
      </c>
      <c r="D170" s="158" t="s">
        <v>237</v>
      </c>
      <c r="E170" s="159" t="s">
        <v>4723</v>
      </c>
      <c r="F170" s="160" t="s">
        <v>4724</v>
      </c>
      <c r="G170" s="161" t="s">
        <v>453</v>
      </c>
      <c r="H170" s="162">
        <v>0.40500000000000003</v>
      </c>
      <c r="I170" s="163"/>
      <c r="J170" s="164">
        <f>ROUND(I170*H170,2)</f>
        <v>0</v>
      </c>
      <c r="K170" s="165"/>
      <c r="L170" s="34"/>
      <c r="M170" s="166" t="s">
        <v>1</v>
      </c>
      <c r="N170" s="167" t="s">
        <v>41</v>
      </c>
      <c r="O170" s="62"/>
      <c r="P170" s="168">
        <f>O170*H170</f>
        <v>0</v>
      </c>
      <c r="Q170" s="168">
        <v>2.2164700000000002</v>
      </c>
      <c r="R170" s="168">
        <f>Q170*H170</f>
        <v>0.89767035000000017</v>
      </c>
      <c r="S170" s="168">
        <v>0</v>
      </c>
      <c r="T170" s="169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0" t="s">
        <v>241</v>
      </c>
      <c r="AT170" s="170" t="s">
        <v>237</v>
      </c>
      <c r="AU170" s="170" t="s">
        <v>87</v>
      </c>
      <c r="AY170" s="18" t="s">
        <v>234</v>
      </c>
      <c r="BE170" s="171">
        <f>IF(N170="základná",J170,0)</f>
        <v>0</v>
      </c>
      <c r="BF170" s="171">
        <f>IF(N170="znížená",J170,0)</f>
        <v>0</v>
      </c>
      <c r="BG170" s="171">
        <f>IF(N170="zákl. prenesená",J170,0)</f>
        <v>0</v>
      </c>
      <c r="BH170" s="171">
        <f>IF(N170="zníž. prenesená",J170,0)</f>
        <v>0</v>
      </c>
      <c r="BI170" s="171">
        <f>IF(N170="nulová",J170,0)</f>
        <v>0</v>
      </c>
      <c r="BJ170" s="18" t="s">
        <v>87</v>
      </c>
      <c r="BK170" s="171">
        <f>ROUND(I170*H170,2)</f>
        <v>0</v>
      </c>
      <c r="BL170" s="18" t="s">
        <v>241</v>
      </c>
      <c r="BM170" s="170" t="s">
        <v>4725</v>
      </c>
    </row>
    <row r="171" spans="1:65" s="14" customFormat="1">
      <c r="B171" s="180"/>
      <c r="D171" s="173" t="s">
        <v>243</v>
      </c>
      <c r="E171" s="181" t="s">
        <v>4668</v>
      </c>
      <c r="F171" s="182" t="s">
        <v>4726</v>
      </c>
      <c r="H171" s="183">
        <v>0.40500000000000003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243</v>
      </c>
      <c r="AU171" s="181" t="s">
        <v>87</v>
      </c>
      <c r="AV171" s="14" t="s">
        <v>87</v>
      </c>
      <c r="AW171" s="14" t="s">
        <v>29</v>
      </c>
      <c r="AX171" s="14" t="s">
        <v>82</v>
      </c>
      <c r="AY171" s="181" t="s">
        <v>234</v>
      </c>
    </row>
    <row r="172" spans="1:65" s="2" customFormat="1" ht="33" customHeight="1">
      <c r="A172" s="33"/>
      <c r="B172" s="157"/>
      <c r="C172" s="158" t="s">
        <v>321</v>
      </c>
      <c r="D172" s="158" t="s">
        <v>237</v>
      </c>
      <c r="E172" s="159" t="s">
        <v>4727</v>
      </c>
      <c r="F172" s="160" t="s">
        <v>4728</v>
      </c>
      <c r="G172" s="161" t="s">
        <v>256</v>
      </c>
      <c r="H172" s="162">
        <v>0.99</v>
      </c>
      <c r="I172" s="163"/>
      <c r="J172" s="164">
        <f>ROUND(I172*H172,2)</f>
        <v>0</v>
      </c>
      <c r="K172" s="165"/>
      <c r="L172" s="34"/>
      <c r="M172" s="166" t="s">
        <v>1</v>
      </c>
      <c r="N172" s="167" t="s">
        <v>41</v>
      </c>
      <c r="O172" s="62"/>
      <c r="P172" s="168">
        <f>O172*H172</f>
        <v>0</v>
      </c>
      <c r="Q172" s="168">
        <v>4.3499999999999997E-3</v>
      </c>
      <c r="R172" s="168">
        <f>Q172*H172</f>
        <v>4.3064999999999996E-3</v>
      </c>
      <c r="S172" s="168">
        <v>0</v>
      </c>
      <c r="T172" s="169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241</v>
      </c>
      <c r="AT172" s="170" t="s">
        <v>237</v>
      </c>
      <c r="AU172" s="170" t="s">
        <v>87</v>
      </c>
      <c r="AY172" s="18" t="s">
        <v>234</v>
      </c>
      <c r="BE172" s="171">
        <f>IF(N172="základná",J172,0)</f>
        <v>0</v>
      </c>
      <c r="BF172" s="171">
        <f>IF(N172="znížená",J172,0)</f>
        <v>0</v>
      </c>
      <c r="BG172" s="171">
        <f>IF(N172="zákl. prenesená",J172,0)</f>
        <v>0</v>
      </c>
      <c r="BH172" s="171">
        <f>IF(N172="zníž. prenesená",J172,0)</f>
        <v>0</v>
      </c>
      <c r="BI172" s="171">
        <f>IF(N172="nulová",J172,0)</f>
        <v>0</v>
      </c>
      <c r="BJ172" s="18" t="s">
        <v>87</v>
      </c>
      <c r="BK172" s="171">
        <f>ROUND(I172*H172,2)</f>
        <v>0</v>
      </c>
      <c r="BL172" s="18" t="s">
        <v>241</v>
      </c>
      <c r="BM172" s="170" t="s">
        <v>4729</v>
      </c>
    </row>
    <row r="173" spans="1:65" s="14" customFormat="1">
      <c r="B173" s="180"/>
      <c r="D173" s="173" t="s">
        <v>243</v>
      </c>
      <c r="E173" s="181" t="s">
        <v>1</v>
      </c>
      <c r="F173" s="182" t="s">
        <v>4730</v>
      </c>
      <c r="H173" s="183">
        <v>0.99</v>
      </c>
      <c r="I173" s="184"/>
      <c r="L173" s="180"/>
      <c r="M173" s="185"/>
      <c r="N173" s="186"/>
      <c r="O173" s="186"/>
      <c r="P173" s="186"/>
      <c r="Q173" s="186"/>
      <c r="R173" s="186"/>
      <c r="S173" s="186"/>
      <c r="T173" s="187"/>
      <c r="AT173" s="181" t="s">
        <v>243</v>
      </c>
      <c r="AU173" s="181" t="s">
        <v>87</v>
      </c>
      <c r="AV173" s="14" t="s">
        <v>87</v>
      </c>
      <c r="AW173" s="14" t="s">
        <v>29</v>
      </c>
      <c r="AX173" s="14" t="s">
        <v>82</v>
      </c>
      <c r="AY173" s="181" t="s">
        <v>234</v>
      </c>
    </row>
    <row r="174" spans="1:65" s="2" customFormat="1" ht="24.15" customHeight="1">
      <c r="A174" s="33"/>
      <c r="B174" s="157"/>
      <c r="C174" s="158" t="s">
        <v>327</v>
      </c>
      <c r="D174" s="158" t="s">
        <v>237</v>
      </c>
      <c r="E174" s="159" t="s">
        <v>4731</v>
      </c>
      <c r="F174" s="160" t="s">
        <v>4732</v>
      </c>
      <c r="G174" s="161" t="s">
        <v>305</v>
      </c>
      <c r="H174" s="162">
        <v>1</v>
      </c>
      <c r="I174" s="163"/>
      <c r="J174" s="164">
        <f>ROUND(I174*H174,2)</f>
        <v>0</v>
      </c>
      <c r="K174" s="165"/>
      <c r="L174" s="34"/>
      <c r="M174" s="166" t="s">
        <v>1</v>
      </c>
      <c r="N174" s="167" t="s">
        <v>41</v>
      </c>
      <c r="O174" s="62"/>
      <c r="P174" s="168">
        <f>O174*H174</f>
        <v>0</v>
      </c>
      <c r="Q174" s="168">
        <v>9.1719999999999996E-2</v>
      </c>
      <c r="R174" s="168">
        <f>Q174*H174</f>
        <v>9.1719999999999996E-2</v>
      </c>
      <c r="S174" s="168">
        <v>0</v>
      </c>
      <c r="T174" s="169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241</v>
      </c>
      <c r="AT174" s="170" t="s">
        <v>237</v>
      </c>
      <c r="AU174" s="170" t="s">
        <v>87</v>
      </c>
      <c r="AY174" s="18" t="s">
        <v>234</v>
      </c>
      <c r="BE174" s="171">
        <f>IF(N174="základná",J174,0)</f>
        <v>0</v>
      </c>
      <c r="BF174" s="171">
        <f>IF(N174="znížená",J174,0)</f>
        <v>0</v>
      </c>
      <c r="BG174" s="171">
        <f>IF(N174="zákl. prenesená",J174,0)</f>
        <v>0</v>
      </c>
      <c r="BH174" s="171">
        <f>IF(N174="zníž. prenesená",J174,0)</f>
        <v>0</v>
      </c>
      <c r="BI174" s="171">
        <f>IF(N174="nulová",J174,0)</f>
        <v>0</v>
      </c>
      <c r="BJ174" s="18" t="s">
        <v>87</v>
      </c>
      <c r="BK174" s="171">
        <f>ROUND(I174*H174,2)</f>
        <v>0</v>
      </c>
      <c r="BL174" s="18" t="s">
        <v>241</v>
      </c>
      <c r="BM174" s="170" t="s">
        <v>4733</v>
      </c>
    </row>
    <row r="175" spans="1:65" s="12" customFormat="1" ht="22.95" customHeight="1">
      <c r="B175" s="144"/>
      <c r="D175" s="145" t="s">
        <v>74</v>
      </c>
      <c r="E175" s="155" t="s">
        <v>969</v>
      </c>
      <c r="F175" s="155" t="s">
        <v>4734</v>
      </c>
      <c r="I175" s="147"/>
      <c r="J175" s="156">
        <f>BK175</f>
        <v>0</v>
      </c>
      <c r="L175" s="144"/>
      <c r="M175" s="149"/>
      <c r="N175" s="150"/>
      <c r="O175" s="150"/>
      <c r="P175" s="151">
        <f>SUM(P176:P183)</f>
        <v>0</v>
      </c>
      <c r="Q175" s="150"/>
      <c r="R175" s="151">
        <f>SUM(R176:R183)</f>
        <v>4.5194000000000001</v>
      </c>
      <c r="S175" s="150"/>
      <c r="T175" s="152">
        <f>SUM(T176:T183)</f>
        <v>8.5500000000000003E-3</v>
      </c>
      <c r="AR175" s="145" t="s">
        <v>82</v>
      </c>
      <c r="AT175" s="153" t="s">
        <v>74</v>
      </c>
      <c r="AU175" s="153" t="s">
        <v>82</v>
      </c>
      <c r="AY175" s="145" t="s">
        <v>234</v>
      </c>
      <c r="BK175" s="154">
        <f>SUM(BK176:BK183)</f>
        <v>0</v>
      </c>
    </row>
    <row r="176" spans="1:65" s="2" customFormat="1" ht="24.15" customHeight="1">
      <c r="A176" s="33"/>
      <c r="B176" s="157"/>
      <c r="C176" s="158" t="s">
        <v>335</v>
      </c>
      <c r="D176" s="158" t="s">
        <v>237</v>
      </c>
      <c r="E176" s="159" t="s">
        <v>4735</v>
      </c>
      <c r="F176" s="160" t="s">
        <v>4736</v>
      </c>
      <c r="G176" s="161" t="s">
        <v>305</v>
      </c>
      <c r="H176" s="162">
        <v>1</v>
      </c>
      <c r="I176" s="163"/>
      <c r="J176" s="164">
        <f>ROUND(I176*H176,2)</f>
        <v>0</v>
      </c>
      <c r="K176" s="165"/>
      <c r="L176" s="34"/>
      <c r="M176" s="166" t="s">
        <v>1</v>
      </c>
      <c r="N176" s="167" t="s">
        <v>41</v>
      </c>
      <c r="O176" s="62"/>
      <c r="P176" s="168">
        <f>O176*H176</f>
        <v>0</v>
      </c>
      <c r="Q176" s="168">
        <v>0</v>
      </c>
      <c r="R176" s="168">
        <f>Q176*H176</f>
        <v>0</v>
      </c>
      <c r="S176" s="168">
        <v>0</v>
      </c>
      <c r="T176" s="169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241</v>
      </c>
      <c r="AT176" s="170" t="s">
        <v>237</v>
      </c>
      <c r="AU176" s="170" t="s">
        <v>87</v>
      </c>
      <c r="AY176" s="18" t="s">
        <v>234</v>
      </c>
      <c r="BE176" s="171">
        <f>IF(N176="základná",J176,0)</f>
        <v>0</v>
      </c>
      <c r="BF176" s="171">
        <f>IF(N176="znížená",J176,0)</f>
        <v>0</v>
      </c>
      <c r="BG176" s="171">
        <f>IF(N176="zákl. prenesená",J176,0)</f>
        <v>0</v>
      </c>
      <c r="BH176" s="171">
        <f>IF(N176="zníž. prenesená",J176,0)</f>
        <v>0</v>
      </c>
      <c r="BI176" s="171">
        <f>IF(N176="nulová",J176,0)</f>
        <v>0</v>
      </c>
      <c r="BJ176" s="18" t="s">
        <v>87</v>
      </c>
      <c r="BK176" s="171">
        <f>ROUND(I176*H176,2)</f>
        <v>0</v>
      </c>
      <c r="BL176" s="18" t="s">
        <v>241</v>
      </c>
      <c r="BM176" s="170" t="s">
        <v>4737</v>
      </c>
    </row>
    <row r="177" spans="1:65" s="2" customFormat="1" ht="24.15" customHeight="1">
      <c r="A177" s="33"/>
      <c r="B177" s="157"/>
      <c r="C177" s="199" t="s">
        <v>342</v>
      </c>
      <c r="D177" s="199" t="s">
        <v>478</v>
      </c>
      <c r="E177" s="200" t="s">
        <v>4738</v>
      </c>
      <c r="F177" s="201" t="s">
        <v>4739</v>
      </c>
      <c r="G177" s="202" t="s">
        <v>305</v>
      </c>
      <c r="H177" s="203">
        <v>1</v>
      </c>
      <c r="I177" s="204"/>
      <c r="J177" s="205">
        <f>ROUND(I177*H177,2)</f>
        <v>0</v>
      </c>
      <c r="K177" s="206"/>
      <c r="L177" s="207"/>
      <c r="M177" s="208" t="s">
        <v>1</v>
      </c>
      <c r="N177" s="209" t="s">
        <v>41</v>
      </c>
      <c r="O177" s="62"/>
      <c r="P177" s="168">
        <f>O177*H177</f>
        <v>0</v>
      </c>
      <c r="Q177" s="168">
        <v>4.45</v>
      </c>
      <c r="R177" s="168">
        <f>Q177*H177</f>
        <v>4.45</v>
      </c>
      <c r="S177" s="168">
        <v>0</v>
      </c>
      <c r="T177" s="169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1157</v>
      </c>
      <c r="AT177" s="170" t="s">
        <v>478</v>
      </c>
      <c r="AU177" s="170" t="s">
        <v>87</v>
      </c>
      <c r="AY177" s="18" t="s">
        <v>234</v>
      </c>
      <c r="BE177" s="171">
        <f>IF(N177="základná",J177,0)</f>
        <v>0</v>
      </c>
      <c r="BF177" s="171">
        <f>IF(N177="znížená",J177,0)</f>
        <v>0</v>
      </c>
      <c r="BG177" s="171">
        <f>IF(N177="zákl. prenesená",J177,0)</f>
        <v>0</v>
      </c>
      <c r="BH177" s="171">
        <f>IF(N177="zníž. prenesená",J177,0)</f>
        <v>0</v>
      </c>
      <c r="BI177" s="171">
        <f>IF(N177="nulová",J177,0)</f>
        <v>0</v>
      </c>
      <c r="BJ177" s="18" t="s">
        <v>87</v>
      </c>
      <c r="BK177" s="171">
        <f>ROUND(I177*H177,2)</f>
        <v>0</v>
      </c>
      <c r="BL177" s="18" t="s">
        <v>1157</v>
      </c>
      <c r="BM177" s="170" t="s">
        <v>4740</v>
      </c>
    </row>
    <row r="178" spans="1:65" s="2" customFormat="1" ht="24.15" customHeight="1">
      <c r="A178" s="33"/>
      <c r="B178" s="157"/>
      <c r="C178" s="158" t="s">
        <v>349</v>
      </c>
      <c r="D178" s="158" t="s">
        <v>237</v>
      </c>
      <c r="E178" s="159" t="s">
        <v>4741</v>
      </c>
      <c r="F178" s="160" t="s">
        <v>4742</v>
      </c>
      <c r="G178" s="161" t="s">
        <v>305</v>
      </c>
      <c r="H178" s="162">
        <v>1</v>
      </c>
      <c r="I178" s="163"/>
      <c r="J178" s="164">
        <f>ROUND(I178*H178,2)</f>
        <v>0</v>
      </c>
      <c r="K178" s="165"/>
      <c r="L178" s="34"/>
      <c r="M178" s="166" t="s">
        <v>1</v>
      </c>
      <c r="N178" s="167" t="s">
        <v>41</v>
      </c>
      <c r="O178" s="62"/>
      <c r="P178" s="168">
        <f>O178*H178</f>
        <v>0</v>
      </c>
      <c r="Q178" s="168">
        <v>6.3E-3</v>
      </c>
      <c r="R178" s="168">
        <f>Q178*H178</f>
        <v>6.3E-3</v>
      </c>
      <c r="S178" s="168">
        <v>0</v>
      </c>
      <c r="T178" s="169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241</v>
      </c>
      <c r="AT178" s="170" t="s">
        <v>237</v>
      </c>
      <c r="AU178" s="170" t="s">
        <v>87</v>
      </c>
      <c r="AY178" s="18" t="s">
        <v>234</v>
      </c>
      <c r="BE178" s="171">
        <f>IF(N178="základná",J178,0)</f>
        <v>0</v>
      </c>
      <c r="BF178" s="171">
        <f>IF(N178="znížená",J178,0)</f>
        <v>0</v>
      </c>
      <c r="BG178" s="171">
        <f>IF(N178="zákl. prenesená",J178,0)</f>
        <v>0</v>
      </c>
      <c r="BH178" s="171">
        <f>IF(N178="zníž. prenesená",J178,0)</f>
        <v>0</v>
      </c>
      <c r="BI178" s="171">
        <f>IF(N178="nulová",J178,0)</f>
        <v>0</v>
      </c>
      <c r="BJ178" s="18" t="s">
        <v>87</v>
      </c>
      <c r="BK178" s="171">
        <f>ROUND(I178*H178,2)</f>
        <v>0</v>
      </c>
      <c r="BL178" s="18" t="s">
        <v>241</v>
      </c>
      <c r="BM178" s="170" t="s">
        <v>4743</v>
      </c>
    </row>
    <row r="179" spans="1:65" s="2" customFormat="1" ht="16.5" customHeight="1">
      <c r="A179" s="33"/>
      <c r="B179" s="157"/>
      <c r="C179" s="199" t="s">
        <v>7</v>
      </c>
      <c r="D179" s="199" t="s">
        <v>478</v>
      </c>
      <c r="E179" s="200" t="s">
        <v>4744</v>
      </c>
      <c r="F179" s="201" t="s">
        <v>4745</v>
      </c>
      <c r="G179" s="202" t="s">
        <v>305</v>
      </c>
      <c r="H179" s="203">
        <v>1</v>
      </c>
      <c r="I179" s="204"/>
      <c r="J179" s="205">
        <f>ROUND(I179*H179,2)</f>
        <v>0</v>
      </c>
      <c r="K179" s="206"/>
      <c r="L179" s="207"/>
      <c r="M179" s="208" t="s">
        <v>1</v>
      </c>
      <c r="N179" s="209" t="s">
        <v>41</v>
      </c>
      <c r="O179" s="62"/>
      <c r="P179" s="168">
        <f>O179*H179</f>
        <v>0</v>
      </c>
      <c r="Q179" s="168">
        <v>0.06</v>
      </c>
      <c r="R179" s="168">
        <f>Q179*H179</f>
        <v>0.06</v>
      </c>
      <c r="S179" s="168">
        <v>0</v>
      </c>
      <c r="T179" s="169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282</v>
      </c>
      <c r="AT179" s="170" t="s">
        <v>478</v>
      </c>
      <c r="AU179" s="170" t="s">
        <v>87</v>
      </c>
      <c r="AY179" s="18" t="s">
        <v>234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8" t="s">
        <v>87</v>
      </c>
      <c r="BK179" s="171">
        <f>ROUND(I179*H179,2)</f>
        <v>0</v>
      </c>
      <c r="BL179" s="18" t="s">
        <v>241</v>
      </c>
      <c r="BM179" s="170" t="s">
        <v>4746</v>
      </c>
    </row>
    <row r="180" spans="1:65" s="2" customFormat="1" ht="24.15" customHeight="1">
      <c r="A180" s="33"/>
      <c r="B180" s="157"/>
      <c r="C180" s="158" t="s">
        <v>362</v>
      </c>
      <c r="D180" s="158" t="s">
        <v>237</v>
      </c>
      <c r="E180" s="159" t="s">
        <v>4747</v>
      </c>
      <c r="F180" s="160" t="s">
        <v>4748</v>
      </c>
      <c r="G180" s="161" t="s">
        <v>1363</v>
      </c>
      <c r="H180" s="162">
        <v>45</v>
      </c>
      <c r="I180" s="163"/>
      <c r="J180" s="164">
        <f>ROUND(I180*H180,2)</f>
        <v>0</v>
      </c>
      <c r="K180" s="165"/>
      <c r="L180" s="34"/>
      <c r="M180" s="166" t="s">
        <v>1</v>
      </c>
      <c r="N180" s="167" t="s">
        <v>41</v>
      </c>
      <c r="O180" s="62"/>
      <c r="P180" s="168">
        <f>O180*H180</f>
        <v>0</v>
      </c>
      <c r="Q180" s="168">
        <v>1.0000000000000001E-5</v>
      </c>
      <c r="R180" s="168">
        <f>Q180*H180</f>
        <v>4.5000000000000004E-4</v>
      </c>
      <c r="S180" s="168">
        <v>1.9000000000000001E-4</v>
      </c>
      <c r="T180" s="169">
        <f>S180*H180</f>
        <v>8.5500000000000003E-3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241</v>
      </c>
      <c r="AT180" s="170" t="s">
        <v>237</v>
      </c>
      <c r="AU180" s="170" t="s">
        <v>87</v>
      </c>
      <c r="AY180" s="18" t="s">
        <v>234</v>
      </c>
      <c r="BE180" s="171">
        <f>IF(N180="základná",J180,0)</f>
        <v>0</v>
      </c>
      <c r="BF180" s="171">
        <f>IF(N180="znížená",J180,0)</f>
        <v>0</v>
      </c>
      <c r="BG180" s="171">
        <f>IF(N180="zákl. prenesená",J180,0)</f>
        <v>0</v>
      </c>
      <c r="BH180" s="171">
        <f>IF(N180="zníž. prenesená",J180,0)</f>
        <v>0</v>
      </c>
      <c r="BI180" s="171">
        <f>IF(N180="nulová",J180,0)</f>
        <v>0</v>
      </c>
      <c r="BJ180" s="18" t="s">
        <v>87</v>
      </c>
      <c r="BK180" s="171">
        <f>ROUND(I180*H180,2)</f>
        <v>0</v>
      </c>
      <c r="BL180" s="18" t="s">
        <v>241</v>
      </c>
      <c r="BM180" s="170" t="s">
        <v>4749</v>
      </c>
    </row>
    <row r="181" spans="1:65" s="14" customFormat="1">
      <c r="B181" s="180"/>
      <c r="D181" s="173" t="s">
        <v>243</v>
      </c>
      <c r="E181" s="181" t="s">
        <v>1</v>
      </c>
      <c r="F181" s="182" t="s">
        <v>4750</v>
      </c>
      <c r="H181" s="183">
        <v>45</v>
      </c>
      <c r="I181" s="184"/>
      <c r="L181" s="180"/>
      <c r="M181" s="185"/>
      <c r="N181" s="186"/>
      <c r="O181" s="186"/>
      <c r="P181" s="186"/>
      <c r="Q181" s="186"/>
      <c r="R181" s="186"/>
      <c r="S181" s="186"/>
      <c r="T181" s="187"/>
      <c r="AT181" s="181" t="s">
        <v>243</v>
      </c>
      <c r="AU181" s="181" t="s">
        <v>87</v>
      </c>
      <c r="AV181" s="14" t="s">
        <v>87</v>
      </c>
      <c r="AW181" s="14" t="s">
        <v>29</v>
      </c>
      <c r="AX181" s="14" t="s">
        <v>82</v>
      </c>
      <c r="AY181" s="181" t="s">
        <v>234</v>
      </c>
    </row>
    <row r="182" spans="1:65" s="2" customFormat="1" ht="37.950000000000003" customHeight="1">
      <c r="A182" s="33"/>
      <c r="B182" s="157"/>
      <c r="C182" s="199" t="s">
        <v>367</v>
      </c>
      <c r="D182" s="199" t="s">
        <v>478</v>
      </c>
      <c r="E182" s="200" t="s">
        <v>4751</v>
      </c>
      <c r="F182" s="201" t="s">
        <v>4752</v>
      </c>
      <c r="G182" s="202" t="s">
        <v>305</v>
      </c>
      <c r="H182" s="203">
        <v>2</v>
      </c>
      <c r="I182" s="204"/>
      <c r="J182" s="205">
        <f>ROUND(I182*H182,2)</f>
        <v>0</v>
      </c>
      <c r="K182" s="206"/>
      <c r="L182" s="207"/>
      <c r="M182" s="208" t="s">
        <v>1</v>
      </c>
      <c r="N182" s="209" t="s">
        <v>41</v>
      </c>
      <c r="O182" s="62"/>
      <c r="P182" s="168">
        <f>O182*H182</f>
        <v>0</v>
      </c>
      <c r="Q182" s="168">
        <v>9.2000000000000003E-4</v>
      </c>
      <c r="R182" s="168">
        <f>Q182*H182</f>
        <v>1.8400000000000001E-3</v>
      </c>
      <c r="S182" s="168">
        <v>0</v>
      </c>
      <c r="T182" s="169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282</v>
      </c>
      <c r="AT182" s="170" t="s">
        <v>478</v>
      </c>
      <c r="AU182" s="170" t="s">
        <v>87</v>
      </c>
      <c r="AY182" s="18" t="s">
        <v>234</v>
      </c>
      <c r="BE182" s="171">
        <f>IF(N182="základná",J182,0)</f>
        <v>0</v>
      </c>
      <c r="BF182" s="171">
        <f>IF(N182="znížená",J182,0)</f>
        <v>0</v>
      </c>
      <c r="BG182" s="171">
        <f>IF(N182="zákl. prenesená",J182,0)</f>
        <v>0</v>
      </c>
      <c r="BH182" s="171">
        <f>IF(N182="zníž. prenesená",J182,0)</f>
        <v>0</v>
      </c>
      <c r="BI182" s="171">
        <f>IF(N182="nulová",J182,0)</f>
        <v>0</v>
      </c>
      <c r="BJ182" s="18" t="s">
        <v>87</v>
      </c>
      <c r="BK182" s="171">
        <f>ROUND(I182*H182,2)</f>
        <v>0</v>
      </c>
      <c r="BL182" s="18" t="s">
        <v>241</v>
      </c>
      <c r="BM182" s="170" t="s">
        <v>4753</v>
      </c>
    </row>
    <row r="183" spans="1:65" s="2" customFormat="1" ht="37.950000000000003" customHeight="1">
      <c r="A183" s="33"/>
      <c r="B183" s="157"/>
      <c r="C183" s="199" t="s">
        <v>372</v>
      </c>
      <c r="D183" s="199" t="s">
        <v>478</v>
      </c>
      <c r="E183" s="200" t="s">
        <v>4754</v>
      </c>
      <c r="F183" s="201" t="s">
        <v>4755</v>
      </c>
      <c r="G183" s="202" t="s">
        <v>305</v>
      </c>
      <c r="H183" s="203">
        <v>1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41</v>
      </c>
      <c r="O183" s="62"/>
      <c r="P183" s="168">
        <f>O183*H183</f>
        <v>0</v>
      </c>
      <c r="Q183" s="168">
        <v>8.0999999999999996E-4</v>
      </c>
      <c r="R183" s="168">
        <f>Q183*H183</f>
        <v>8.0999999999999996E-4</v>
      </c>
      <c r="S183" s="168">
        <v>0</v>
      </c>
      <c r="T183" s="169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1157</v>
      </c>
      <c r="AT183" s="170" t="s">
        <v>478</v>
      </c>
      <c r="AU183" s="170" t="s">
        <v>87</v>
      </c>
      <c r="AY183" s="18" t="s">
        <v>234</v>
      </c>
      <c r="BE183" s="171">
        <f>IF(N183="základná",J183,0)</f>
        <v>0</v>
      </c>
      <c r="BF183" s="171">
        <f>IF(N183="znížená",J183,0)</f>
        <v>0</v>
      </c>
      <c r="BG183" s="171">
        <f>IF(N183="zákl. prenesená",J183,0)</f>
        <v>0</v>
      </c>
      <c r="BH183" s="171">
        <f>IF(N183="zníž. prenesená",J183,0)</f>
        <v>0</v>
      </c>
      <c r="BI183" s="171">
        <f>IF(N183="nulová",J183,0)</f>
        <v>0</v>
      </c>
      <c r="BJ183" s="18" t="s">
        <v>87</v>
      </c>
      <c r="BK183" s="171">
        <f>ROUND(I183*H183,2)</f>
        <v>0</v>
      </c>
      <c r="BL183" s="18" t="s">
        <v>1157</v>
      </c>
      <c r="BM183" s="170" t="s">
        <v>4756</v>
      </c>
    </row>
    <row r="184" spans="1:65" s="12" customFormat="1" ht="22.95" customHeight="1">
      <c r="B184" s="144"/>
      <c r="D184" s="145" t="s">
        <v>74</v>
      </c>
      <c r="E184" s="155" t="s">
        <v>325</v>
      </c>
      <c r="F184" s="155" t="s">
        <v>4757</v>
      </c>
      <c r="I184" s="147"/>
      <c r="J184" s="156">
        <f>BK184</f>
        <v>0</v>
      </c>
      <c r="L184" s="144"/>
      <c r="M184" s="149"/>
      <c r="N184" s="150"/>
      <c r="O184" s="150"/>
      <c r="P184" s="151">
        <f>P185</f>
        <v>0</v>
      </c>
      <c r="Q184" s="150"/>
      <c r="R184" s="151">
        <f>R185</f>
        <v>0</v>
      </c>
      <c r="S184" s="150"/>
      <c r="T184" s="152">
        <f>T185</f>
        <v>0</v>
      </c>
      <c r="AR184" s="145" t="s">
        <v>82</v>
      </c>
      <c r="AT184" s="153" t="s">
        <v>74</v>
      </c>
      <c r="AU184" s="153" t="s">
        <v>82</v>
      </c>
      <c r="AY184" s="145" t="s">
        <v>234</v>
      </c>
      <c r="BK184" s="154">
        <f>BK185</f>
        <v>0</v>
      </c>
    </row>
    <row r="185" spans="1:65" s="2" customFormat="1" ht="33" customHeight="1">
      <c r="A185" s="33"/>
      <c r="B185" s="157"/>
      <c r="C185" s="158" t="s">
        <v>379</v>
      </c>
      <c r="D185" s="158" t="s">
        <v>237</v>
      </c>
      <c r="E185" s="159" t="s">
        <v>1399</v>
      </c>
      <c r="F185" s="160" t="s">
        <v>1400</v>
      </c>
      <c r="G185" s="161" t="s">
        <v>267</v>
      </c>
      <c r="H185" s="162">
        <v>9.4789999999999992</v>
      </c>
      <c r="I185" s="163"/>
      <c r="J185" s="164">
        <f>ROUND(I185*H185,2)</f>
        <v>0</v>
      </c>
      <c r="K185" s="165"/>
      <c r="L185" s="34"/>
      <c r="M185" s="166" t="s">
        <v>1</v>
      </c>
      <c r="N185" s="167" t="s">
        <v>41</v>
      </c>
      <c r="O185" s="62"/>
      <c r="P185" s="168">
        <f>O185*H185</f>
        <v>0</v>
      </c>
      <c r="Q185" s="168">
        <v>0</v>
      </c>
      <c r="R185" s="168">
        <f>Q185*H185</f>
        <v>0</v>
      </c>
      <c r="S185" s="168">
        <v>0</v>
      </c>
      <c r="T185" s="169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241</v>
      </c>
      <c r="AT185" s="170" t="s">
        <v>237</v>
      </c>
      <c r="AU185" s="170" t="s">
        <v>87</v>
      </c>
      <c r="AY185" s="18" t="s">
        <v>234</v>
      </c>
      <c r="BE185" s="171">
        <f>IF(N185="základná",J185,0)</f>
        <v>0</v>
      </c>
      <c r="BF185" s="171">
        <f>IF(N185="znížená",J185,0)</f>
        <v>0</v>
      </c>
      <c r="BG185" s="171">
        <f>IF(N185="zákl. prenesená",J185,0)</f>
        <v>0</v>
      </c>
      <c r="BH185" s="171">
        <f>IF(N185="zníž. prenesená",J185,0)</f>
        <v>0</v>
      </c>
      <c r="BI185" s="171">
        <f>IF(N185="nulová",J185,0)</f>
        <v>0</v>
      </c>
      <c r="BJ185" s="18" t="s">
        <v>87</v>
      </c>
      <c r="BK185" s="171">
        <f>ROUND(I185*H185,2)</f>
        <v>0</v>
      </c>
      <c r="BL185" s="18" t="s">
        <v>241</v>
      </c>
      <c r="BM185" s="170" t="s">
        <v>4758</v>
      </c>
    </row>
    <row r="186" spans="1:65" s="12" customFormat="1" ht="25.95" customHeight="1">
      <c r="B186" s="144"/>
      <c r="D186" s="145" t="s">
        <v>74</v>
      </c>
      <c r="E186" s="146" t="s">
        <v>331</v>
      </c>
      <c r="F186" s="146" t="s">
        <v>332</v>
      </c>
      <c r="I186" s="147"/>
      <c r="J186" s="148">
        <f>BK186</f>
        <v>0</v>
      </c>
      <c r="L186" s="144"/>
      <c r="M186" s="149"/>
      <c r="N186" s="150"/>
      <c r="O186" s="150"/>
      <c r="P186" s="151">
        <f>P187</f>
        <v>0</v>
      </c>
      <c r="Q186" s="150"/>
      <c r="R186" s="151">
        <f>R187</f>
        <v>6.9583199999999998E-2</v>
      </c>
      <c r="S186" s="150"/>
      <c r="T186" s="152">
        <f>T187</f>
        <v>0</v>
      </c>
      <c r="AR186" s="145" t="s">
        <v>87</v>
      </c>
      <c r="AT186" s="153" t="s">
        <v>74</v>
      </c>
      <c r="AU186" s="153" t="s">
        <v>75</v>
      </c>
      <c r="AY186" s="145" t="s">
        <v>234</v>
      </c>
      <c r="BK186" s="154">
        <f>BK187</f>
        <v>0</v>
      </c>
    </row>
    <row r="187" spans="1:65" s="12" customFormat="1" ht="22.95" customHeight="1">
      <c r="B187" s="144"/>
      <c r="D187" s="145" t="s">
        <v>74</v>
      </c>
      <c r="E187" s="155" t="s">
        <v>778</v>
      </c>
      <c r="F187" s="155" t="s">
        <v>4759</v>
      </c>
      <c r="I187" s="147"/>
      <c r="J187" s="156">
        <f>BK187</f>
        <v>0</v>
      </c>
      <c r="L187" s="144"/>
      <c r="M187" s="149"/>
      <c r="N187" s="150"/>
      <c r="O187" s="150"/>
      <c r="P187" s="151">
        <f>SUM(P188:P202)</f>
        <v>0</v>
      </c>
      <c r="Q187" s="150"/>
      <c r="R187" s="151">
        <f>SUM(R188:R202)</f>
        <v>6.9583199999999998E-2</v>
      </c>
      <c r="S187" s="150"/>
      <c r="T187" s="152">
        <f>SUM(T188:T202)</f>
        <v>0</v>
      </c>
      <c r="AR187" s="145" t="s">
        <v>87</v>
      </c>
      <c r="AT187" s="153" t="s">
        <v>74</v>
      </c>
      <c r="AU187" s="153" t="s">
        <v>82</v>
      </c>
      <c r="AY187" s="145" t="s">
        <v>234</v>
      </c>
      <c r="BK187" s="154">
        <f>SUM(BK188:BK202)</f>
        <v>0</v>
      </c>
    </row>
    <row r="188" spans="1:65" s="2" customFormat="1" ht="24.15" customHeight="1">
      <c r="A188" s="33"/>
      <c r="B188" s="157"/>
      <c r="C188" s="158" t="s">
        <v>387</v>
      </c>
      <c r="D188" s="158" t="s">
        <v>237</v>
      </c>
      <c r="E188" s="159" t="s">
        <v>4760</v>
      </c>
      <c r="F188" s="160" t="s">
        <v>4761</v>
      </c>
      <c r="G188" s="161" t="s">
        <v>256</v>
      </c>
      <c r="H188" s="162">
        <v>51.3</v>
      </c>
      <c r="I188" s="163"/>
      <c r="J188" s="164">
        <f>ROUND(I188*H188,2)</f>
        <v>0</v>
      </c>
      <c r="K188" s="165"/>
      <c r="L188" s="34"/>
      <c r="M188" s="166" t="s">
        <v>1</v>
      </c>
      <c r="N188" s="167" t="s">
        <v>41</v>
      </c>
      <c r="O188" s="62"/>
      <c r="P188" s="168">
        <f>O188*H188</f>
        <v>0</v>
      </c>
      <c r="Q188" s="168">
        <v>0</v>
      </c>
      <c r="R188" s="168">
        <f>Q188*H188</f>
        <v>0</v>
      </c>
      <c r="S188" s="168">
        <v>0</v>
      </c>
      <c r="T188" s="169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327</v>
      </c>
      <c r="AT188" s="170" t="s">
        <v>237</v>
      </c>
      <c r="AU188" s="170" t="s">
        <v>87</v>
      </c>
      <c r="AY188" s="18" t="s">
        <v>234</v>
      </c>
      <c r="BE188" s="171">
        <f>IF(N188="základná",J188,0)</f>
        <v>0</v>
      </c>
      <c r="BF188" s="171">
        <f>IF(N188="znížená",J188,0)</f>
        <v>0</v>
      </c>
      <c r="BG188" s="171">
        <f>IF(N188="zákl. prenesená",J188,0)</f>
        <v>0</v>
      </c>
      <c r="BH188" s="171">
        <f>IF(N188="zníž. prenesená",J188,0)</f>
        <v>0</v>
      </c>
      <c r="BI188" s="171">
        <f>IF(N188="nulová",J188,0)</f>
        <v>0</v>
      </c>
      <c r="BJ188" s="18" t="s">
        <v>87</v>
      </c>
      <c r="BK188" s="171">
        <f>ROUND(I188*H188,2)</f>
        <v>0</v>
      </c>
      <c r="BL188" s="18" t="s">
        <v>327</v>
      </c>
      <c r="BM188" s="170" t="s">
        <v>4762</v>
      </c>
    </row>
    <row r="189" spans="1:65" s="13" customFormat="1">
      <c r="B189" s="172"/>
      <c r="D189" s="173" t="s">
        <v>243</v>
      </c>
      <c r="E189" s="174" t="s">
        <v>1</v>
      </c>
      <c r="F189" s="175" t="s">
        <v>4763</v>
      </c>
      <c r="H189" s="174" t="s">
        <v>1</v>
      </c>
      <c r="I189" s="176"/>
      <c r="L189" s="172"/>
      <c r="M189" s="177"/>
      <c r="N189" s="178"/>
      <c r="O189" s="178"/>
      <c r="P189" s="178"/>
      <c r="Q189" s="178"/>
      <c r="R189" s="178"/>
      <c r="S189" s="178"/>
      <c r="T189" s="179"/>
      <c r="AT189" s="174" t="s">
        <v>243</v>
      </c>
      <c r="AU189" s="174" t="s">
        <v>87</v>
      </c>
      <c r="AV189" s="13" t="s">
        <v>82</v>
      </c>
      <c r="AW189" s="13" t="s">
        <v>29</v>
      </c>
      <c r="AX189" s="13" t="s">
        <v>75</v>
      </c>
      <c r="AY189" s="174" t="s">
        <v>234</v>
      </c>
    </row>
    <row r="190" spans="1:65" s="14" customFormat="1">
      <c r="B190" s="180"/>
      <c r="D190" s="173" t="s">
        <v>243</v>
      </c>
      <c r="E190" s="181" t="s">
        <v>1</v>
      </c>
      <c r="F190" s="182" t="s">
        <v>4764</v>
      </c>
      <c r="H190" s="183">
        <v>40.5</v>
      </c>
      <c r="I190" s="184"/>
      <c r="L190" s="180"/>
      <c r="M190" s="185"/>
      <c r="N190" s="186"/>
      <c r="O190" s="186"/>
      <c r="P190" s="186"/>
      <c r="Q190" s="186"/>
      <c r="R190" s="186"/>
      <c r="S190" s="186"/>
      <c r="T190" s="187"/>
      <c r="AT190" s="181" t="s">
        <v>243</v>
      </c>
      <c r="AU190" s="181" t="s">
        <v>87</v>
      </c>
      <c r="AV190" s="14" t="s">
        <v>87</v>
      </c>
      <c r="AW190" s="14" t="s">
        <v>29</v>
      </c>
      <c r="AX190" s="14" t="s">
        <v>75</v>
      </c>
      <c r="AY190" s="181" t="s">
        <v>234</v>
      </c>
    </row>
    <row r="191" spans="1:65" s="14" customFormat="1">
      <c r="B191" s="180"/>
      <c r="D191" s="173" t="s">
        <v>243</v>
      </c>
      <c r="E191" s="181" t="s">
        <v>1</v>
      </c>
      <c r="F191" s="182" t="s">
        <v>4765</v>
      </c>
      <c r="H191" s="183">
        <v>10.8</v>
      </c>
      <c r="I191" s="184"/>
      <c r="L191" s="180"/>
      <c r="M191" s="185"/>
      <c r="N191" s="186"/>
      <c r="O191" s="186"/>
      <c r="P191" s="186"/>
      <c r="Q191" s="186"/>
      <c r="R191" s="186"/>
      <c r="S191" s="186"/>
      <c r="T191" s="187"/>
      <c r="AT191" s="181" t="s">
        <v>243</v>
      </c>
      <c r="AU191" s="181" t="s">
        <v>87</v>
      </c>
      <c r="AV191" s="14" t="s">
        <v>87</v>
      </c>
      <c r="AW191" s="14" t="s">
        <v>29</v>
      </c>
      <c r="AX191" s="14" t="s">
        <v>75</v>
      </c>
      <c r="AY191" s="181" t="s">
        <v>234</v>
      </c>
    </row>
    <row r="192" spans="1:65" s="15" customFormat="1">
      <c r="B192" s="188"/>
      <c r="D192" s="173" t="s">
        <v>243</v>
      </c>
      <c r="E192" s="189" t="s">
        <v>1</v>
      </c>
      <c r="F192" s="190" t="s">
        <v>248</v>
      </c>
      <c r="H192" s="191">
        <v>51.3</v>
      </c>
      <c r="I192" s="192"/>
      <c r="L192" s="188"/>
      <c r="M192" s="193"/>
      <c r="N192" s="194"/>
      <c r="O192" s="194"/>
      <c r="P192" s="194"/>
      <c r="Q192" s="194"/>
      <c r="R192" s="194"/>
      <c r="S192" s="194"/>
      <c r="T192" s="195"/>
      <c r="AT192" s="189" t="s">
        <v>243</v>
      </c>
      <c r="AU192" s="189" t="s">
        <v>87</v>
      </c>
      <c r="AV192" s="15" t="s">
        <v>241</v>
      </c>
      <c r="AW192" s="15" t="s">
        <v>29</v>
      </c>
      <c r="AX192" s="15" t="s">
        <v>82</v>
      </c>
      <c r="AY192" s="189" t="s">
        <v>234</v>
      </c>
    </row>
    <row r="193" spans="1:65" s="2" customFormat="1" ht="16.5" customHeight="1">
      <c r="A193" s="33"/>
      <c r="B193" s="157"/>
      <c r="C193" s="199" t="s">
        <v>608</v>
      </c>
      <c r="D193" s="199" t="s">
        <v>478</v>
      </c>
      <c r="E193" s="200" t="s">
        <v>4766</v>
      </c>
      <c r="F193" s="201" t="s">
        <v>4767</v>
      </c>
      <c r="G193" s="202" t="s">
        <v>267</v>
      </c>
      <c r="H193" s="203">
        <v>1.4999999999999999E-2</v>
      </c>
      <c r="I193" s="204"/>
      <c r="J193" s="205">
        <f>ROUND(I193*H193,2)</f>
        <v>0</v>
      </c>
      <c r="K193" s="206"/>
      <c r="L193" s="207"/>
      <c r="M193" s="208" t="s">
        <v>1</v>
      </c>
      <c r="N193" s="209" t="s">
        <v>41</v>
      </c>
      <c r="O193" s="62"/>
      <c r="P193" s="168">
        <f>O193*H193</f>
        <v>0</v>
      </c>
      <c r="Q193" s="168">
        <v>1</v>
      </c>
      <c r="R193" s="168">
        <f>Q193*H193</f>
        <v>1.4999999999999999E-2</v>
      </c>
      <c r="S193" s="168">
        <v>0</v>
      </c>
      <c r="T193" s="169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70" t="s">
        <v>643</v>
      </c>
      <c r="AT193" s="170" t="s">
        <v>478</v>
      </c>
      <c r="AU193" s="170" t="s">
        <v>87</v>
      </c>
      <c r="AY193" s="18" t="s">
        <v>234</v>
      </c>
      <c r="BE193" s="171">
        <f>IF(N193="základná",J193,0)</f>
        <v>0</v>
      </c>
      <c r="BF193" s="171">
        <f>IF(N193="znížená",J193,0)</f>
        <v>0</v>
      </c>
      <c r="BG193" s="171">
        <f>IF(N193="zákl. prenesená",J193,0)</f>
        <v>0</v>
      </c>
      <c r="BH193" s="171">
        <f>IF(N193="zníž. prenesená",J193,0)</f>
        <v>0</v>
      </c>
      <c r="BI193" s="171">
        <f>IF(N193="nulová",J193,0)</f>
        <v>0</v>
      </c>
      <c r="BJ193" s="18" t="s">
        <v>87</v>
      </c>
      <c r="BK193" s="171">
        <f>ROUND(I193*H193,2)</f>
        <v>0</v>
      </c>
      <c r="BL193" s="18" t="s">
        <v>327</v>
      </c>
      <c r="BM193" s="170" t="s">
        <v>4768</v>
      </c>
    </row>
    <row r="194" spans="1:65" s="14" customFormat="1">
      <c r="B194" s="180"/>
      <c r="D194" s="173" t="s">
        <v>243</v>
      </c>
      <c r="E194" s="181" t="s">
        <v>1</v>
      </c>
      <c r="F194" s="182" t="s">
        <v>4769</v>
      </c>
      <c r="H194" s="183">
        <v>1.4999999999999999E-2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243</v>
      </c>
      <c r="AU194" s="181" t="s">
        <v>87</v>
      </c>
      <c r="AV194" s="14" t="s">
        <v>87</v>
      </c>
      <c r="AW194" s="14" t="s">
        <v>29</v>
      </c>
      <c r="AX194" s="14" t="s">
        <v>82</v>
      </c>
      <c r="AY194" s="181" t="s">
        <v>234</v>
      </c>
    </row>
    <row r="195" spans="1:65" s="2" customFormat="1" ht="24.15" customHeight="1">
      <c r="A195" s="33"/>
      <c r="B195" s="157"/>
      <c r="C195" s="158" t="s">
        <v>613</v>
      </c>
      <c r="D195" s="158" t="s">
        <v>237</v>
      </c>
      <c r="E195" s="159" t="s">
        <v>4770</v>
      </c>
      <c r="F195" s="160" t="s">
        <v>4771</v>
      </c>
      <c r="G195" s="161" t="s">
        <v>256</v>
      </c>
      <c r="H195" s="162">
        <v>34.200000000000003</v>
      </c>
      <c r="I195" s="163"/>
      <c r="J195" s="164">
        <f>ROUND(I195*H195,2)</f>
        <v>0</v>
      </c>
      <c r="K195" s="165"/>
      <c r="L195" s="34"/>
      <c r="M195" s="166" t="s">
        <v>1</v>
      </c>
      <c r="N195" s="167" t="s">
        <v>41</v>
      </c>
      <c r="O195" s="62"/>
      <c r="P195" s="168">
        <f>O195*H195</f>
        <v>0</v>
      </c>
      <c r="Q195" s="168">
        <v>5.4000000000000001E-4</v>
      </c>
      <c r="R195" s="168">
        <f>Q195*H195</f>
        <v>1.8468000000000002E-2</v>
      </c>
      <c r="S195" s="168">
        <v>0</v>
      </c>
      <c r="T195" s="169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0" t="s">
        <v>327</v>
      </c>
      <c r="AT195" s="170" t="s">
        <v>237</v>
      </c>
      <c r="AU195" s="170" t="s">
        <v>87</v>
      </c>
      <c r="AY195" s="18" t="s">
        <v>234</v>
      </c>
      <c r="BE195" s="171">
        <f>IF(N195="základná",J195,0)</f>
        <v>0</v>
      </c>
      <c r="BF195" s="171">
        <f>IF(N195="znížená",J195,0)</f>
        <v>0</v>
      </c>
      <c r="BG195" s="171">
        <f>IF(N195="zákl. prenesená",J195,0)</f>
        <v>0</v>
      </c>
      <c r="BH195" s="171">
        <f>IF(N195="zníž. prenesená",J195,0)</f>
        <v>0</v>
      </c>
      <c r="BI195" s="171">
        <f>IF(N195="nulová",J195,0)</f>
        <v>0</v>
      </c>
      <c r="BJ195" s="18" t="s">
        <v>87</v>
      </c>
      <c r="BK195" s="171">
        <f>ROUND(I195*H195,2)</f>
        <v>0</v>
      </c>
      <c r="BL195" s="18" t="s">
        <v>327</v>
      </c>
      <c r="BM195" s="170" t="s">
        <v>4772</v>
      </c>
    </row>
    <row r="196" spans="1:65" s="13" customFormat="1">
      <c r="B196" s="172"/>
      <c r="D196" s="173" t="s">
        <v>243</v>
      </c>
      <c r="E196" s="174" t="s">
        <v>1</v>
      </c>
      <c r="F196" s="175" t="s">
        <v>4773</v>
      </c>
      <c r="H196" s="174" t="s">
        <v>1</v>
      </c>
      <c r="I196" s="176"/>
      <c r="L196" s="172"/>
      <c r="M196" s="177"/>
      <c r="N196" s="178"/>
      <c r="O196" s="178"/>
      <c r="P196" s="178"/>
      <c r="Q196" s="178"/>
      <c r="R196" s="178"/>
      <c r="S196" s="178"/>
      <c r="T196" s="179"/>
      <c r="AT196" s="174" t="s">
        <v>243</v>
      </c>
      <c r="AU196" s="174" t="s">
        <v>87</v>
      </c>
      <c r="AV196" s="13" t="s">
        <v>82</v>
      </c>
      <c r="AW196" s="13" t="s">
        <v>29</v>
      </c>
      <c r="AX196" s="13" t="s">
        <v>75</v>
      </c>
      <c r="AY196" s="174" t="s">
        <v>234</v>
      </c>
    </row>
    <row r="197" spans="1:65" s="14" customFormat="1">
      <c r="B197" s="180"/>
      <c r="D197" s="173" t="s">
        <v>243</v>
      </c>
      <c r="E197" s="181" t="s">
        <v>1</v>
      </c>
      <c r="F197" s="182" t="s">
        <v>4774</v>
      </c>
      <c r="H197" s="183">
        <v>27</v>
      </c>
      <c r="I197" s="184"/>
      <c r="L197" s="180"/>
      <c r="M197" s="185"/>
      <c r="N197" s="186"/>
      <c r="O197" s="186"/>
      <c r="P197" s="186"/>
      <c r="Q197" s="186"/>
      <c r="R197" s="186"/>
      <c r="S197" s="186"/>
      <c r="T197" s="187"/>
      <c r="AT197" s="181" t="s">
        <v>243</v>
      </c>
      <c r="AU197" s="181" t="s">
        <v>87</v>
      </c>
      <c r="AV197" s="14" t="s">
        <v>87</v>
      </c>
      <c r="AW197" s="14" t="s">
        <v>29</v>
      </c>
      <c r="AX197" s="14" t="s">
        <v>75</v>
      </c>
      <c r="AY197" s="181" t="s">
        <v>234</v>
      </c>
    </row>
    <row r="198" spans="1:65" s="14" customFormat="1">
      <c r="B198" s="180"/>
      <c r="D198" s="173" t="s">
        <v>243</v>
      </c>
      <c r="E198" s="181" t="s">
        <v>1</v>
      </c>
      <c r="F198" s="182" t="s">
        <v>4775</v>
      </c>
      <c r="H198" s="183">
        <v>7.2</v>
      </c>
      <c r="I198" s="184"/>
      <c r="L198" s="180"/>
      <c r="M198" s="185"/>
      <c r="N198" s="186"/>
      <c r="O198" s="186"/>
      <c r="P198" s="186"/>
      <c r="Q198" s="186"/>
      <c r="R198" s="186"/>
      <c r="S198" s="186"/>
      <c r="T198" s="187"/>
      <c r="AT198" s="181" t="s">
        <v>243</v>
      </c>
      <c r="AU198" s="181" t="s">
        <v>87</v>
      </c>
      <c r="AV198" s="14" t="s">
        <v>87</v>
      </c>
      <c r="AW198" s="14" t="s">
        <v>29</v>
      </c>
      <c r="AX198" s="14" t="s">
        <v>75</v>
      </c>
      <c r="AY198" s="181" t="s">
        <v>234</v>
      </c>
    </row>
    <row r="199" spans="1:65" s="15" customFormat="1">
      <c r="B199" s="188"/>
      <c r="D199" s="173" t="s">
        <v>243</v>
      </c>
      <c r="E199" s="189" t="s">
        <v>1</v>
      </c>
      <c r="F199" s="190" t="s">
        <v>248</v>
      </c>
      <c r="H199" s="191">
        <v>34.200000000000003</v>
      </c>
      <c r="I199" s="192"/>
      <c r="L199" s="188"/>
      <c r="M199" s="193"/>
      <c r="N199" s="194"/>
      <c r="O199" s="194"/>
      <c r="P199" s="194"/>
      <c r="Q199" s="194"/>
      <c r="R199" s="194"/>
      <c r="S199" s="194"/>
      <c r="T199" s="195"/>
      <c r="AT199" s="189" t="s">
        <v>243</v>
      </c>
      <c r="AU199" s="189" t="s">
        <v>87</v>
      </c>
      <c r="AV199" s="15" t="s">
        <v>241</v>
      </c>
      <c r="AW199" s="15" t="s">
        <v>29</v>
      </c>
      <c r="AX199" s="15" t="s">
        <v>82</v>
      </c>
      <c r="AY199" s="189" t="s">
        <v>234</v>
      </c>
    </row>
    <row r="200" spans="1:65" s="2" customFormat="1" ht="24.15" customHeight="1">
      <c r="A200" s="33"/>
      <c r="B200" s="157"/>
      <c r="C200" s="199" t="s">
        <v>617</v>
      </c>
      <c r="D200" s="199" t="s">
        <v>478</v>
      </c>
      <c r="E200" s="200" t="s">
        <v>4776</v>
      </c>
      <c r="F200" s="201" t="s">
        <v>4777</v>
      </c>
      <c r="G200" s="202" t="s">
        <v>256</v>
      </c>
      <c r="H200" s="203">
        <v>37.619999999999997</v>
      </c>
      <c r="I200" s="204"/>
      <c r="J200" s="205">
        <f>ROUND(I200*H200,2)</f>
        <v>0</v>
      </c>
      <c r="K200" s="206"/>
      <c r="L200" s="207"/>
      <c r="M200" s="208" t="s">
        <v>1</v>
      </c>
      <c r="N200" s="209" t="s">
        <v>41</v>
      </c>
      <c r="O200" s="62"/>
      <c r="P200" s="168">
        <f>O200*H200</f>
        <v>0</v>
      </c>
      <c r="Q200" s="168">
        <v>9.6000000000000002E-4</v>
      </c>
      <c r="R200" s="168">
        <f>Q200*H200</f>
        <v>3.61152E-2</v>
      </c>
      <c r="S200" s="168">
        <v>0</v>
      </c>
      <c r="T200" s="169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70" t="s">
        <v>643</v>
      </c>
      <c r="AT200" s="170" t="s">
        <v>478</v>
      </c>
      <c r="AU200" s="170" t="s">
        <v>87</v>
      </c>
      <c r="AY200" s="18" t="s">
        <v>234</v>
      </c>
      <c r="BE200" s="171">
        <f>IF(N200="základná",J200,0)</f>
        <v>0</v>
      </c>
      <c r="BF200" s="171">
        <f>IF(N200="znížená",J200,0)</f>
        <v>0</v>
      </c>
      <c r="BG200" s="171">
        <f>IF(N200="zákl. prenesená",J200,0)</f>
        <v>0</v>
      </c>
      <c r="BH200" s="171">
        <f>IF(N200="zníž. prenesená",J200,0)</f>
        <v>0</v>
      </c>
      <c r="BI200" s="171">
        <f>IF(N200="nulová",J200,0)</f>
        <v>0</v>
      </c>
      <c r="BJ200" s="18" t="s">
        <v>87</v>
      </c>
      <c r="BK200" s="171">
        <f>ROUND(I200*H200,2)</f>
        <v>0</v>
      </c>
      <c r="BL200" s="18" t="s">
        <v>327</v>
      </c>
      <c r="BM200" s="170" t="s">
        <v>4778</v>
      </c>
    </row>
    <row r="201" spans="1:65" s="14" customFormat="1">
      <c r="B201" s="180"/>
      <c r="D201" s="173" t="s">
        <v>243</v>
      </c>
      <c r="E201" s="181" t="s">
        <v>1</v>
      </c>
      <c r="F201" s="182" t="s">
        <v>4779</v>
      </c>
      <c r="H201" s="183">
        <v>37.619999999999997</v>
      </c>
      <c r="I201" s="184"/>
      <c r="L201" s="180"/>
      <c r="M201" s="185"/>
      <c r="N201" s="186"/>
      <c r="O201" s="186"/>
      <c r="P201" s="186"/>
      <c r="Q201" s="186"/>
      <c r="R201" s="186"/>
      <c r="S201" s="186"/>
      <c r="T201" s="187"/>
      <c r="AT201" s="181" t="s">
        <v>243</v>
      </c>
      <c r="AU201" s="181" t="s">
        <v>87</v>
      </c>
      <c r="AV201" s="14" t="s">
        <v>87</v>
      </c>
      <c r="AW201" s="14" t="s">
        <v>29</v>
      </c>
      <c r="AX201" s="14" t="s">
        <v>82</v>
      </c>
      <c r="AY201" s="181" t="s">
        <v>234</v>
      </c>
    </row>
    <row r="202" spans="1:65" s="2" customFormat="1" ht="24.15" customHeight="1">
      <c r="A202" s="33"/>
      <c r="B202" s="157"/>
      <c r="C202" s="158" t="s">
        <v>624</v>
      </c>
      <c r="D202" s="158" t="s">
        <v>237</v>
      </c>
      <c r="E202" s="159" t="s">
        <v>791</v>
      </c>
      <c r="F202" s="160" t="s">
        <v>792</v>
      </c>
      <c r="G202" s="161" t="s">
        <v>267</v>
      </c>
      <c r="H202" s="162">
        <v>7.0000000000000007E-2</v>
      </c>
      <c r="I202" s="163"/>
      <c r="J202" s="164">
        <f>ROUND(I202*H202,2)</f>
        <v>0</v>
      </c>
      <c r="K202" s="165"/>
      <c r="L202" s="34"/>
      <c r="M202" s="224" t="s">
        <v>1</v>
      </c>
      <c r="N202" s="225" t="s">
        <v>41</v>
      </c>
      <c r="O202" s="220"/>
      <c r="P202" s="221">
        <f>O202*H202</f>
        <v>0</v>
      </c>
      <c r="Q202" s="221">
        <v>0</v>
      </c>
      <c r="R202" s="221">
        <f>Q202*H202</f>
        <v>0</v>
      </c>
      <c r="S202" s="221">
        <v>0</v>
      </c>
      <c r="T202" s="222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0" t="s">
        <v>327</v>
      </c>
      <c r="AT202" s="170" t="s">
        <v>237</v>
      </c>
      <c r="AU202" s="170" t="s">
        <v>87</v>
      </c>
      <c r="AY202" s="18" t="s">
        <v>234</v>
      </c>
      <c r="BE202" s="171">
        <f>IF(N202="základná",J202,0)</f>
        <v>0</v>
      </c>
      <c r="BF202" s="171">
        <f>IF(N202="znížená",J202,0)</f>
        <v>0</v>
      </c>
      <c r="BG202" s="171">
        <f>IF(N202="zákl. prenesená",J202,0)</f>
        <v>0</v>
      </c>
      <c r="BH202" s="171">
        <f>IF(N202="zníž. prenesená",J202,0)</f>
        <v>0</v>
      </c>
      <c r="BI202" s="171">
        <f>IF(N202="nulová",J202,0)</f>
        <v>0</v>
      </c>
      <c r="BJ202" s="18" t="s">
        <v>87</v>
      </c>
      <c r="BK202" s="171">
        <f>ROUND(I202*H202,2)</f>
        <v>0</v>
      </c>
      <c r="BL202" s="18" t="s">
        <v>327</v>
      </c>
      <c r="BM202" s="170" t="s">
        <v>4780</v>
      </c>
    </row>
    <row r="203" spans="1:65" s="2" customFormat="1" ht="6.9" customHeight="1">
      <c r="A203" s="33"/>
      <c r="B203" s="51"/>
      <c r="C203" s="52"/>
      <c r="D203" s="52"/>
      <c r="E203" s="52"/>
      <c r="F203" s="52"/>
      <c r="G203" s="52"/>
      <c r="H203" s="52"/>
      <c r="I203" s="52"/>
      <c r="J203" s="52"/>
      <c r="K203" s="52"/>
      <c r="L203" s="34"/>
      <c r="M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</row>
  </sheetData>
  <autoFilter ref="C127:K202" xr:uid="{00000000-0009-0000-0000-000013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201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168</v>
      </c>
      <c r="AZ2" s="102" t="s">
        <v>4664</v>
      </c>
      <c r="BA2" s="102" t="s">
        <v>1</v>
      </c>
      <c r="BB2" s="102" t="s">
        <v>1</v>
      </c>
      <c r="BC2" s="102" t="s">
        <v>4665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4666</v>
      </c>
      <c r="BA3" s="102" t="s">
        <v>1</v>
      </c>
      <c r="BB3" s="102" t="s">
        <v>1</v>
      </c>
      <c r="BC3" s="102" t="s">
        <v>4667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4668</v>
      </c>
      <c r="BA4" s="102" t="s">
        <v>1</v>
      </c>
      <c r="BB4" s="102" t="s">
        <v>1</v>
      </c>
      <c r="BC4" s="102" t="s">
        <v>4669</v>
      </c>
      <c r="BD4" s="102" t="s">
        <v>87</v>
      </c>
    </row>
    <row r="5" spans="1:56" s="1" customFormat="1" ht="6.9" customHeight="1">
      <c r="B5" s="21"/>
      <c r="L5" s="21"/>
      <c r="AZ5" s="102" t="s">
        <v>4670</v>
      </c>
      <c r="BA5" s="102" t="s">
        <v>4671</v>
      </c>
      <c r="BB5" s="102" t="s">
        <v>1</v>
      </c>
      <c r="BC5" s="102" t="s">
        <v>4781</v>
      </c>
      <c r="BD5" s="102" t="s">
        <v>87</v>
      </c>
    </row>
    <row r="6" spans="1:56" s="1" customFormat="1" ht="12" customHeight="1">
      <c r="B6" s="21"/>
      <c r="D6" s="28" t="s">
        <v>15</v>
      </c>
      <c r="L6" s="21"/>
      <c r="AZ6" s="102" t="s">
        <v>4385</v>
      </c>
      <c r="BA6" s="102" t="s">
        <v>4385</v>
      </c>
      <c r="BB6" s="102" t="s">
        <v>1</v>
      </c>
      <c r="BC6" s="102" t="s">
        <v>4782</v>
      </c>
      <c r="BD6" s="102" t="s">
        <v>87</v>
      </c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  <c r="AZ7" s="102" t="s">
        <v>4783</v>
      </c>
      <c r="BA7" s="102" t="s">
        <v>4783</v>
      </c>
      <c r="BB7" s="102" t="s">
        <v>1</v>
      </c>
      <c r="BC7" s="102" t="s">
        <v>4784</v>
      </c>
      <c r="BD7" s="102" t="s">
        <v>87</v>
      </c>
    </row>
    <row r="8" spans="1:56" s="1" customFormat="1" ht="12" customHeight="1">
      <c r="B8" s="21"/>
      <c r="D8" s="28" t="s">
        <v>199</v>
      </c>
      <c r="L8" s="21"/>
      <c r="AZ8" s="102" t="s">
        <v>4674</v>
      </c>
      <c r="BA8" s="102" t="s">
        <v>4674</v>
      </c>
      <c r="BB8" s="102" t="s">
        <v>1</v>
      </c>
      <c r="BC8" s="102" t="s">
        <v>4785</v>
      </c>
      <c r="BD8" s="102" t="s">
        <v>87</v>
      </c>
    </row>
    <row r="9" spans="1:56" s="2" customFormat="1" ht="16.5" customHeight="1">
      <c r="A9" s="33"/>
      <c r="B9" s="34"/>
      <c r="C9" s="33"/>
      <c r="D9" s="33"/>
      <c r="E9" s="284" t="s">
        <v>4393</v>
      </c>
      <c r="F9" s="287"/>
      <c r="G9" s="287"/>
      <c r="H9" s="28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201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66" t="s">
        <v>4786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20. 4. 2022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8" t="str">
        <f>'Rekapitulácia stavby'!E14</f>
        <v>Vyplň údaj</v>
      </c>
      <c r="F20" s="255"/>
      <c r="G20" s="255"/>
      <c r="H20" s="25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30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4395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205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5"/>
      <c r="B29" s="106"/>
      <c r="C29" s="105"/>
      <c r="D29" s="105"/>
      <c r="E29" s="259" t="s">
        <v>1</v>
      </c>
      <c r="F29" s="259"/>
      <c r="G29" s="259"/>
      <c r="H29" s="259"/>
      <c r="I29" s="105"/>
      <c r="J29" s="105"/>
      <c r="K29" s="105"/>
      <c r="L29" s="107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8" t="s">
        <v>35</v>
      </c>
      <c r="E32" s="33"/>
      <c r="F32" s="33"/>
      <c r="G32" s="33"/>
      <c r="H32" s="33"/>
      <c r="I32" s="33"/>
      <c r="J32" s="75">
        <f>ROUND(J128,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39</v>
      </c>
      <c r="E35" s="39" t="s">
        <v>40</v>
      </c>
      <c r="F35" s="109">
        <f>ROUND((SUM(BE128:BE200)),  2)</f>
        <v>0</v>
      </c>
      <c r="G35" s="110"/>
      <c r="H35" s="110"/>
      <c r="I35" s="111">
        <v>0.2</v>
      </c>
      <c r="J35" s="109">
        <f>ROUND(((SUM(BE128:BE200))*I35),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9" t="s">
        <v>41</v>
      </c>
      <c r="F36" s="109">
        <f>ROUND((SUM(BF128:BF200)),  2)</f>
        <v>0</v>
      </c>
      <c r="G36" s="110"/>
      <c r="H36" s="110"/>
      <c r="I36" s="111">
        <v>0.2</v>
      </c>
      <c r="J36" s="109">
        <f>ROUND(((SUM(BF128:BF200))*I36),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ROUND((SUM(BG128:BG200)),  2)</f>
        <v>0</v>
      </c>
      <c r="G37" s="33"/>
      <c r="H37" s="33"/>
      <c r="I37" s="113">
        <v>0.2</v>
      </c>
      <c r="J37" s="11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43</v>
      </c>
      <c r="F38" s="112">
        <f>ROUND((SUM(BH128:BH200)),  2)</f>
        <v>0</v>
      </c>
      <c r="G38" s="33"/>
      <c r="H38" s="33"/>
      <c r="I38" s="113">
        <v>0.2</v>
      </c>
      <c r="J38" s="112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39" t="s">
        <v>44</v>
      </c>
      <c r="F39" s="109">
        <f>ROUND((SUM(BI128:BI200)),  2)</f>
        <v>0</v>
      </c>
      <c r="G39" s="110"/>
      <c r="H39" s="110"/>
      <c r="I39" s="111">
        <v>0</v>
      </c>
      <c r="J39" s="109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45</v>
      </c>
      <c r="E41" s="64"/>
      <c r="F41" s="64"/>
      <c r="G41" s="116" t="s">
        <v>46</v>
      </c>
      <c r="H41" s="117" t="s">
        <v>47</v>
      </c>
      <c r="I41" s="64"/>
      <c r="J41" s="118">
        <f>SUM(J32:J39)</f>
        <v>0</v>
      </c>
      <c r="K41" s="119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2" customFormat="1" ht="16.5" hidden="1" customHeight="1">
      <c r="A87" s="33"/>
      <c r="B87" s="34"/>
      <c r="C87" s="33"/>
      <c r="D87" s="33"/>
      <c r="E87" s="284" t="s">
        <v>4393</v>
      </c>
      <c r="F87" s="287"/>
      <c r="G87" s="287"/>
      <c r="H87" s="28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hidden="1" customHeight="1">
      <c r="A88" s="33"/>
      <c r="B88" s="34"/>
      <c r="C88" s="28" t="s">
        <v>201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hidden="1" customHeight="1">
      <c r="A89" s="33"/>
      <c r="B89" s="34"/>
      <c r="C89" s="33"/>
      <c r="D89" s="33"/>
      <c r="E89" s="266" t="str">
        <f>E11</f>
        <v>SO 04.4 - Vodomerná šachta - VŠ - stavebná časť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hidden="1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hidden="1" customHeight="1">
      <c r="A91" s="33"/>
      <c r="B91" s="34"/>
      <c r="C91" s="28" t="s">
        <v>19</v>
      </c>
      <c r="D91" s="33"/>
      <c r="E91" s="33"/>
      <c r="F91" s="26" t="str">
        <f>F14</f>
        <v>kú: Jelka,p.č.:1174/1,4,24,25</v>
      </c>
      <c r="G91" s="33"/>
      <c r="H91" s="33"/>
      <c r="I91" s="28" t="s">
        <v>21</v>
      </c>
      <c r="J91" s="59" t="str">
        <f>IF(J14="","",J14)</f>
        <v>20. 4. 2022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hidden="1" customHeight="1">
      <c r="A93" s="33"/>
      <c r="B93" s="34"/>
      <c r="C93" s="28" t="s">
        <v>23</v>
      </c>
      <c r="D93" s="33"/>
      <c r="E93" s="33"/>
      <c r="F93" s="26" t="str">
        <f>E17</f>
        <v>Obec Jelka, Mierová 959/17, 925 23 Jelka</v>
      </c>
      <c r="G93" s="33"/>
      <c r="H93" s="33"/>
      <c r="I93" s="28" t="s">
        <v>30</v>
      </c>
      <c r="J93" s="31" t="str">
        <f>E23</f>
        <v>Ing.Alfréd Gáspár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hidden="1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Ingrid Szegheőová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hidden="1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hidden="1" customHeight="1">
      <c r="A96" s="33"/>
      <c r="B96" s="34"/>
      <c r="C96" s="122" t="s">
        <v>207</v>
      </c>
      <c r="D96" s="114"/>
      <c r="E96" s="114"/>
      <c r="F96" s="114"/>
      <c r="G96" s="114"/>
      <c r="H96" s="114"/>
      <c r="I96" s="114"/>
      <c r="J96" s="123" t="s">
        <v>208</v>
      </c>
      <c r="K96" s="114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hidden="1" customHeight="1">
      <c r="A98" s="33"/>
      <c r="B98" s="34"/>
      <c r="C98" s="124" t="s">
        <v>209</v>
      </c>
      <c r="D98" s="33"/>
      <c r="E98" s="33"/>
      <c r="F98" s="33"/>
      <c r="G98" s="33"/>
      <c r="H98" s="33"/>
      <c r="I98" s="33"/>
      <c r="J98" s="75">
        <f>J128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210</v>
      </c>
    </row>
    <row r="99" spans="1:47" s="9" customFormat="1" ht="24.9" hidden="1" customHeight="1">
      <c r="B99" s="125"/>
      <c r="D99" s="126" t="s">
        <v>211</v>
      </c>
      <c r="E99" s="127"/>
      <c r="F99" s="127"/>
      <c r="G99" s="127"/>
      <c r="H99" s="127"/>
      <c r="I99" s="127"/>
      <c r="J99" s="128">
        <f>J129</f>
        <v>0</v>
      </c>
      <c r="L99" s="125"/>
    </row>
    <row r="100" spans="1:47" s="10" customFormat="1" ht="19.95" hidden="1" customHeight="1">
      <c r="B100" s="129"/>
      <c r="D100" s="130" t="s">
        <v>433</v>
      </c>
      <c r="E100" s="131"/>
      <c r="F100" s="131"/>
      <c r="G100" s="131"/>
      <c r="H100" s="131"/>
      <c r="I100" s="131"/>
      <c r="J100" s="132">
        <f>J130</f>
        <v>0</v>
      </c>
      <c r="L100" s="129"/>
    </row>
    <row r="101" spans="1:47" s="10" customFormat="1" ht="19.95" hidden="1" customHeight="1">
      <c r="B101" s="129"/>
      <c r="D101" s="130" t="s">
        <v>435</v>
      </c>
      <c r="E101" s="131"/>
      <c r="F101" s="131"/>
      <c r="G101" s="131"/>
      <c r="H101" s="131"/>
      <c r="I101" s="131"/>
      <c r="J101" s="132">
        <f>J161</f>
        <v>0</v>
      </c>
      <c r="L101" s="129"/>
    </row>
    <row r="102" spans="1:47" s="10" customFormat="1" ht="19.95" hidden="1" customHeight="1">
      <c r="B102" s="129"/>
      <c r="D102" s="130" t="s">
        <v>2761</v>
      </c>
      <c r="E102" s="131"/>
      <c r="F102" s="131"/>
      <c r="G102" s="131"/>
      <c r="H102" s="131"/>
      <c r="I102" s="131"/>
      <c r="J102" s="132">
        <f>J164</f>
        <v>0</v>
      </c>
      <c r="L102" s="129"/>
    </row>
    <row r="103" spans="1:47" s="10" customFormat="1" ht="19.95" hidden="1" customHeight="1">
      <c r="B103" s="129"/>
      <c r="D103" s="130" t="s">
        <v>4678</v>
      </c>
      <c r="E103" s="131"/>
      <c r="F103" s="131"/>
      <c r="G103" s="131"/>
      <c r="H103" s="131"/>
      <c r="I103" s="131"/>
      <c r="J103" s="132">
        <f>J174</f>
        <v>0</v>
      </c>
      <c r="L103" s="129"/>
    </row>
    <row r="104" spans="1:47" s="10" customFormat="1" ht="19.95" hidden="1" customHeight="1">
      <c r="B104" s="129"/>
      <c r="D104" s="130" t="s">
        <v>4679</v>
      </c>
      <c r="E104" s="131"/>
      <c r="F104" s="131"/>
      <c r="G104" s="131"/>
      <c r="H104" s="131"/>
      <c r="I104" s="131"/>
      <c r="J104" s="132">
        <f>J182</f>
        <v>0</v>
      </c>
      <c r="L104" s="129"/>
    </row>
    <row r="105" spans="1:47" s="9" customFormat="1" ht="24.9" hidden="1" customHeight="1">
      <c r="B105" s="125"/>
      <c r="D105" s="126" t="s">
        <v>215</v>
      </c>
      <c r="E105" s="127"/>
      <c r="F105" s="127"/>
      <c r="G105" s="127"/>
      <c r="H105" s="127"/>
      <c r="I105" s="127"/>
      <c r="J105" s="128">
        <f>J184</f>
        <v>0</v>
      </c>
      <c r="L105" s="125"/>
    </row>
    <row r="106" spans="1:47" s="10" customFormat="1" ht="19.95" hidden="1" customHeight="1">
      <c r="B106" s="129"/>
      <c r="D106" s="130" t="s">
        <v>4680</v>
      </c>
      <c r="E106" s="131"/>
      <c r="F106" s="131"/>
      <c r="G106" s="131"/>
      <c r="H106" s="131"/>
      <c r="I106" s="131"/>
      <c r="J106" s="132">
        <f>J185</f>
        <v>0</v>
      </c>
      <c r="L106" s="129"/>
    </row>
    <row r="107" spans="1:47" s="2" customFormat="1" ht="21.75" hidden="1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" hidden="1" customHeight="1">
      <c r="A108" s="33"/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hidden="1"/>
    <row r="110" spans="1:47" hidden="1"/>
    <row r="111" spans="1:47" hidden="1"/>
    <row r="112" spans="1:47" s="2" customFormat="1" ht="6.9" customHeight="1">
      <c r="A112" s="33"/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4.9" customHeight="1">
      <c r="A113" s="33"/>
      <c r="B113" s="34"/>
      <c r="C113" s="22" t="s">
        <v>220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6.9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84" t="str">
        <f>E7</f>
        <v>PRESTAVBA BUDOV ZDRAVOTNÉHO STREDISKA - 9 B.J.</v>
      </c>
      <c r="F116" s="285"/>
      <c r="G116" s="285"/>
      <c r="H116" s="285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1" customFormat="1" ht="12" customHeight="1">
      <c r="B117" s="21"/>
      <c r="C117" s="28" t="s">
        <v>199</v>
      </c>
      <c r="L117" s="21"/>
    </row>
    <row r="118" spans="1:63" s="2" customFormat="1" ht="16.5" customHeight="1">
      <c r="A118" s="33"/>
      <c r="B118" s="34"/>
      <c r="C118" s="33"/>
      <c r="D118" s="33"/>
      <c r="E118" s="284" t="s">
        <v>4393</v>
      </c>
      <c r="F118" s="287"/>
      <c r="G118" s="287"/>
      <c r="H118" s="287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201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66" t="str">
        <f>E11</f>
        <v>SO 04.4 - Vodomerná šachta - VŠ - stavebná časť</v>
      </c>
      <c r="F120" s="287"/>
      <c r="G120" s="287"/>
      <c r="H120" s="287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19</v>
      </c>
      <c r="D122" s="33"/>
      <c r="E122" s="33"/>
      <c r="F122" s="26" t="str">
        <f>F14</f>
        <v>kú: Jelka,p.č.:1174/1,4,24,25</v>
      </c>
      <c r="G122" s="33"/>
      <c r="H122" s="33"/>
      <c r="I122" s="28" t="s">
        <v>21</v>
      </c>
      <c r="J122" s="59" t="str">
        <f>IF(J14="","",J14)</f>
        <v>20. 4. 2022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15" customHeight="1">
      <c r="A124" s="33"/>
      <c r="B124" s="34"/>
      <c r="C124" s="28" t="s">
        <v>23</v>
      </c>
      <c r="D124" s="33"/>
      <c r="E124" s="33"/>
      <c r="F124" s="26" t="str">
        <f>E17</f>
        <v>Obec Jelka, Mierová 959/17, 925 23 Jelka</v>
      </c>
      <c r="G124" s="33"/>
      <c r="H124" s="33"/>
      <c r="I124" s="28" t="s">
        <v>30</v>
      </c>
      <c r="J124" s="31" t="str">
        <f>E23</f>
        <v>Ing.Alfréd Gáspár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15" customHeight="1">
      <c r="A125" s="33"/>
      <c r="B125" s="34"/>
      <c r="C125" s="28" t="s">
        <v>27</v>
      </c>
      <c r="D125" s="33"/>
      <c r="E125" s="33"/>
      <c r="F125" s="26" t="str">
        <f>IF(E20="","",E20)</f>
        <v>Vyplň údaj</v>
      </c>
      <c r="G125" s="33"/>
      <c r="H125" s="33"/>
      <c r="I125" s="28" t="s">
        <v>32</v>
      </c>
      <c r="J125" s="31" t="str">
        <f>E26</f>
        <v>Ingrid Szegheőová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33"/>
      <c r="B127" s="134"/>
      <c r="C127" s="135" t="s">
        <v>221</v>
      </c>
      <c r="D127" s="136" t="s">
        <v>60</v>
      </c>
      <c r="E127" s="136" t="s">
        <v>56</v>
      </c>
      <c r="F127" s="136" t="s">
        <v>57</v>
      </c>
      <c r="G127" s="136" t="s">
        <v>222</v>
      </c>
      <c r="H127" s="136" t="s">
        <v>223</v>
      </c>
      <c r="I127" s="136" t="s">
        <v>224</v>
      </c>
      <c r="J127" s="137" t="s">
        <v>208</v>
      </c>
      <c r="K127" s="138" t="s">
        <v>225</v>
      </c>
      <c r="L127" s="139"/>
      <c r="M127" s="66" t="s">
        <v>1</v>
      </c>
      <c r="N127" s="67" t="s">
        <v>39</v>
      </c>
      <c r="O127" s="67" t="s">
        <v>226</v>
      </c>
      <c r="P127" s="67" t="s">
        <v>227</v>
      </c>
      <c r="Q127" s="67" t="s">
        <v>228</v>
      </c>
      <c r="R127" s="67" t="s">
        <v>229</v>
      </c>
      <c r="S127" s="67" t="s">
        <v>230</v>
      </c>
      <c r="T127" s="68" t="s">
        <v>231</v>
      </c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</row>
    <row r="128" spans="1:63" s="2" customFormat="1" ht="22.95" customHeight="1">
      <c r="A128" s="33"/>
      <c r="B128" s="34"/>
      <c r="C128" s="73" t="s">
        <v>209</v>
      </c>
      <c r="D128" s="33"/>
      <c r="E128" s="33"/>
      <c r="F128" s="33"/>
      <c r="G128" s="33"/>
      <c r="H128" s="33"/>
      <c r="I128" s="33"/>
      <c r="J128" s="140">
        <f>BK128</f>
        <v>0</v>
      </c>
      <c r="K128" s="33"/>
      <c r="L128" s="34"/>
      <c r="M128" s="69"/>
      <c r="N128" s="60"/>
      <c r="O128" s="70"/>
      <c r="P128" s="141">
        <f>P129+P184</f>
        <v>0</v>
      </c>
      <c r="Q128" s="70"/>
      <c r="R128" s="141">
        <f>R129+R184</f>
        <v>10.2652304</v>
      </c>
      <c r="S128" s="70"/>
      <c r="T128" s="142">
        <f>T129+T184</f>
        <v>5.7000000000000002E-3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74</v>
      </c>
      <c r="AU128" s="18" t="s">
        <v>210</v>
      </c>
      <c r="BK128" s="143">
        <f>BK129+BK184</f>
        <v>0</v>
      </c>
    </row>
    <row r="129" spans="1:65" s="12" customFormat="1" ht="25.95" customHeight="1">
      <c r="B129" s="144"/>
      <c r="D129" s="145" t="s">
        <v>74</v>
      </c>
      <c r="E129" s="146" t="s">
        <v>232</v>
      </c>
      <c r="F129" s="146" t="s">
        <v>233</v>
      </c>
      <c r="I129" s="147"/>
      <c r="J129" s="148">
        <f>BK129</f>
        <v>0</v>
      </c>
      <c r="L129" s="144"/>
      <c r="M129" s="149"/>
      <c r="N129" s="150"/>
      <c r="O129" s="150"/>
      <c r="P129" s="151">
        <f>P130+P161+P164+P174+P182</f>
        <v>0</v>
      </c>
      <c r="Q129" s="150"/>
      <c r="R129" s="151">
        <f>R130+R161+R164+R174+R182</f>
        <v>10.177428000000001</v>
      </c>
      <c r="S129" s="150"/>
      <c r="T129" s="152">
        <f>T130+T161+T164+T174+T182</f>
        <v>5.7000000000000002E-3</v>
      </c>
      <c r="AR129" s="145" t="s">
        <v>82</v>
      </c>
      <c r="AT129" s="153" t="s">
        <v>74</v>
      </c>
      <c r="AU129" s="153" t="s">
        <v>75</v>
      </c>
      <c r="AY129" s="145" t="s">
        <v>234</v>
      </c>
      <c r="BK129" s="154">
        <f>BK130+BK161+BK164+BK174+BK182</f>
        <v>0</v>
      </c>
    </row>
    <row r="130" spans="1:65" s="12" customFormat="1" ht="22.95" customHeight="1">
      <c r="B130" s="144"/>
      <c r="D130" s="145" t="s">
        <v>74</v>
      </c>
      <c r="E130" s="155" t="s">
        <v>82</v>
      </c>
      <c r="F130" s="155" t="s">
        <v>450</v>
      </c>
      <c r="I130" s="147"/>
      <c r="J130" s="156">
        <f>BK130</f>
        <v>0</v>
      </c>
      <c r="L130" s="144"/>
      <c r="M130" s="149"/>
      <c r="N130" s="150"/>
      <c r="O130" s="150"/>
      <c r="P130" s="151">
        <f>SUM(P131:P160)</f>
        <v>0</v>
      </c>
      <c r="Q130" s="150"/>
      <c r="R130" s="151">
        <f>SUM(R131:R160)</f>
        <v>1.155E-2</v>
      </c>
      <c r="S130" s="150"/>
      <c r="T130" s="152">
        <f>SUM(T131:T160)</f>
        <v>0</v>
      </c>
      <c r="AR130" s="145" t="s">
        <v>82</v>
      </c>
      <c r="AT130" s="153" t="s">
        <v>74</v>
      </c>
      <c r="AU130" s="153" t="s">
        <v>82</v>
      </c>
      <c r="AY130" s="145" t="s">
        <v>234</v>
      </c>
      <c r="BK130" s="154">
        <f>SUM(BK131:BK160)</f>
        <v>0</v>
      </c>
    </row>
    <row r="131" spans="1:65" s="2" customFormat="1" ht="24.15" customHeight="1">
      <c r="A131" s="33"/>
      <c r="B131" s="157"/>
      <c r="C131" s="158" t="s">
        <v>82</v>
      </c>
      <c r="D131" s="158" t="s">
        <v>237</v>
      </c>
      <c r="E131" s="159" t="s">
        <v>4681</v>
      </c>
      <c r="F131" s="160" t="s">
        <v>4682</v>
      </c>
      <c r="G131" s="161" t="s">
        <v>453</v>
      </c>
      <c r="H131" s="162">
        <v>23.25</v>
      </c>
      <c r="I131" s="163"/>
      <c r="J131" s="164">
        <f>ROUND(I131*H131,2)</f>
        <v>0</v>
      </c>
      <c r="K131" s="165"/>
      <c r="L131" s="34"/>
      <c r="M131" s="166" t="s">
        <v>1</v>
      </c>
      <c r="N131" s="167" t="s">
        <v>41</v>
      </c>
      <c r="O131" s="62"/>
      <c r="P131" s="168">
        <f>O131*H131</f>
        <v>0</v>
      </c>
      <c r="Q131" s="168">
        <v>0</v>
      </c>
      <c r="R131" s="168">
        <f>Q131*H131</f>
        <v>0</v>
      </c>
      <c r="S131" s="168">
        <v>0</v>
      </c>
      <c r="T131" s="169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0" t="s">
        <v>241</v>
      </c>
      <c r="AT131" s="170" t="s">
        <v>237</v>
      </c>
      <c r="AU131" s="170" t="s">
        <v>87</v>
      </c>
      <c r="AY131" s="18" t="s">
        <v>234</v>
      </c>
      <c r="BE131" s="171">
        <f>IF(N131="základná",J131,0)</f>
        <v>0</v>
      </c>
      <c r="BF131" s="171">
        <f>IF(N131="znížená",J131,0)</f>
        <v>0</v>
      </c>
      <c r="BG131" s="171">
        <f>IF(N131="zákl. prenesená",J131,0)</f>
        <v>0</v>
      </c>
      <c r="BH131" s="171">
        <f>IF(N131="zníž. prenesená",J131,0)</f>
        <v>0</v>
      </c>
      <c r="BI131" s="171">
        <f>IF(N131="nulová",J131,0)</f>
        <v>0</v>
      </c>
      <c r="BJ131" s="18" t="s">
        <v>87</v>
      </c>
      <c r="BK131" s="171">
        <f>ROUND(I131*H131,2)</f>
        <v>0</v>
      </c>
      <c r="BL131" s="18" t="s">
        <v>241</v>
      </c>
      <c r="BM131" s="170" t="s">
        <v>4683</v>
      </c>
    </row>
    <row r="132" spans="1:65" s="14" customFormat="1">
      <c r="B132" s="180"/>
      <c r="D132" s="173" t="s">
        <v>243</v>
      </c>
      <c r="E132" s="181" t="s">
        <v>1</v>
      </c>
      <c r="F132" s="182" t="s">
        <v>4787</v>
      </c>
      <c r="H132" s="183">
        <v>6.75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243</v>
      </c>
      <c r="AU132" s="181" t="s">
        <v>87</v>
      </c>
      <c r="AV132" s="14" t="s">
        <v>87</v>
      </c>
      <c r="AW132" s="14" t="s">
        <v>29</v>
      </c>
      <c r="AX132" s="14" t="s">
        <v>75</v>
      </c>
      <c r="AY132" s="181" t="s">
        <v>234</v>
      </c>
    </row>
    <row r="133" spans="1:65" s="14" customFormat="1">
      <c r="B133" s="180"/>
      <c r="D133" s="173" t="s">
        <v>243</v>
      </c>
      <c r="E133" s="181" t="s">
        <v>1</v>
      </c>
      <c r="F133" s="182" t="s">
        <v>4788</v>
      </c>
      <c r="H133" s="183">
        <v>16.5</v>
      </c>
      <c r="I133" s="184"/>
      <c r="L133" s="180"/>
      <c r="M133" s="185"/>
      <c r="N133" s="186"/>
      <c r="O133" s="186"/>
      <c r="P133" s="186"/>
      <c r="Q133" s="186"/>
      <c r="R133" s="186"/>
      <c r="S133" s="186"/>
      <c r="T133" s="187"/>
      <c r="AT133" s="181" t="s">
        <v>243</v>
      </c>
      <c r="AU133" s="181" t="s">
        <v>87</v>
      </c>
      <c r="AV133" s="14" t="s">
        <v>87</v>
      </c>
      <c r="AW133" s="14" t="s">
        <v>29</v>
      </c>
      <c r="AX133" s="14" t="s">
        <v>75</v>
      </c>
      <c r="AY133" s="181" t="s">
        <v>234</v>
      </c>
    </row>
    <row r="134" spans="1:65" s="15" customFormat="1">
      <c r="B134" s="188"/>
      <c r="D134" s="173" t="s">
        <v>243</v>
      </c>
      <c r="E134" s="189" t="s">
        <v>4385</v>
      </c>
      <c r="F134" s="190" t="s">
        <v>248</v>
      </c>
      <c r="H134" s="191">
        <v>23.25</v>
      </c>
      <c r="I134" s="192"/>
      <c r="L134" s="188"/>
      <c r="M134" s="193"/>
      <c r="N134" s="194"/>
      <c r="O134" s="194"/>
      <c r="P134" s="194"/>
      <c r="Q134" s="194"/>
      <c r="R134" s="194"/>
      <c r="S134" s="194"/>
      <c r="T134" s="195"/>
      <c r="AT134" s="189" t="s">
        <v>243</v>
      </c>
      <c r="AU134" s="189" t="s">
        <v>87</v>
      </c>
      <c r="AV134" s="15" t="s">
        <v>241</v>
      </c>
      <c r="AW134" s="15" t="s">
        <v>29</v>
      </c>
      <c r="AX134" s="15" t="s">
        <v>82</v>
      </c>
      <c r="AY134" s="189" t="s">
        <v>234</v>
      </c>
    </row>
    <row r="135" spans="1:65" s="2" customFormat="1" ht="24.15" customHeight="1">
      <c r="A135" s="33"/>
      <c r="B135" s="157"/>
      <c r="C135" s="158" t="s">
        <v>87</v>
      </c>
      <c r="D135" s="158" t="s">
        <v>237</v>
      </c>
      <c r="E135" s="159" t="s">
        <v>4688</v>
      </c>
      <c r="F135" s="160" t="s">
        <v>4689</v>
      </c>
      <c r="G135" s="161" t="s">
        <v>453</v>
      </c>
      <c r="H135" s="162">
        <v>6.9749999999999996</v>
      </c>
      <c r="I135" s="163"/>
      <c r="J135" s="164">
        <f>ROUND(I135*H135,2)</f>
        <v>0</v>
      </c>
      <c r="K135" s="165"/>
      <c r="L135" s="34"/>
      <c r="M135" s="166" t="s">
        <v>1</v>
      </c>
      <c r="N135" s="167" t="s">
        <v>41</v>
      </c>
      <c r="O135" s="62"/>
      <c r="P135" s="168">
        <f>O135*H135</f>
        <v>0</v>
      </c>
      <c r="Q135" s="168">
        <v>0</v>
      </c>
      <c r="R135" s="168">
        <f>Q135*H135</f>
        <v>0</v>
      </c>
      <c r="S135" s="168">
        <v>0</v>
      </c>
      <c r="T135" s="169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0" t="s">
        <v>241</v>
      </c>
      <c r="AT135" s="170" t="s">
        <v>237</v>
      </c>
      <c r="AU135" s="170" t="s">
        <v>87</v>
      </c>
      <c r="AY135" s="18" t="s">
        <v>234</v>
      </c>
      <c r="BE135" s="171">
        <f>IF(N135="základná",J135,0)</f>
        <v>0</v>
      </c>
      <c r="BF135" s="171">
        <f>IF(N135="znížená",J135,0)</f>
        <v>0</v>
      </c>
      <c r="BG135" s="171">
        <f>IF(N135="zákl. prenesená",J135,0)</f>
        <v>0</v>
      </c>
      <c r="BH135" s="171">
        <f>IF(N135="zníž. prenesená",J135,0)</f>
        <v>0</v>
      </c>
      <c r="BI135" s="171">
        <f>IF(N135="nulová",J135,0)</f>
        <v>0</v>
      </c>
      <c r="BJ135" s="18" t="s">
        <v>87</v>
      </c>
      <c r="BK135" s="171">
        <f>ROUND(I135*H135,2)</f>
        <v>0</v>
      </c>
      <c r="BL135" s="18" t="s">
        <v>241</v>
      </c>
      <c r="BM135" s="170" t="s">
        <v>4789</v>
      </c>
    </row>
    <row r="136" spans="1:65" s="14" customFormat="1">
      <c r="B136" s="180"/>
      <c r="D136" s="173" t="s">
        <v>243</v>
      </c>
      <c r="E136" s="181" t="s">
        <v>1</v>
      </c>
      <c r="F136" s="182" t="s">
        <v>4691</v>
      </c>
      <c r="H136" s="183">
        <v>6.9749999999999996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243</v>
      </c>
      <c r="AU136" s="181" t="s">
        <v>87</v>
      </c>
      <c r="AV136" s="14" t="s">
        <v>87</v>
      </c>
      <c r="AW136" s="14" t="s">
        <v>29</v>
      </c>
      <c r="AX136" s="14" t="s">
        <v>82</v>
      </c>
      <c r="AY136" s="181" t="s">
        <v>234</v>
      </c>
    </row>
    <row r="137" spans="1:65" s="2" customFormat="1" ht="24.15" customHeight="1">
      <c r="A137" s="33"/>
      <c r="B137" s="157"/>
      <c r="C137" s="158" t="s">
        <v>92</v>
      </c>
      <c r="D137" s="158" t="s">
        <v>237</v>
      </c>
      <c r="E137" s="159" t="s">
        <v>4692</v>
      </c>
      <c r="F137" s="160" t="s">
        <v>4693</v>
      </c>
      <c r="G137" s="161" t="s">
        <v>256</v>
      </c>
      <c r="H137" s="162">
        <v>16.5</v>
      </c>
      <c r="I137" s="163"/>
      <c r="J137" s="164">
        <f>ROUND(I137*H137,2)</f>
        <v>0</v>
      </c>
      <c r="K137" s="165"/>
      <c r="L137" s="34"/>
      <c r="M137" s="166" t="s">
        <v>1</v>
      </c>
      <c r="N137" s="167" t="s">
        <v>41</v>
      </c>
      <c r="O137" s="62"/>
      <c r="P137" s="168">
        <f>O137*H137</f>
        <v>0</v>
      </c>
      <c r="Q137" s="168">
        <v>6.9999999999999999E-4</v>
      </c>
      <c r="R137" s="168">
        <f>Q137*H137</f>
        <v>1.155E-2</v>
      </c>
      <c r="S137" s="168">
        <v>0</v>
      </c>
      <c r="T137" s="169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0" t="s">
        <v>241</v>
      </c>
      <c r="AT137" s="170" t="s">
        <v>237</v>
      </c>
      <c r="AU137" s="170" t="s">
        <v>87</v>
      </c>
      <c r="AY137" s="18" t="s">
        <v>234</v>
      </c>
      <c r="BE137" s="171">
        <f>IF(N137="základná",J137,0)</f>
        <v>0</v>
      </c>
      <c r="BF137" s="171">
        <f>IF(N137="znížená",J137,0)</f>
        <v>0</v>
      </c>
      <c r="BG137" s="171">
        <f>IF(N137="zákl. prenesená",J137,0)</f>
        <v>0</v>
      </c>
      <c r="BH137" s="171">
        <f>IF(N137="zníž. prenesená",J137,0)</f>
        <v>0</v>
      </c>
      <c r="BI137" s="171">
        <f>IF(N137="nulová",J137,0)</f>
        <v>0</v>
      </c>
      <c r="BJ137" s="18" t="s">
        <v>87</v>
      </c>
      <c r="BK137" s="171">
        <f>ROUND(I137*H137,2)</f>
        <v>0</v>
      </c>
      <c r="BL137" s="18" t="s">
        <v>241</v>
      </c>
      <c r="BM137" s="170" t="s">
        <v>4694</v>
      </c>
    </row>
    <row r="138" spans="1:65" s="14" customFormat="1">
      <c r="B138" s="180"/>
      <c r="D138" s="173" t="s">
        <v>243</v>
      </c>
      <c r="E138" s="181" t="s">
        <v>1</v>
      </c>
      <c r="F138" s="182" t="s">
        <v>4790</v>
      </c>
      <c r="H138" s="183">
        <v>16.5</v>
      </c>
      <c r="I138" s="184"/>
      <c r="L138" s="180"/>
      <c r="M138" s="185"/>
      <c r="N138" s="186"/>
      <c r="O138" s="186"/>
      <c r="P138" s="186"/>
      <c r="Q138" s="186"/>
      <c r="R138" s="186"/>
      <c r="S138" s="186"/>
      <c r="T138" s="187"/>
      <c r="AT138" s="181" t="s">
        <v>243</v>
      </c>
      <c r="AU138" s="181" t="s">
        <v>87</v>
      </c>
      <c r="AV138" s="14" t="s">
        <v>87</v>
      </c>
      <c r="AW138" s="14" t="s">
        <v>29</v>
      </c>
      <c r="AX138" s="14" t="s">
        <v>82</v>
      </c>
      <c r="AY138" s="181" t="s">
        <v>234</v>
      </c>
    </row>
    <row r="139" spans="1:65" s="2" customFormat="1" ht="21.75" customHeight="1">
      <c r="A139" s="33"/>
      <c r="B139" s="157"/>
      <c r="C139" s="158" t="s">
        <v>241</v>
      </c>
      <c r="D139" s="158" t="s">
        <v>237</v>
      </c>
      <c r="E139" s="159" t="s">
        <v>4696</v>
      </c>
      <c r="F139" s="160" t="s">
        <v>4697</v>
      </c>
      <c r="G139" s="161" t="s">
        <v>256</v>
      </c>
      <c r="H139" s="162">
        <v>16.5</v>
      </c>
      <c r="I139" s="163"/>
      <c r="J139" s="164">
        <f>ROUND(I139*H139,2)</f>
        <v>0</v>
      </c>
      <c r="K139" s="165"/>
      <c r="L139" s="34"/>
      <c r="M139" s="166" t="s">
        <v>1</v>
      </c>
      <c r="N139" s="167" t="s">
        <v>41</v>
      </c>
      <c r="O139" s="62"/>
      <c r="P139" s="168">
        <f>O139*H139</f>
        <v>0</v>
      </c>
      <c r="Q139" s="168">
        <v>0</v>
      </c>
      <c r="R139" s="168">
        <f>Q139*H139</f>
        <v>0</v>
      </c>
      <c r="S139" s="168">
        <v>0</v>
      </c>
      <c r="T139" s="169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0" t="s">
        <v>241</v>
      </c>
      <c r="AT139" s="170" t="s">
        <v>237</v>
      </c>
      <c r="AU139" s="170" t="s">
        <v>87</v>
      </c>
      <c r="AY139" s="18" t="s">
        <v>234</v>
      </c>
      <c r="BE139" s="171">
        <f>IF(N139="základná",J139,0)</f>
        <v>0</v>
      </c>
      <c r="BF139" s="171">
        <f>IF(N139="znížená",J139,0)</f>
        <v>0</v>
      </c>
      <c r="BG139" s="171">
        <f>IF(N139="zákl. prenesená",J139,0)</f>
        <v>0</v>
      </c>
      <c r="BH139" s="171">
        <f>IF(N139="zníž. prenesená",J139,0)</f>
        <v>0</v>
      </c>
      <c r="BI139" s="171">
        <f>IF(N139="nulová",J139,0)</f>
        <v>0</v>
      </c>
      <c r="BJ139" s="18" t="s">
        <v>87</v>
      </c>
      <c r="BK139" s="171">
        <f>ROUND(I139*H139,2)</f>
        <v>0</v>
      </c>
      <c r="BL139" s="18" t="s">
        <v>241</v>
      </c>
      <c r="BM139" s="170" t="s">
        <v>4698</v>
      </c>
    </row>
    <row r="140" spans="1:65" s="2" customFormat="1" ht="37.950000000000003" customHeight="1">
      <c r="A140" s="33"/>
      <c r="B140" s="157"/>
      <c r="C140" s="158" t="s">
        <v>269</v>
      </c>
      <c r="D140" s="158" t="s">
        <v>237</v>
      </c>
      <c r="E140" s="159" t="s">
        <v>4550</v>
      </c>
      <c r="F140" s="160" t="s">
        <v>4551</v>
      </c>
      <c r="G140" s="161" t="s">
        <v>453</v>
      </c>
      <c r="H140" s="162">
        <v>9.1980000000000004</v>
      </c>
      <c r="I140" s="163"/>
      <c r="J140" s="164">
        <f>ROUND(I140*H140,2)</f>
        <v>0</v>
      </c>
      <c r="K140" s="165"/>
      <c r="L140" s="34"/>
      <c r="M140" s="166" t="s">
        <v>1</v>
      </c>
      <c r="N140" s="167" t="s">
        <v>41</v>
      </c>
      <c r="O140" s="62"/>
      <c r="P140" s="168">
        <f>O140*H140</f>
        <v>0</v>
      </c>
      <c r="Q140" s="168">
        <v>0</v>
      </c>
      <c r="R140" s="168">
        <f>Q140*H140</f>
        <v>0</v>
      </c>
      <c r="S140" s="168">
        <v>0</v>
      </c>
      <c r="T140" s="169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0" t="s">
        <v>241</v>
      </c>
      <c r="AT140" s="170" t="s">
        <v>237</v>
      </c>
      <c r="AU140" s="170" t="s">
        <v>87</v>
      </c>
      <c r="AY140" s="18" t="s">
        <v>234</v>
      </c>
      <c r="BE140" s="171">
        <f>IF(N140="základná",J140,0)</f>
        <v>0</v>
      </c>
      <c r="BF140" s="171">
        <f>IF(N140="znížená",J140,0)</f>
        <v>0</v>
      </c>
      <c r="BG140" s="171">
        <f>IF(N140="zákl. prenesená",J140,0)</f>
        <v>0</v>
      </c>
      <c r="BH140" s="171">
        <f>IF(N140="zníž. prenesená",J140,0)</f>
        <v>0</v>
      </c>
      <c r="BI140" s="171">
        <f>IF(N140="nulová",J140,0)</f>
        <v>0</v>
      </c>
      <c r="BJ140" s="18" t="s">
        <v>87</v>
      </c>
      <c r="BK140" s="171">
        <f>ROUND(I140*H140,2)</f>
        <v>0</v>
      </c>
      <c r="BL140" s="18" t="s">
        <v>241</v>
      </c>
      <c r="BM140" s="170" t="s">
        <v>4699</v>
      </c>
    </row>
    <row r="141" spans="1:65" s="14" customFormat="1">
      <c r="B141" s="180"/>
      <c r="D141" s="173" t="s">
        <v>243</v>
      </c>
      <c r="E141" s="181" t="s">
        <v>1</v>
      </c>
      <c r="F141" s="182" t="s">
        <v>4385</v>
      </c>
      <c r="H141" s="183">
        <v>23.25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243</v>
      </c>
      <c r="AU141" s="181" t="s">
        <v>87</v>
      </c>
      <c r="AV141" s="14" t="s">
        <v>87</v>
      </c>
      <c r="AW141" s="14" t="s">
        <v>29</v>
      </c>
      <c r="AX141" s="14" t="s">
        <v>75</v>
      </c>
      <c r="AY141" s="181" t="s">
        <v>234</v>
      </c>
    </row>
    <row r="142" spans="1:65" s="14" customFormat="1">
      <c r="B142" s="180"/>
      <c r="D142" s="173" t="s">
        <v>243</v>
      </c>
      <c r="E142" s="181" t="s">
        <v>1</v>
      </c>
      <c r="F142" s="182" t="s">
        <v>4700</v>
      </c>
      <c r="H142" s="183">
        <v>-14.052</v>
      </c>
      <c r="I142" s="184"/>
      <c r="L142" s="180"/>
      <c r="M142" s="185"/>
      <c r="N142" s="186"/>
      <c r="O142" s="186"/>
      <c r="P142" s="186"/>
      <c r="Q142" s="186"/>
      <c r="R142" s="186"/>
      <c r="S142" s="186"/>
      <c r="T142" s="187"/>
      <c r="AT142" s="181" t="s">
        <v>243</v>
      </c>
      <c r="AU142" s="181" t="s">
        <v>87</v>
      </c>
      <c r="AV142" s="14" t="s">
        <v>87</v>
      </c>
      <c r="AW142" s="14" t="s">
        <v>29</v>
      </c>
      <c r="AX142" s="14" t="s">
        <v>75</v>
      </c>
      <c r="AY142" s="181" t="s">
        <v>234</v>
      </c>
    </row>
    <row r="143" spans="1:65" s="15" customFormat="1">
      <c r="B143" s="188"/>
      <c r="D143" s="173" t="s">
        <v>243</v>
      </c>
      <c r="E143" s="189" t="s">
        <v>4674</v>
      </c>
      <c r="F143" s="190" t="s">
        <v>248</v>
      </c>
      <c r="H143" s="191">
        <v>9.1980000000000004</v>
      </c>
      <c r="I143" s="192"/>
      <c r="L143" s="188"/>
      <c r="M143" s="193"/>
      <c r="N143" s="194"/>
      <c r="O143" s="194"/>
      <c r="P143" s="194"/>
      <c r="Q143" s="194"/>
      <c r="R143" s="194"/>
      <c r="S143" s="194"/>
      <c r="T143" s="195"/>
      <c r="AT143" s="189" t="s">
        <v>243</v>
      </c>
      <c r="AU143" s="189" t="s">
        <v>87</v>
      </c>
      <c r="AV143" s="15" t="s">
        <v>241</v>
      </c>
      <c r="AW143" s="15" t="s">
        <v>29</v>
      </c>
      <c r="AX143" s="15" t="s">
        <v>82</v>
      </c>
      <c r="AY143" s="189" t="s">
        <v>234</v>
      </c>
    </row>
    <row r="144" spans="1:65" s="2" customFormat="1" ht="44.25" customHeight="1">
      <c r="A144" s="33"/>
      <c r="B144" s="157"/>
      <c r="C144" s="158" t="s">
        <v>273</v>
      </c>
      <c r="D144" s="158" t="s">
        <v>237</v>
      </c>
      <c r="E144" s="159" t="s">
        <v>4554</v>
      </c>
      <c r="F144" s="160" t="s">
        <v>4555</v>
      </c>
      <c r="G144" s="161" t="s">
        <v>453</v>
      </c>
      <c r="H144" s="162">
        <v>64.385999999999996</v>
      </c>
      <c r="I144" s="163"/>
      <c r="J144" s="164">
        <f>ROUND(I144*H144,2)</f>
        <v>0</v>
      </c>
      <c r="K144" s="165"/>
      <c r="L144" s="34"/>
      <c r="M144" s="166" t="s">
        <v>1</v>
      </c>
      <c r="N144" s="167" t="s">
        <v>41</v>
      </c>
      <c r="O144" s="62"/>
      <c r="P144" s="168">
        <f>O144*H144</f>
        <v>0</v>
      </c>
      <c r="Q144" s="168">
        <v>0</v>
      </c>
      <c r="R144" s="168">
        <f>Q144*H144</f>
        <v>0</v>
      </c>
      <c r="S144" s="168">
        <v>0</v>
      </c>
      <c r="T144" s="169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241</v>
      </c>
      <c r="AT144" s="170" t="s">
        <v>237</v>
      </c>
      <c r="AU144" s="170" t="s">
        <v>87</v>
      </c>
      <c r="AY144" s="18" t="s">
        <v>234</v>
      </c>
      <c r="BE144" s="171">
        <f>IF(N144="základná",J144,0)</f>
        <v>0</v>
      </c>
      <c r="BF144" s="171">
        <f>IF(N144="znížená",J144,0)</f>
        <v>0</v>
      </c>
      <c r="BG144" s="171">
        <f>IF(N144="zákl. prenesená",J144,0)</f>
        <v>0</v>
      </c>
      <c r="BH144" s="171">
        <f>IF(N144="zníž. prenesená",J144,0)</f>
        <v>0</v>
      </c>
      <c r="BI144" s="171">
        <f>IF(N144="nulová",J144,0)</f>
        <v>0</v>
      </c>
      <c r="BJ144" s="18" t="s">
        <v>87</v>
      </c>
      <c r="BK144" s="171">
        <f>ROUND(I144*H144,2)</f>
        <v>0</v>
      </c>
      <c r="BL144" s="18" t="s">
        <v>241</v>
      </c>
      <c r="BM144" s="170" t="s">
        <v>4701</v>
      </c>
    </row>
    <row r="145" spans="1:65" s="13" customFormat="1">
      <c r="B145" s="172"/>
      <c r="D145" s="173" t="s">
        <v>243</v>
      </c>
      <c r="E145" s="174" t="s">
        <v>1</v>
      </c>
      <c r="F145" s="175" t="s">
        <v>4702</v>
      </c>
      <c r="H145" s="174" t="s">
        <v>1</v>
      </c>
      <c r="I145" s="176"/>
      <c r="L145" s="172"/>
      <c r="M145" s="177"/>
      <c r="N145" s="178"/>
      <c r="O145" s="178"/>
      <c r="P145" s="178"/>
      <c r="Q145" s="178"/>
      <c r="R145" s="178"/>
      <c r="S145" s="178"/>
      <c r="T145" s="179"/>
      <c r="AT145" s="174" t="s">
        <v>243</v>
      </c>
      <c r="AU145" s="174" t="s">
        <v>87</v>
      </c>
      <c r="AV145" s="13" t="s">
        <v>82</v>
      </c>
      <c r="AW145" s="13" t="s">
        <v>29</v>
      </c>
      <c r="AX145" s="13" t="s">
        <v>75</v>
      </c>
      <c r="AY145" s="174" t="s">
        <v>234</v>
      </c>
    </row>
    <row r="146" spans="1:65" s="14" customFormat="1">
      <c r="B146" s="180"/>
      <c r="D146" s="173" t="s">
        <v>243</v>
      </c>
      <c r="E146" s="181" t="s">
        <v>1</v>
      </c>
      <c r="F146" s="182" t="s">
        <v>4703</v>
      </c>
      <c r="H146" s="183">
        <v>64.385999999999996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243</v>
      </c>
      <c r="AU146" s="181" t="s">
        <v>87</v>
      </c>
      <c r="AV146" s="14" t="s">
        <v>87</v>
      </c>
      <c r="AW146" s="14" t="s">
        <v>29</v>
      </c>
      <c r="AX146" s="14" t="s">
        <v>82</v>
      </c>
      <c r="AY146" s="181" t="s">
        <v>234</v>
      </c>
    </row>
    <row r="147" spans="1:65" s="2" customFormat="1" ht="24.15" customHeight="1">
      <c r="A147" s="33"/>
      <c r="B147" s="157"/>
      <c r="C147" s="158" t="s">
        <v>278</v>
      </c>
      <c r="D147" s="158" t="s">
        <v>237</v>
      </c>
      <c r="E147" s="159" t="s">
        <v>4558</v>
      </c>
      <c r="F147" s="160" t="s">
        <v>4559</v>
      </c>
      <c r="G147" s="161" t="s">
        <v>453</v>
      </c>
      <c r="H147" s="162">
        <v>9.1980000000000004</v>
      </c>
      <c r="I147" s="163"/>
      <c r="J147" s="164">
        <f>ROUND(I147*H147,2)</f>
        <v>0</v>
      </c>
      <c r="K147" s="165"/>
      <c r="L147" s="34"/>
      <c r="M147" s="166" t="s">
        <v>1</v>
      </c>
      <c r="N147" s="167" t="s">
        <v>41</v>
      </c>
      <c r="O147" s="62"/>
      <c r="P147" s="168">
        <f>O147*H147</f>
        <v>0</v>
      </c>
      <c r="Q147" s="168">
        <v>0</v>
      </c>
      <c r="R147" s="168">
        <f>Q147*H147</f>
        <v>0</v>
      </c>
      <c r="S147" s="168">
        <v>0</v>
      </c>
      <c r="T147" s="169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0" t="s">
        <v>241</v>
      </c>
      <c r="AT147" s="170" t="s">
        <v>237</v>
      </c>
      <c r="AU147" s="170" t="s">
        <v>87</v>
      </c>
      <c r="AY147" s="18" t="s">
        <v>234</v>
      </c>
      <c r="BE147" s="171">
        <f>IF(N147="základná",J147,0)</f>
        <v>0</v>
      </c>
      <c r="BF147" s="171">
        <f>IF(N147="znížená",J147,0)</f>
        <v>0</v>
      </c>
      <c r="BG147" s="171">
        <f>IF(N147="zákl. prenesená",J147,0)</f>
        <v>0</v>
      </c>
      <c r="BH147" s="171">
        <f>IF(N147="zníž. prenesená",J147,0)</f>
        <v>0</v>
      </c>
      <c r="BI147" s="171">
        <f>IF(N147="nulová",J147,0)</f>
        <v>0</v>
      </c>
      <c r="BJ147" s="18" t="s">
        <v>87</v>
      </c>
      <c r="BK147" s="171">
        <f>ROUND(I147*H147,2)</f>
        <v>0</v>
      </c>
      <c r="BL147" s="18" t="s">
        <v>241</v>
      </c>
      <c r="BM147" s="170" t="s">
        <v>4704</v>
      </c>
    </row>
    <row r="148" spans="1:65" s="14" customFormat="1">
      <c r="B148" s="180"/>
      <c r="D148" s="173" t="s">
        <v>243</v>
      </c>
      <c r="E148" s="181" t="s">
        <v>1</v>
      </c>
      <c r="F148" s="182" t="s">
        <v>4674</v>
      </c>
      <c r="H148" s="183">
        <v>9.1980000000000004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243</v>
      </c>
      <c r="AU148" s="181" t="s">
        <v>87</v>
      </c>
      <c r="AV148" s="14" t="s">
        <v>87</v>
      </c>
      <c r="AW148" s="14" t="s">
        <v>29</v>
      </c>
      <c r="AX148" s="14" t="s">
        <v>82</v>
      </c>
      <c r="AY148" s="181" t="s">
        <v>234</v>
      </c>
    </row>
    <row r="149" spans="1:65" s="2" customFormat="1" ht="21.75" customHeight="1">
      <c r="A149" s="33"/>
      <c r="B149" s="157"/>
      <c r="C149" s="158" t="s">
        <v>282</v>
      </c>
      <c r="D149" s="158" t="s">
        <v>237</v>
      </c>
      <c r="E149" s="159" t="s">
        <v>4561</v>
      </c>
      <c r="F149" s="160" t="s">
        <v>4562</v>
      </c>
      <c r="G149" s="161" t="s">
        <v>453</v>
      </c>
      <c r="H149" s="162">
        <v>9.1980000000000004</v>
      </c>
      <c r="I149" s="163"/>
      <c r="J149" s="164">
        <f>ROUND(I149*H149,2)</f>
        <v>0</v>
      </c>
      <c r="K149" s="165"/>
      <c r="L149" s="34"/>
      <c r="M149" s="166" t="s">
        <v>1</v>
      </c>
      <c r="N149" s="167" t="s">
        <v>41</v>
      </c>
      <c r="O149" s="62"/>
      <c r="P149" s="168">
        <f>O149*H149</f>
        <v>0</v>
      </c>
      <c r="Q149" s="168">
        <v>0</v>
      </c>
      <c r="R149" s="168">
        <f>Q149*H149</f>
        <v>0</v>
      </c>
      <c r="S149" s="168">
        <v>0</v>
      </c>
      <c r="T149" s="169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0" t="s">
        <v>241</v>
      </c>
      <c r="AT149" s="170" t="s">
        <v>237</v>
      </c>
      <c r="AU149" s="170" t="s">
        <v>87</v>
      </c>
      <c r="AY149" s="18" t="s">
        <v>234</v>
      </c>
      <c r="BE149" s="171">
        <f>IF(N149="základná",J149,0)</f>
        <v>0</v>
      </c>
      <c r="BF149" s="171">
        <f>IF(N149="znížená",J149,0)</f>
        <v>0</v>
      </c>
      <c r="BG149" s="171">
        <f>IF(N149="zákl. prenesená",J149,0)</f>
        <v>0</v>
      </c>
      <c r="BH149" s="171">
        <f>IF(N149="zníž. prenesená",J149,0)</f>
        <v>0</v>
      </c>
      <c r="BI149" s="171">
        <f>IF(N149="nulová",J149,0)</f>
        <v>0</v>
      </c>
      <c r="BJ149" s="18" t="s">
        <v>87</v>
      </c>
      <c r="BK149" s="171">
        <f>ROUND(I149*H149,2)</f>
        <v>0</v>
      </c>
      <c r="BL149" s="18" t="s">
        <v>241</v>
      </c>
      <c r="BM149" s="170" t="s">
        <v>4705</v>
      </c>
    </row>
    <row r="150" spans="1:65" s="14" customFormat="1">
      <c r="B150" s="180"/>
      <c r="D150" s="173" t="s">
        <v>243</v>
      </c>
      <c r="E150" s="181" t="s">
        <v>1</v>
      </c>
      <c r="F150" s="182" t="s">
        <v>4674</v>
      </c>
      <c r="H150" s="183">
        <v>9.1980000000000004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243</v>
      </c>
      <c r="AU150" s="181" t="s">
        <v>87</v>
      </c>
      <c r="AV150" s="14" t="s">
        <v>87</v>
      </c>
      <c r="AW150" s="14" t="s">
        <v>29</v>
      </c>
      <c r="AX150" s="14" t="s">
        <v>82</v>
      </c>
      <c r="AY150" s="181" t="s">
        <v>234</v>
      </c>
    </row>
    <row r="151" spans="1:65" s="2" customFormat="1" ht="24.15" customHeight="1">
      <c r="A151" s="33"/>
      <c r="B151" s="157"/>
      <c r="C151" s="158" t="s">
        <v>235</v>
      </c>
      <c r="D151" s="158" t="s">
        <v>237</v>
      </c>
      <c r="E151" s="159" t="s">
        <v>4564</v>
      </c>
      <c r="F151" s="160" t="s">
        <v>4565</v>
      </c>
      <c r="G151" s="161" t="s">
        <v>267</v>
      </c>
      <c r="H151" s="162">
        <v>15.637</v>
      </c>
      <c r="I151" s="163"/>
      <c r="J151" s="164">
        <f>ROUND(I151*H151,2)</f>
        <v>0</v>
      </c>
      <c r="K151" s="165"/>
      <c r="L151" s="34"/>
      <c r="M151" s="166" t="s">
        <v>1</v>
      </c>
      <c r="N151" s="167" t="s">
        <v>41</v>
      </c>
      <c r="O151" s="62"/>
      <c r="P151" s="168">
        <f>O151*H151</f>
        <v>0</v>
      </c>
      <c r="Q151" s="168">
        <v>0</v>
      </c>
      <c r="R151" s="168">
        <f>Q151*H151</f>
        <v>0</v>
      </c>
      <c r="S151" s="168">
        <v>0</v>
      </c>
      <c r="T151" s="169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0" t="s">
        <v>241</v>
      </c>
      <c r="AT151" s="170" t="s">
        <v>237</v>
      </c>
      <c r="AU151" s="170" t="s">
        <v>87</v>
      </c>
      <c r="AY151" s="18" t="s">
        <v>234</v>
      </c>
      <c r="BE151" s="171">
        <f>IF(N151="základná",J151,0)</f>
        <v>0</v>
      </c>
      <c r="BF151" s="171">
        <f>IF(N151="znížená",J151,0)</f>
        <v>0</v>
      </c>
      <c r="BG151" s="171">
        <f>IF(N151="zákl. prenesená",J151,0)</f>
        <v>0</v>
      </c>
      <c r="BH151" s="171">
        <f>IF(N151="zníž. prenesená",J151,0)</f>
        <v>0</v>
      </c>
      <c r="BI151" s="171">
        <f>IF(N151="nulová",J151,0)</f>
        <v>0</v>
      </c>
      <c r="BJ151" s="18" t="s">
        <v>87</v>
      </c>
      <c r="BK151" s="171">
        <f>ROUND(I151*H151,2)</f>
        <v>0</v>
      </c>
      <c r="BL151" s="18" t="s">
        <v>241</v>
      </c>
      <c r="BM151" s="170" t="s">
        <v>4706</v>
      </c>
    </row>
    <row r="152" spans="1:65" s="14" customFormat="1">
      <c r="B152" s="180"/>
      <c r="D152" s="173" t="s">
        <v>243</v>
      </c>
      <c r="E152" s="181" t="s">
        <v>1</v>
      </c>
      <c r="F152" s="182" t="s">
        <v>4707</v>
      </c>
      <c r="H152" s="183">
        <v>15.637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243</v>
      </c>
      <c r="AU152" s="181" t="s">
        <v>87</v>
      </c>
      <c r="AV152" s="14" t="s">
        <v>87</v>
      </c>
      <c r="AW152" s="14" t="s">
        <v>29</v>
      </c>
      <c r="AX152" s="14" t="s">
        <v>82</v>
      </c>
      <c r="AY152" s="181" t="s">
        <v>234</v>
      </c>
    </row>
    <row r="153" spans="1:65" s="2" customFormat="1" ht="33" customHeight="1">
      <c r="A153" s="33"/>
      <c r="B153" s="157"/>
      <c r="C153" s="158" t="s">
        <v>292</v>
      </c>
      <c r="D153" s="158" t="s">
        <v>237</v>
      </c>
      <c r="E153" s="159" t="s">
        <v>4568</v>
      </c>
      <c r="F153" s="160" t="s">
        <v>4569</v>
      </c>
      <c r="G153" s="161" t="s">
        <v>453</v>
      </c>
      <c r="H153" s="162">
        <v>14.052</v>
      </c>
      <c r="I153" s="163"/>
      <c r="J153" s="164">
        <f>ROUND(I153*H153,2)</f>
        <v>0</v>
      </c>
      <c r="K153" s="165"/>
      <c r="L153" s="34"/>
      <c r="M153" s="166" t="s">
        <v>1</v>
      </c>
      <c r="N153" s="167" t="s">
        <v>41</v>
      </c>
      <c r="O153" s="62"/>
      <c r="P153" s="168">
        <f>O153*H153</f>
        <v>0</v>
      </c>
      <c r="Q153" s="168">
        <v>0</v>
      </c>
      <c r="R153" s="168">
        <f>Q153*H153</f>
        <v>0</v>
      </c>
      <c r="S153" s="168">
        <v>0</v>
      </c>
      <c r="T153" s="169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0" t="s">
        <v>241</v>
      </c>
      <c r="AT153" s="170" t="s">
        <v>237</v>
      </c>
      <c r="AU153" s="170" t="s">
        <v>87</v>
      </c>
      <c r="AY153" s="18" t="s">
        <v>234</v>
      </c>
      <c r="BE153" s="171">
        <f>IF(N153="základná",J153,0)</f>
        <v>0</v>
      </c>
      <c r="BF153" s="171">
        <f>IF(N153="znížená",J153,0)</f>
        <v>0</v>
      </c>
      <c r="BG153" s="171">
        <f>IF(N153="zákl. prenesená",J153,0)</f>
        <v>0</v>
      </c>
      <c r="BH153" s="171">
        <f>IF(N153="zníž. prenesená",J153,0)</f>
        <v>0</v>
      </c>
      <c r="BI153" s="171">
        <f>IF(N153="nulová",J153,0)</f>
        <v>0</v>
      </c>
      <c r="BJ153" s="18" t="s">
        <v>87</v>
      </c>
      <c r="BK153" s="171">
        <f>ROUND(I153*H153,2)</f>
        <v>0</v>
      </c>
      <c r="BL153" s="18" t="s">
        <v>241</v>
      </c>
      <c r="BM153" s="170" t="s">
        <v>4708</v>
      </c>
    </row>
    <row r="154" spans="1:65" s="14" customFormat="1">
      <c r="B154" s="180"/>
      <c r="D154" s="173" t="s">
        <v>243</v>
      </c>
      <c r="E154" s="181" t="s">
        <v>1</v>
      </c>
      <c r="F154" s="182" t="s">
        <v>4385</v>
      </c>
      <c r="H154" s="183">
        <v>23.25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243</v>
      </c>
      <c r="AU154" s="181" t="s">
        <v>87</v>
      </c>
      <c r="AV154" s="14" t="s">
        <v>87</v>
      </c>
      <c r="AW154" s="14" t="s">
        <v>29</v>
      </c>
      <c r="AX154" s="14" t="s">
        <v>75</v>
      </c>
      <c r="AY154" s="181" t="s">
        <v>234</v>
      </c>
    </row>
    <row r="155" spans="1:65" s="14" customFormat="1">
      <c r="B155" s="180"/>
      <c r="D155" s="173" t="s">
        <v>243</v>
      </c>
      <c r="E155" s="181" t="s">
        <v>1</v>
      </c>
      <c r="F155" s="182" t="s">
        <v>4791</v>
      </c>
      <c r="H155" s="183">
        <v>-6.75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243</v>
      </c>
      <c r="AU155" s="181" t="s">
        <v>87</v>
      </c>
      <c r="AV155" s="14" t="s">
        <v>87</v>
      </c>
      <c r="AW155" s="14" t="s">
        <v>29</v>
      </c>
      <c r="AX155" s="14" t="s">
        <v>75</v>
      </c>
      <c r="AY155" s="181" t="s">
        <v>234</v>
      </c>
    </row>
    <row r="156" spans="1:65" s="14" customFormat="1">
      <c r="B156" s="180"/>
      <c r="D156" s="173" t="s">
        <v>243</v>
      </c>
      <c r="E156" s="181" t="s">
        <v>1</v>
      </c>
      <c r="F156" s="182" t="s">
        <v>4709</v>
      </c>
      <c r="H156" s="183">
        <v>-0.32400000000000001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243</v>
      </c>
      <c r="AU156" s="181" t="s">
        <v>87</v>
      </c>
      <c r="AV156" s="14" t="s">
        <v>87</v>
      </c>
      <c r="AW156" s="14" t="s">
        <v>29</v>
      </c>
      <c r="AX156" s="14" t="s">
        <v>75</v>
      </c>
      <c r="AY156" s="181" t="s">
        <v>234</v>
      </c>
    </row>
    <row r="157" spans="1:65" s="14" customFormat="1">
      <c r="B157" s="180"/>
      <c r="D157" s="173" t="s">
        <v>243</v>
      </c>
      <c r="E157" s="181" t="s">
        <v>1</v>
      </c>
      <c r="F157" s="182" t="s">
        <v>4710</v>
      </c>
      <c r="H157" s="183">
        <v>-0.13500000000000001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243</v>
      </c>
      <c r="AU157" s="181" t="s">
        <v>87</v>
      </c>
      <c r="AV157" s="14" t="s">
        <v>87</v>
      </c>
      <c r="AW157" s="14" t="s">
        <v>29</v>
      </c>
      <c r="AX157" s="14" t="s">
        <v>75</v>
      </c>
      <c r="AY157" s="181" t="s">
        <v>234</v>
      </c>
    </row>
    <row r="158" spans="1:65" s="14" customFormat="1">
      <c r="B158" s="180"/>
      <c r="D158" s="173" t="s">
        <v>243</v>
      </c>
      <c r="E158" s="181" t="s">
        <v>1</v>
      </c>
      <c r="F158" s="182" t="s">
        <v>4711</v>
      </c>
      <c r="H158" s="183">
        <v>-0.40500000000000003</v>
      </c>
      <c r="I158" s="184"/>
      <c r="L158" s="180"/>
      <c r="M158" s="185"/>
      <c r="N158" s="186"/>
      <c r="O158" s="186"/>
      <c r="P158" s="186"/>
      <c r="Q158" s="186"/>
      <c r="R158" s="186"/>
      <c r="S158" s="186"/>
      <c r="T158" s="187"/>
      <c r="AT158" s="181" t="s">
        <v>243</v>
      </c>
      <c r="AU158" s="181" t="s">
        <v>87</v>
      </c>
      <c r="AV158" s="14" t="s">
        <v>87</v>
      </c>
      <c r="AW158" s="14" t="s">
        <v>29</v>
      </c>
      <c r="AX158" s="14" t="s">
        <v>75</v>
      </c>
      <c r="AY158" s="181" t="s">
        <v>234</v>
      </c>
    </row>
    <row r="159" spans="1:65" s="14" customFormat="1">
      <c r="B159" s="180"/>
      <c r="D159" s="173" t="s">
        <v>243</v>
      </c>
      <c r="E159" s="181" t="s">
        <v>1</v>
      </c>
      <c r="F159" s="182" t="s">
        <v>4792</v>
      </c>
      <c r="H159" s="183">
        <v>-1.5840000000000001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243</v>
      </c>
      <c r="AU159" s="181" t="s">
        <v>87</v>
      </c>
      <c r="AV159" s="14" t="s">
        <v>87</v>
      </c>
      <c r="AW159" s="14" t="s">
        <v>29</v>
      </c>
      <c r="AX159" s="14" t="s">
        <v>75</v>
      </c>
      <c r="AY159" s="181" t="s">
        <v>234</v>
      </c>
    </row>
    <row r="160" spans="1:65" s="15" customFormat="1">
      <c r="B160" s="188"/>
      <c r="D160" s="173" t="s">
        <v>243</v>
      </c>
      <c r="E160" s="189" t="s">
        <v>4670</v>
      </c>
      <c r="F160" s="190" t="s">
        <v>248</v>
      </c>
      <c r="H160" s="191">
        <v>14.052</v>
      </c>
      <c r="I160" s="192"/>
      <c r="L160" s="188"/>
      <c r="M160" s="193"/>
      <c r="N160" s="194"/>
      <c r="O160" s="194"/>
      <c r="P160" s="194"/>
      <c r="Q160" s="194"/>
      <c r="R160" s="194"/>
      <c r="S160" s="194"/>
      <c r="T160" s="195"/>
      <c r="AT160" s="189" t="s">
        <v>243</v>
      </c>
      <c r="AU160" s="189" t="s">
        <v>87</v>
      </c>
      <c r="AV160" s="15" t="s">
        <v>241</v>
      </c>
      <c r="AW160" s="15" t="s">
        <v>29</v>
      </c>
      <c r="AX160" s="15" t="s">
        <v>82</v>
      </c>
      <c r="AY160" s="189" t="s">
        <v>234</v>
      </c>
    </row>
    <row r="161" spans="1:65" s="12" customFormat="1" ht="22.95" customHeight="1">
      <c r="B161" s="144"/>
      <c r="D161" s="145" t="s">
        <v>74</v>
      </c>
      <c r="E161" s="155" t="s">
        <v>92</v>
      </c>
      <c r="F161" s="155" t="s">
        <v>492</v>
      </c>
      <c r="I161" s="147"/>
      <c r="J161" s="156">
        <f>BK161</f>
        <v>0</v>
      </c>
      <c r="L161" s="144"/>
      <c r="M161" s="149"/>
      <c r="N161" s="150"/>
      <c r="O161" s="150"/>
      <c r="P161" s="151">
        <f>SUM(P162:P163)</f>
        <v>0</v>
      </c>
      <c r="Q161" s="150"/>
      <c r="R161" s="151">
        <f>SUM(R162:R163)</f>
        <v>3.8465856</v>
      </c>
      <c r="S161" s="150"/>
      <c r="T161" s="152">
        <f>SUM(T162:T163)</f>
        <v>0</v>
      </c>
      <c r="AR161" s="145" t="s">
        <v>82</v>
      </c>
      <c r="AT161" s="153" t="s">
        <v>74</v>
      </c>
      <c r="AU161" s="153" t="s">
        <v>82</v>
      </c>
      <c r="AY161" s="145" t="s">
        <v>234</v>
      </c>
      <c r="BK161" s="154">
        <f>SUM(BK162:BK163)</f>
        <v>0</v>
      </c>
    </row>
    <row r="162" spans="1:65" s="2" customFormat="1" ht="24.15" customHeight="1">
      <c r="A162" s="33"/>
      <c r="B162" s="157"/>
      <c r="C162" s="158" t="s">
        <v>298</v>
      </c>
      <c r="D162" s="158" t="s">
        <v>237</v>
      </c>
      <c r="E162" s="159" t="s">
        <v>4793</v>
      </c>
      <c r="F162" s="160" t="s">
        <v>4794</v>
      </c>
      <c r="G162" s="161" t="s">
        <v>256</v>
      </c>
      <c r="H162" s="162">
        <v>15.84</v>
      </c>
      <c r="I162" s="163"/>
      <c r="J162" s="164">
        <f>ROUND(I162*H162,2)</f>
        <v>0</v>
      </c>
      <c r="K162" s="165"/>
      <c r="L162" s="34"/>
      <c r="M162" s="166" t="s">
        <v>1</v>
      </c>
      <c r="N162" s="167" t="s">
        <v>41</v>
      </c>
      <c r="O162" s="62"/>
      <c r="P162" s="168">
        <f>O162*H162</f>
        <v>0</v>
      </c>
      <c r="Q162" s="168">
        <v>0.24284</v>
      </c>
      <c r="R162" s="168">
        <f>Q162*H162</f>
        <v>3.8465856</v>
      </c>
      <c r="S162" s="168">
        <v>0</v>
      </c>
      <c r="T162" s="169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241</v>
      </c>
      <c r="AT162" s="170" t="s">
        <v>237</v>
      </c>
      <c r="AU162" s="170" t="s">
        <v>87</v>
      </c>
      <c r="AY162" s="18" t="s">
        <v>234</v>
      </c>
      <c r="BE162" s="171">
        <f>IF(N162="základná",J162,0)</f>
        <v>0</v>
      </c>
      <c r="BF162" s="171">
        <f>IF(N162="znížená",J162,0)</f>
        <v>0</v>
      </c>
      <c r="BG162" s="171">
        <f>IF(N162="zákl. prenesená",J162,0)</f>
        <v>0</v>
      </c>
      <c r="BH162" s="171">
        <f>IF(N162="zníž. prenesená",J162,0)</f>
        <v>0</v>
      </c>
      <c r="BI162" s="171">
        <f>IF(N162="nulová",J162,0)</f>
        <v>0</v>
      </c>
      <c r="BJ162" s="18" t="s">
        <v>87</v>
      </c>
      <c r="BK162" s="171">
        <f>ROUND(I162*H162,2)</f>
        <v>0</v>
      </c>
      <c r="BL162" s="18" t="s">
        <v>241</v>
      </c>
      <c r="BM162" s="170" t="s">
        <v>4795</v>
      </c>
    </row>
    <row r="163" spans="1:65" s="14" customFormat="1">
      <c r="B163" s="180"/>
      <c r="D163" s="173" t="s">
        <v>243</v>
      </c>
      <c r="E163" s="181" t="s">
        <v>4783</v>
      </c>
      <c r="F163" s="182" t="s">
        <v>4796</v>
      </c>
      <c r="H163" s="183">
        <v>15.84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243</v>
      </c>
      <c r="AU163" s="181" t="s">
        <v>87</v>
      </c>
      <c r="AV163" s="14" t="s">
        <v>87</v>
      </c>
      <c r="AW163" s="14" t="s">
        <v>29</v>
      </c>
      <c r="AX163" s="14" t="s">
        <v>82</v>
      </c>
      <c r="AY163" s="181" t="s">
        <v>234</v>
      </c>
    </row>
    <row r="164" spans="1:65" s="12" customFormat="1" ht="22.95" customHeight="1">
      <c r="B164" s="144"/>
      <c r="D164" s="145" t="s">
        <v>74</v>
      </c>
      <c r="E164" s="155" t="s">
        <v>241</v>
      </c>
      <c r="F164" s="155" t="s">
        <v>2817</v>
      </c>
      <c r="I164" s="147"/>
      <c r="J164" s="156">
        <f>BK164</f>
        <v>0</v>
      </c>
      <c r="L164" s="144"/>
      <c r="M164" s="149"/>
      <c r="N164" s="150"/>
      <c r="O164" s="150"/>
      <c r="P164" s="151">
        <f>SUM(P165:P173)</f>
        <v>0</v>
      </c>
      <c r="Q164" s="150"/>
      <c r="R164" s="151">
        <f>SUM(R165:R173)</f>
        <v>1.8008524000000004</v>
      </c>
      <c r="S164" s="150"/>
      <c r="T164" s="152">
        <f>SUM(T165:T173)</f>
        <v>0</v>
      </c>
      <c r="AR164" s="145" t="s">
        <v>82</v>
      </c>
      <c r="AT164" s="153" t="s">
        <v>74</v>
      </c>
      <c r="AU164" s="153" t="s">
        <v>82</v>
      </c>
      <c r="AY164" s="145" t="s">
        <v>234</v>
      </c>
      <c r="BK164" s="154">
        <f>SUM(BK165:BK173)</f>
        <v>0</v>
      </c>
    </row>
    <row r="165" spans="1:65" s="2" customFormat="1" ht="24.15" customHeight="1">
      <c r="A165" s="33"/>
      <c r="B165" s="157"/>
      <c r="C165" s="158" t="s">
        <v>302</v>
      </c>
      <c r="D165" s="158" t="s">
        <v>237</v>
      </c>
      <c r="E165" s="159" t="s">
        <v>4717</v>
      </c>
      <c r="F165" s="160" t="s">
        <v>4718</v>
      </c>
      <c r="G165" s="161" t="s">
        <v>453</v>
      </c>
      <c r="H165" s="162">
        <v>0.32400000000000001</v>
      </c>
      <c r="I165" s="163"/>
      <c r="J165" s="164">
        <f>ROUND(I165*H165,2)</f>
        <v>0</v>
      </c>
      <c r="K165" s="165"/>
      <c r="L165" s="34"/>
      <c r="M165" s="166" t="s">
        <v>1</v>
      </c>
      <c r="N165" s="167" t="s">
        <v>41</v>
      </c>
      <c r="O165" s="62"/>
      <c r="P165" s="168">
        <f>O165*H165</f>
        <v>0</v>
      </c>
      <c r="Q165" s="168">
        <v>1.7034</v>
      </c>
      <c r="R165" s="168">
        <f>Q165*H165</f>
        <v>0.55190159999999999</v>
      </c>
      <c r="S165" s="168">
        <v>0</v>
      </c>
      <c r="T165" s="169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0" t="s">
        <v>241</v>
      </c>
      <c r="AT165" s="170" t="s">
        <v>237</v>
      </c>
      <c r="AU165" s="170" t="s">
        <v>87</v>
      </c>
      <c r="AY165" s="18" t="s">
        <v>234</v>
      </c>
      <c r="BE165" s="171">
        <f>IF(N165="základná",J165,0)</f>
        <v>0</v>
      </c>
      <c r="BF165" s="171">
        <f>IF(N165="znížená",J165,0)</f>
        <v>0</v>
      </c>
      <c r="BG165" s="171">
        <f>IF(N165="zákl. prenesená",J165,0)</f>
        <v>0</v>
      </c>
      <c r="BH165" s="171">
        <f>IF(N165="zníž. prenesená",J165,0)</f>
        <v>0</v>
      </c>
      <c r="BI165" s="171">
        <f>IF(N165="nulová",J165,0)</f>
        <v>0</v>
      </c>
      <c r="BJ165" s="18" t="s">
        <v>87</v>
      </c>
      <c r="BK165" s="171">
        <f>ROUND(I165*H165,2)</f>
        <v>0</v>
      </c>
      <c r="BL165" s="18" t="s">
        <v>241</v>
      </c>
      <c r="BM165" s="170" t="s">
        <v>4719</v>
      </c>
    </row>
    <row r="166" spans="1:65" s="14" customFormat="1">
      <c r="B166" s="180"/>
      <c r="D166" s="173" t="s">
        <v>243</v>
      </c>
      <c r="E166" s="181" t="s">
        <v>4664</v>
      </c>
      <c r="F166" s="182" t="s">
        <v>4720</v>
      </c>
      <c r="H166" s="183">
        <v>0.32400000000000001</v>
      </c>
      <c r="I166" s="184"/>
      <c r="L166" s="180"/>
      <c r="M166" s="185"/>
      <c r="N166" s="186"/>
      <c r="O166" s="186"/>
      <c r="P166" s="186"/>
      <c r="Q166" s="186"/>
      <c r="R166" s="186"/>
      <c r="S166" s="186"/>
      <c r="T166" s="187"/>
      <c r="AT166" s="181" t="s">
        <v>243</v>
      </c>
      <c r="AU166" s="181" t="s">
        <v>87</v>
      </c>
      <c r="AV166" s="14" t="s">
        <v>87</v>
      </c>
      <c r="AW166" s="14" t="s">
        <v>29</v>
      </c>
      <c r="AX166" s="14" t="s">
        <v>82</v>
      </c>
      <c r="AY166" s="181" t="s">
        <v>234</v>
      </c>
    </row>
    <row r="167" spans="1:65" s="2" customFormat="1" ht="37.950000000000003" customHeight="1">
      <c r="A167" s="33"/>
      <c r="B167" s="157"/>
      <c r="C167" s="158" t="s">
        <v>309</v>
      </c>
      <c r="D167" s="158" t="s">
        <v>237</v>
      </c>
      <c r="E167" s="159" t="s">
        <v>3192</v>
      </c>
      <c r="F167" s="160" t="s">
        <v>3193</v>
      </c>
      <c r="G167" s="161" t="s">
        <v>453</v>
      </c>
      <c r="H167" s="162">
        <v>0.13500000000000001</v>
      </c>
      <c r="I167" s="163"/>
      <c r="J167" s="164">
        <f>ROUND(I167*H167,2)</f>
        <v>0</v>
      </c>
      <c r="K167" s="165"/>
      <c r="L167" s="34"/>
      <c r="M167" s="166" t="s">
        <v>1</v>
      </c>
      <c r="N167" s="167" t="s">
        <v>41</v>
      </c>
      <c r="O167" s="62"/>
      <c r="P167" s="168">
        <f>O167*H167</f>
        <v>0</v>
      </c>
      <c r="Q167" s="168">
        <v>1.8907700000000001</v>
      </c>
      <c r="R167" s="168">
        <f>Q167*H167</f>
        <v>0.25525395000000001</v>
      </c>
      <c r="S167" s="168">
        <v>0</v>
      </c>
      <c r="T167" s="169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0" t="s">
        <v>241</v>
      </c>
      <c r="AT167" s="170" t="s">
        <v>237</v>
      </c>
      <c r="AU167" s="170" t="s">
        <v>87</v>
      </c>
      <c r="AY167" s="18" t="s">
        <v>234</v>
      </c>
      <c r="BE167" s="171">
        <f>IF(N167="základná",J167,0)</f>
        <v>0</v>
      </c>
      <c r="BF167" s="171">
        <f>IF(N167="znížená",J167,0)</f>
        <v>0</v>
      </c>
      <c r="BG167" s="171">
        <f>IF(N167="zákl. prenesená",J167,0)</f>
        <v>0</v>
      </c>
      <c r="BH167" s="171">
        <f>IF(N167="zníž. prenesená",J167,0)</f>
        <v>0</v>
      </c>
      <c r="BI167" s="171">
        <f>IF(N167="nulová",J167,0)</f>
        <v>0</v>
      </c>
      <c r="BJ167" s="18" t="s">
        <v>87</v>
      </c>
      <c r="BK167" s="171">
        <f>ROUND(I167*H167,2)</f>
        <v>0</v>
      </c>
      <c r="BL167" s="18" t="s">
        <v>241</v>
      </c>
      <c r="BM167" s="170" t="s">
        <v>4721</v>
      </c>
    </row>
    <row r="168" spans="1:65" s="14" customFormat="1">
      <c r="B168" s="180"/>
      <c r="D168" s="173" t="s">
        <v>243</v>
      </c>
      <c r="E168" s="181" t="s">
        <v>4666</v>
      </c>
      <c r="F168" s="182" t="s">
        <v>4722</v>
      </c>
      <c r="H168" s="183">
        <v>0.13500000000000001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243</v>
      </c>
      <c r="AU168" s="181" t="s">
        <v>87</v>
      </c>
      <c r="AV168" s="14" t="s">
        <v>87</v>
      </c>
      <c r="AW168" s="14" t="s">
        <v>29</v>
      </c>
      <c r="AX168" s="14" t="s">
        <v>82</v>
      </c>
      <c r="AY168" s="181" t="s">
        <v>234</v>
      </c>
    </row>
    <row r="169" spans="1:65" s="2" customFormat="1" ht="24.15" customHeight="1">
      <c r="A169" s="33"/>
      <c r="B169" s="157"/>
      <c r="C169" s="158" t="s">
        <v>315</v>
      </c>
      <c r="D169" s="158" t="s">
        <v>237</v>
      </c>
      <c r="E169" s="159" t="s">
        <v>4723</v>
      </c>
      <c r="F169" s="160" t="s">
        <v>4724</v>
      </c>
      <c r="G169" s="161" t="s">
        <v>453</v>
      </c>
      <c r="H169" s="162">
        <v>0.40500000000000003</v>
      </c>
      <c r="I169" s="163"/>
      <c r="J169" s="164">
        <f>ROUND(I169*H169,2)</f>
        <v>0</v>
      </c>
      <c r="K169" s="165"/>
      <c r="L169" s="34"/>
      <c r="M169" s="166" t="s">
        <v>1</v>
      </c>
      <c r="N169" s="167" t="s">
        <v>41</v>
      </c>
      <c r="O169" s="62"/>
      <c r="P169" s="168">
        <f>O169*H169</f>
        <v>0</v>
      </c>
      <c r="Q169" s="168">
        <v>2.2164700000000002</v>
      </c>
      <c r="R169" s="168">
        <f>Q169*H169</f>
        <v>0.89767035000000017</v>
      </c>
      <c r="S169" s="168">
        <v>0</v>
      </c>
      <c r="T169" s="169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0" t="s">
        <v>241</v>
      </c>
      <c r="AT169" s="170" t="s">
        <v>237</v>
      </c>
      <c r="AU169" s="170" t="s">
        <v>87</v>
      </c>
      <c r="AY169" s="18" t="s">
        <v>234</v>
      </c>
      <c r="BE169" s="171">
        <f>IF(N169="základná",J169,0)</f>
        <v>0</v>
      </c>
      <c r="BF169" s="171">
        <f>IF(N169="znížená",J169,0)</f>
        <v>0</v>
      </c>
      <c r="BG169" s="171">
        <f>IF(N169="zákl. prenesená",J169,0)</f>
        <v>0</v>
      </c>
      <c r="BH169" s="171">
        <f>IF(N169="zníž. prenesená",J169,0)</f>
        <v>0</v>
      </c>
      <c r="BI169" s="171">
        <f>IF(N169="nulová",J169,0)</f>
        <v>0</v>
      </c>
      <c r="BJ169" s="18" t="s">
        <v>87</v>
      </c>
      <c r="BK169" s="171">
        <f>ROUND(I169*H169,2)</f>
        <v>0</v>
      </c>
      <c r="BL169" s="18" t="s">
        <v>241</v>
      </c>
      <c r="BM169" s="170" t="s">
        <v>4725</v>
      </c>
    </row>
    <row r="170" spans="1:65" s="14" customFormat="1">
      <c r="B170" s="180"/>
      <c r="D170" s="173" t="s">
        <v>243</v>
      </c>
      <c r="E170" s="181" t="s">
        <v>4668</v>
      </c>
      <c r="F170" s="182" t="s">
        <v>4726</v>
      </c>
      <c r="H170" s="183">
        <v>0.40500000000000003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243</v>
      </c>
      <c r="AU170" s="181" t="s">
        <v>87</v>
      </c>
      <c r="AV170" s="14" t="s">
        <v>87</v>
      </c>
      <c r="AW170" s="14" t="s">
        <v>29</v>
      </c>
      <c r="AX170" s="14" t="s">
        <v>82</v>
      </c>
      <c r="AY170" s="181" t="s">
        <v>234</v>
      </c>
    </row>
    <row r="171" spans="1:65" s="2" customFormat="1" ht="33" customHeight="1">
      <c r="A171" s="33"/>
      <c r="B171" s="157"/>
      <c r="C171" s="158" t="s">
        <v>321</v>
      </c>
      <c r="D171" s="158" t="s">
        <v>237</v>
      </c>
      <c r="E171" s="159" t="s">
        <v>4727</v>
      </c>
      <c r="F171" s="160" t="s">
        <v>4728</v>
      </c>
      <c r="G171" s="161" t="s">
        <v>256</v>
      </c>
      <c r="H171" s="162">
        <v>0.99</v>
      </c>
      <c r="I171" s="163"/>
      <c r="J171" s="164">
        <f>ROUND(I171*H171,2)</f>
        <v>0</v>
      </c>
      <c r="K171" s="165"/>
      <c r="L171" s="34"/>
      <c r="M171" s="166" t="s">
        <v>1</v>
      </c>
      <c r="N171" s="167" t="s">
        <v>41</v>
      </c>
      <c r="O171" s="62"/>
      <c r="P171" s="168">
        <f>O171*H171</f>
        <v>0</v>
      </c>
      <c r="Q171" s="168">
        <v>4.3499999999999997E-3</v>
      </c>
      <c r="R171" s="168">
        <f>Q171*H171</f>
        <v>4.3064999999999996E-3</v>
      </c>
      <c r="S171" s="168">
        <v>0</v>
      </c>
      <c r="T171" s="169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241</v>
      </c>
      <c r="AT171" s="170" t="s">
        <v>237</v>
      </c>
      <c r="AU171" s="170" t="s">
        <v>87</v>
      </c>
      <c r="AY171" s="18" t="s">
        <v>234</v>
      </c>
      <c r="BE171" s="171">
        <f>IF(N171="základná",J171,0)</f>
        <v>0</v>
      </c>
      <c r="BF171" s="171">
        <f>IF(N171="znížená",J171,0)</f>
        <v>0</v>
      </c>
      <c r="BG171" s="171">
        <f>IF(N171="zákl. prenesená",J171,0)</f>
        <v>0</v>
      </c>
      <c r="BH171" s="171">
        <f>IF(N171="zníž. prenesená",J171,0)</f>
        <v>0</v>
      </c>
      <c r="BI171" s="171">
        <f>IF(N171="nulová",J171,0)</f>
        <v>0</v>
      </c>
      <c r="BJ171" s="18" t="s">
        <v>87</v>
      </c>
      <c r="BK171" s="171">
        <f>ROUND(I171*H171,2)</f>
        <v>0</v>
      </c>
      <c r="BL171" s="18" t="s">
        <v>241</v>
      </c>
      <c r="BM171" s="170" t="s">
        <v>4729</v>
      </c>
    </row>
    <row r="172" spans="1:65" s="14" customFormat="1">
      <c r="B172" s="180"/>
      <c r="D172" s="173" t="s">
        <v>243</v>
      </c>
      <c r="E172" s="181" t="s">
        <v>1</v>
      </c>
      <c r="F172" s="182" t="s">
        <v>4730</v>
      </c>
      <c r="H172" s="183">
        <v>0.99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243</v>
      </c>
      <c r="AU172" s="181" t="s">
        <v>87</v>
      </c>
      <c r="AV172" s="14" t="s">
        <v>87</v>
      </c>
      <c r="AW172" s="14" t="s">
        <v>29</v>
      </c>
      <c r="AX172" s="14" t="s">
        <v>82</v>
      </c>
      <c r="AY172" s="181" t="s">
        <v>234</v>
      </c>
    </row>
    <row r="173" spans="1:65" s="2" customFormat="1" ht="24.15" customHeight="1">
      <c r="A173" s="33"/>
      <c r="B173" s="157"/>
      <c r="C173" s="158" t="s">
        <v>327</v>
      </c>
      <c r="D173" s="158" t="s">
        <v>237</v>
      </c>
      <c r="E173" s="159" t="s">
        <v>4731</v>
      </c>
      <c r="F173" s="160" t="s">
        <v>4732</v>
      </c>
      <c r="G173" s="161" t="s">
        <v>305</v>
      </c>
      <c r="H173" s="162">
        <v>1</v>
      </c>
      <c r="I173" s="163"/>
      <c r="J173" s="164">
        <f>ROUND(I173*H173,2)</f>
        <v>0</v>
      </c>
      <c r="K173" s="165"/>
      <c r="L173" s="34"/>
      <c r="M173" s="166" t="s">
        <v>1</v>
      </c>
      <c r="N173" s="167" t="s">
        <v>41</v>
      </c>
      <c r="O173" s="62"/>
      <c r="P173" s="168">
        <f>O173*H173</f>
        <v>0</v>
      </c>
      <c r="Q173" s="168">
        <v>9.1719999999999996E-2</v>
      </c>
      <c r="R173" s="168">
        <f>Q173*H173</f>
        <v>9.1719999999999996E-2</v>
      </c>
      <c r="S173" s="168">
        <v>0</v>
      </c>
      <c r="T173" s="169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241</v>
      </c>
      <c r="AT173" s="170" t="s">
        <v>237</v>
      </c>
      <c r="AU173" s="170" t="s">
        <v>87</v>
      </c>
      <c r="AY173" s="18" t="s">
        <v>234</v>
      </c>
      <c r="BE173" s="171">
        <f>IF(N173="základná",J173,0)</f>
        <v>0</v>
      </c>
      <c r="BF173" s="171">
        <f>IF(N173="znížená",J173,0)</f>
        <v>0</v>
      </c>
      <c r="BG173" s="171">
        <f>IF(N173="zákl. prenesená",J173,0)</f>
        <v>0</v>
      </c>
      <c r="BH173" s="171">
        <f>IF(N173="zníž. prenesená",J173,0)</f>
        <v>0</v>
      </c>
      <c r="BI173" s="171">
        <f>IF(N173="nulová",J173,0)</f>
        <v>0</v>
      </c>
      <c r="BJ173" s="18" t="s">
        <v>87</v>
      </c>
      <c r="BK173" s="171">
        <f>ROUND(I173*H173,2)</f>
        <v>0</v>
      </c>
      <c r="BL173" s="18" t="s">
        <v>241</v>
      </c>
      <c r="BM173" s="170" t="s">
        <v>4733</v>
      </c>
    </row>
    <row r="174" spans="1:65" s="12" customFormat="1" ht="22.95" customHeight="1">
      <c r="B174" s="144"/>
      <c r="D174" s="145" t="s">
        <v>74</v>
      </c>
      <c r="E174" s="155" t="s">
        <v>969</v>
      </c>
      <c r="F174" s="155" t="s">
        <v>4734</v>
      </c>
      <c r="I174" s="147"/>
      <c r="J174" s="156">
        <f>BK174</f>
        <v>0</v>
      </c>
      <c r="L174" s="144"/>
      <c r="M174" s="149"/>
      <c r="N174" s="150"/>
      <c r="O174" s="150"/>
      <c r="P174" s="151">
        <f>SUM(P175:P181)</f>
        <v>0</v>
      </c>
      <c r="Q174" s="150"/>
      <c r="R174" s="151">
        <f>SUM(R175:R181)</f>
        <v>4.51844</v>
      </c>
      <c r="S174" s="150"/>
      <c r="T174" s="152">
        <f>SUM(T175:T181)</f>
        <v>5.7000000000000002E-3</v>
      </c>
      <c r="AR174" s="145" t="s">
        <v>82</v>
      </c>
      <c r="AT174" s="153" t="s">
        <v>74</v>
      </c>
      <c r="AU174" s="153" t="s">
        <v>82</v>
      </c>
      <c r="AY174" s="145" t="s">
        <v>234</v>
      </c>
      <c r="BK174" s="154">
        <f>SUM(BK175:BK181)</f>
        <v>0</v>
      </c>
    </row>
    <row r="175" spans="1:65" s="2" customFormat="1" ht="24.15" customHeight="1">
      <c r="A175" s="33"/>
      <c r="B175" s="157"/>
      <c r="C175" s="158" t="s">
        <v>335</v>
      </c>
      <c r="D175" s="158" t="s">
        <v>237</v>
      </c>
      <c r="E175" s="159" t="s">
        <v>4735</v>
      </c>
      <c r="F175" s="160" t="s">
        <v>4736</v>
      </c>
      <c r="G175" s="161" t="s">
        <v>305</v>
      </c>
      <c r="H175" s="162">
        <v>1</v>
      </c>
      <c r="I175" s="163"/>
      <c r="J175" s="164">
        <f>ROUND(I175*H175,2)</f>
        <v>0</v>
      </c>
      <c r="K175" s="165"/>
      <c r="L175" s="34"/>
      <c r="M175" s="166" t="s">
        <v>1</v>
      </c>
      <c r="N175" s="167" t="s">
        <v>41</v>
      </c>
      <c r="O175" s="62"/>
      <c r="P175" s="168">
        <f>O175*H175</f>
        <v>0</v>
      </c>
      <c r="Q175" s="168">
        <v>0</v>
      </c>
      <c r="R175" s="168">
        <f>Q175*H175</f>
        <v>0</v>
      </c>
      <c r="S175" s="168">
        <v>0</v>
      </c>
      <c r="T175" s="169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241</v>
      </c>
      <c r="AT175" s="170" t="s">
        <v>237</v>
      </c>
      <c r="AU175" s="170" t="s">
        <v>87</v>
      </c>
      <c r="AY175" s="18" t="s">
        <v>234</v>
      </c>
      <c r="BE175" s="171">
        <f>IF(N175="základná",J175,0)</f>
        <v>0</v>
      </c>
      <c r="BF175" s="171">
        <f>IF(N175="znížená",J175,0)</f>
        <v>0</v>
      </c>
      <c r="BG175" s="171">
        <f>IF(N175="zákl. prenesená",J175,0)</f>
        <v>0</v>
      </c>
      <c r="BH175" s="171">
        <f>IF(N175="zníž. prenesená",J175,0)</f>
        <v>0</v>
      </c>
      <c r="BI175" s="171">
        <f>IF(N175="nulová",J175,0)</f>
        <v>0</v>
      </c>
      <c r="BJ175" s="18" t="s">
        <v>87</v>
      </c>
      <c r="BK175" s="171">
        <f>ROUND(I175*H175,2)</f>
        <v>0</v>
      </c>
      <c r="BL175" s="18" t="s">
        <v>241</v>
      </c>
      <c r="BM175" s="170" t="s">
        <v>4737</v>
      </c>
    </row>
    <row r="176" spans="1:65" s="2" customFormat="1" ht="24.15" customHeight="1">
      <c r="A176" s="33"/>
      <c r="B176" s="157"/>
      <c r="C176" s="199" t="s">
        <v>342</v>
      </c>
      <c r="D176" s="199" t="s">
        <v>478</v>
      </c>
      <c r="E176" s="200" t="s">
        <v>4797</v>
      </c>
      <c r="F176" s="201" t="s">
        <v>4798</v>
      </c>
      <c r="G176" s="202" t="s">
        <v>305</v>
      </c>
      <c r="H176" s="203">
        <v>1</v>
      </c>
      <c r="I176" s="204"/>
      <c r="J176" s="205">
        <f>ROUND(I176*H176,2)</f>
        <v>0</v>
      </c>
      <c r="K176" s="206"/>
      <c r="L176" s="207"/>
      <c r="M176" s="208" t="s">
        <v>1</v>
      </c>
      <c r="N176" s="209" t="s">
        <v>41</v>
      </c>
      <c r="O176" s="62"/>
      <c r="P176" s="168">
        <f>O176*H176</f>
        <v>0</v>
      </c>
      <c r="Q176" s="168">
        <v>4.45</v>
      </c>
      <c r="R176" s="168">
        <f>Q176*H176</f>
        <v>4.45</v>
      </c>
      <c r="S176" s="168">
        <v>0</v>
      </c>
      <c r="T176" s="169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1157</v>
      </c>
      <c r="AT176" s="170" t="s">
        <v>478</v>
      </c>
      <c r="AU176" s="170" t="s">
        <v>87</v>
      </c>
      <c r="AY176" s="18" t="s">
        <v>234</v>
      </c>
      <c r="BE176" s="171">
        <f>IF(N176="základná",J176,0)</f>
        <v>0</v>
      </c>
      <c r="BF176" s="171">
        <f>IF(N176="znížená",J176,0)</f>
        <v>0</v>
      </c>
      <c r="BG176" s="171">
        <f>IF(N176="zákl. prenesená",J176,0)</f>
        <v>0</v>
      </c>
      <c r="BH176" s="171">
        <f>IF(N176="zníž. prenesená",J176,0)</f>
        <v>0</v>
      </c>
      <c r="BI176" s="171">
        <f>IF(N176="nulová",J176,0)</f>
        <v>0</v>
      </c>
      <c r="BJ176" s="18" t="s">
        <v>87</v>
      </c>
      <c r="BK176" s="171">
        <f>ROUND(I176*H176,2)</f>
        <v>0</v>
      </c>
      <c r="BL176" s="18" t="s">
        <v>1157</v>
      </c>
      <c r="BM176" s="170" t="s">
        <v>4740</v>
      </c>
    </row>
    <row r="177" spans="1:65" s="2" customFormat="1" ht="24.15" customHeight="1">
      <c r="A177" s="33"/>
      <c r="B177" s="157"/>
      <c r="C177" s="158" t="s">
        <v>349</v>
      </c>
      <c r="D177" s="158" t="s">
        <v>237</v>
      </c>
      <c r="E177" s="159" t="s">
        <v>4741</v>
      </c>
      <c r="F177" s="160" t="s">
        <v>4742</v>
      </c>
      <c r="G177" s="161" t="s">
        <v>305</v>
      </c>
      <c r="H177" s="162">
        <v>1</v>
      </c>
      <c r="I177" s="163"/>
      <c r="J177" s="164">
        <f>ROUND(I177*H177,2)</f>
        <v>0</v>
      </c>
      <c r="K177" s="165"/>
      <c r="L177" s="34"/>
      <c r="M177" s="166" t="s">
        <v>1</v>
      </c>
      <c r="N177" s="167" t="s">
        <v>41</v>
      </c>
      <c r="O177" s="62"/>
      <c r="P177" s="168">
        <f>O177*H177</f>
        <v>0</v>
      </c>
      <c r="Q177" s="168">
        <v>6.3E-3</v>
      </c>
      <c r="R177" s="168">
        <f>Q177*H177</f>
        <v>6.3E-3</v>
      </c>
      <c r="S177" s="168">
        <v>0</v>
      </c>
      <c r="T177" s="169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241</v>
      </c>
      <c r="AT177" s="170" t="s">
        <v>237</v>
      </c>
      <c r="AU177" s="170" t="s">
        <v>87</v>
      </c>
      <c r="AY177" s="18" t="s">
        <v>234</v>
      </c>
      <c r="BE177" s="171">
        <f>IF(N177="základná",J177,0)</f>
        <v>0</v>
      </c>
      <c r="BF177" s="171">
        <f>IF(N177="znížená",J177,0)</f>
        <v>0</v>
      </c>
      <c r="BG177" s="171">
        <f>IF(N177="zákl. prenesená",J177,0)</f>
        <v>0</v>
      </c>
      <c r="BH177" s="171">
        <f>IF(N177="zníž. prenesená",J177,0)</f>
        <v>0</v>
      </c>
      <c r="BI177" s="171">
        <f>IF(N177="nulová",J177,0)</f>
        <v>0</v>
      </c>
      <c r="BJ177" s="18" t="s">
        <v>87</v>
      </c>
      <c r="BK177" s="171">
        <f>ROUND(I177*H177,2)</f>
        <v>0</v>
      </c>
      <c r="BL177" s="18" t="s">
        <v>241</v>
      </c>
      <c r="BM177" s="170" t="s">
        <v>4743</v>
      </c>
    </row>
    <row r="178" spans="1:65" s="2" customFormat="1" ht="16.5" customHeight="1">
      <c r="A178" s="33"/>
      <c r="B178" s="157"/>
      <c r="C178" s="199" t="s">
        <v>7</v>
      </c>
      <c r="D178" s="199" t="s">
        <v>478</v>
      </c>
      <c r="E178" s="200" t="s">
        <v>4744</v>
      </c>
      <c r="F178" s="201" t="s">
        <v>4745</v>
      </c>
      <c r="G178" s="202" t="s">
        <v>305</v>
      </c>
      <c r="H178" s="203">
        <v>1</v>
      </c>
      <c r="I178" s="204"/>
      <c r="J178" s="205">
        <f>ROUND(I178*H178,2)</f>
        <v>0</v>
      </c>
      <c r="K178" s="206"/>
      <c r="L178" s="207"/>
      <c r="M178" s="208" t="s">
        <v>1</v>
      </c>
      <c r="N178" s="209" t="s">
        <v>41</v>
      </c>
      <c r="O178" s="62"/>
      <c r="P178" s="168">
        <f>O178*H178</f>
        <v>0</v>
      </c>
      <c r="Q178" s="168">
        <v>0.06</v>
      </c>
      <c r="R178" s="168">
        <f>Q178*H178</f>
        <v>0.06</v>
      </c>
      <c r="S178" s="168">
        <v>0</v>
      </c>
      <c r="T178" s="169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282</v>
      </c>
      <c r="AT178" s="170" t="s">
        <v>478</v>
      </c>
      <c r="AU178" s="170" t="s">
        <v>87</v>
      </c>
      <c r="AY178" s="18" t="s">
        <v>234</v>
      </c>
      <c r="BE178" s="171">
        <f>IF(N178="základná",J178,0)</f>
        <v>0</v>
      </c>
      <c r="BF178" s="171">
        <f>IF(N178="znížená",J178,0)</f>
        <v>0</v>
      </c>
      <c r="BG178" s="171">
        <f>IF(N178="zákl. prenesená",J178,0)</f>
        <v>0</v>
      </c>
      <c r="BH178" s="171">
        <f>IF(N178="zníž. prenesená",J178,0)</f>
        <v>0</v>
      </c>
      <c r="BI178" s="171">
        <f>IF(N178="nulová",J178,0)</f>
        <v>0</v>
      </c>
      <c r="BJ178" s="18" t="s">
        <v>87</v>
      </c>
      <c r="BK178" s="171">
        <f>ROUND(I178*H178,2)</f>
        <v>0</v>
      </c>
      <c r="BL178" s="18" t="s">
        <v>241</v>
      </c>
      <c r="BM178" s="170" t="s">
        <v>4746</v>
      </c>
    </row>
    <row r="179" spans="1:65" s="2" customFormat="1" ht="24.15" customHeight="1">
      <c r="A179" s="33"/>
      <c r="B179" s="157"/>
      <c r="C179" s="158" t="s">
        <v>362</v>
      </c>
      <c r="D179" s="158" t="s">
        <v>237</v>
      </c>
      <c r="E179" s="159" t="s">
        <v>4747</v>
      </c>
      <c r="F179" s="160" t="s">
        <v>4748</v>
      </c>
      <c r="G179" s="161" t="s">
        <v>1363</v>
      </c>
      <c r="H179" s="162">
        <v>30</v>
      </c>
      <c r="I179" s="163"/>
      <c r="J179" s="164">
        <f>ROUND(I179*H179,2)</f>
        <v>0</v>
      </c>
      <c r="K179" s="165"/>
      <c r="L179" s="34"/>
      <c r="M179" s="166" t="s">
        <v>1</v>
      </c>
      <c r="N179" s="167" t="s">
        <v>41</v>
      </c>
      <c r="O179" s="62"/>
      <c r="P179" s="168">
        <f>O179*H179</f>
        <v>0</v>
      </c>
      <c r="Q179" s="168">
        <v>1.0000000000000001E-5</v>
      </c>
      <c r="R179" s="168">
        <f>Q179*H179</f>
        <v>3.0000000000000003E-4</v>
      </c>
      <c r="S179" s="168">
        <v>1.9000000000000001E-4</v>
      </c>
      <c r="T179" s="169">
        <f>S179*H179</f>
        <v>5.7000000000000002E-3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241</v>
      </c>
      <c r="AT179" s="170" t="s">
        <v>237</v>
      </c>
      <c r="AU179" s="170" t="s">
        <v>87</v>
      </c>
      <c r="AY179" s="18" t="s">
        <v>234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8" t="s">
        <v>87</v>
      </c>
      <c r="BK179" s="171">
        <f>ROUND(I179*H179,2)</f>
        <v>0</v>
      </c>
      <c r="BL179" s="18" t="s">
        <v>241</v>
      </c>
      <c r="BM179" s="170" t="s">
        <v>4749</v>
      </c>
    </row>
    <row r="180" spans="1:65" s="14" customFormat="1">
      <c r="B180" s="180"/>
      <c r="D180" s="173" t="s">
        <v>243</v>
      </c>
      <c r="E180" s="181" t="s">
        <v>1</v>
      </c>
      <c r="F180" s="182" t="s">
        <v>4799</v>
      </c>
      <c r="H180" s="183">
        <v>30</v>
      </c>
      <c r="I180" s="184"/>
      <c r="L180" s="180"/>
      <c r="M180" s="185"/>
      <c r="N180" s="186"/>
      <c r="O180" s="186"/>
      <c r="P180" s="186"/>
      <c r="Q180" s="186"/>
      <c r="R180" s="186"/>
      <c r="S180" s="186"/>
      <c r="T180" s="187"/>
      <c r="AT180" s="181" t="s">
        <v>243</v>
      </c>
      <c r="AU180" s="181" t="s">
        <v>87</v>
      </c>
      <c r="AV180" s="14" t="s">
        <v>87</v>
      </c>
      <c r="AW180" s="14" t="s">
        <v>29</v>
      </c>
      <c r="AX180" s="14" t="s">
        <v>82</v>
      </c>
      <c r="AY180" s="181" t="s">
        <v>234</v>
      </c>
    </row>
    <row r="181" spans="1:65" s="2" customFormat="1" ht="37.950000000000003" customHeight="1">
      <c r="A181" s="33"/>
      <c r="B181" s="157"/>
      <c r="C181" s="199" t="s">
        <v>367</v>
      </c>
      <c r="D181" s="199" t="s">
        <v>478</v>
      </c>
      <c r="E181" s="200" t="s">
        <v>4751</v>
      </c>
      <c r="F181" s="201" t="s">
        <v>4752</v>
      </c>
      <c r="G181" s="202" t="s">
        <v>305</v>
      </c>
      <c r="H181" s="203">
        <v>2</v>
      </c>
      <c r="I181" s="204"/>
      <c r="J181" s="205">
        <f>ROUND(I181*H181,2)</f>
        <v>0</v>
      </c>
      <c r="K181" s="206"/>
      <c r="L181" s="207"/>
      <c r="M181" s="208" t="s">
        <v>1</v>
      </c>
      <c r="N181" s="209" t="s">
        <v>41</v>
      </c>
      <c r="O181" s="62"/>
      <c r="P181" s="168">
        <f>O181*H181</f>
        <v>0</v>
      </c>
      <c r="Q181" s="168">
        <v>9.2000000000000003E-4</v>
      </c>
      <c r="R181" s="168">
        <f>Q181*H181</f>
        <v>1.8400000000000001E-3</v>
      </c>
      <c r="S181" s="168">
        <v>0</v>
      </c>
      <c r="T181" s="169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282</v>
      </c>
      <c r="AT181" s="170" t="s">
        <v>478</v>
      </c>
      <c r="AU181" s="170" t="s">
        <v>87</v>
      </c>
      <c r="AY181" s="18" t="s">
        <v>234</v>
      </c>
      <c r="BE181" s="171">
        <f>IF(N181="základná",J181,0)</f>
        <v>0</v>
      </c>
      <c r="BF181" s="171">
        <f>IF(N181="znížená",J181,0)</f>
        <v>0</v>
      </c>
      <c r="BG181" s="171">
        <f>IF(N181="zákl. prenesená",J181,0)</f>
        <v>0</v>
      </c>
      <c r="BH181" s="171">
        <f>IF(N181="zníž. prenesená",J181,0)</f>
        <v>0</v>
      </c>
      <c r="BI181" s="171">
        <f>IF(N181="nulová",J181,0)</f>
        <v>0</v>
      </c>
      <c r="BJ181" s="18" t="s">
        <v>87</v>
      </c>
      <c r="BK181" s="171">
        <f>ROUND(I181*H181,2)</f>
        <v>0</v>
      </c>
      <c r="BL181" s="18" t="s">
        <v>241</v>
      </c>
      <c r="BM181" s="170" t="s">
        <v>4753</v>
      </c>
    </row>
    <row r="182" spans="1:65" s="12" customFormat="1" ht="22.95" customHeight="1">
      <c r="B182" s="144"/>
      <c r="D182" s="145" t="s">
        <v>74</v>
      </c>
      <c r="E182" s="155" t="s">
        <v>325</v>
      </c>
      <c r="F182" s="155" t="s">
        <v>4757</v>
      </c>
      <c r="I182" s="147"/>
      <c r="J182" s="156">
        <f>BK182</f>
        <v>0</v>
      </c>
      <c r="L182" s="144"/>
      <c r="M182" s="149"/>
      <c r="N182" s="150"/>
      <c r="O182" s="150"/>
      <c r="P182" s="151">
        <f>P183</f>
        <v>0</v>
      </c>
      <c r="Q182" s="150"/>
      <c r="R182" s="151">
        <f>R183</f>
        <v>0</v>
      </c>
      <c r="S182" s="150"/>
      <c r="T182" s="152">
        <f>T183</f>
        <v>0</v>
      </c>
      <c r="AR182" s="145" t="s">
        <v>82</v>
      </c>
      <c r="AT182" s="153" t="s">
        <v>74</v>
      </c>
      <c r="AU182" s="153" t="s">
        <v>82</v>
      </c>
      <c r="AY182" s="145" t="s">
        <v>234</v>
      </c>
      <c r="BK182" s="154">
        <f>BK183</f>
        <v>0</v>
      </c>
    </row>
    <row r="183" spans="1:65" s="2" customFormat="1" ht="33" customHeight="1">
      <c r="A183" s="33"/>
      <c r="B183" s="157"/>
      <c r="C183" s="158" t="s">
        <v>372</v>
      </c>
      <c r="D183" s="158" t="s">
        <v>237</v>
      </c>
      <c r="E183" s="159" t="s">
        <v>1399</v>
      </c>
      <c r="F183" s="160" t="s">
        <v>1400</v>
      </c>
      <c r="G183" s="161" t="s">
        <v>267</v>
      </c>
      <c r="H183" s="162">
        <v>10.177</v>
      </c>
      <c r="I183" s="163"/>
      <c r="J183" s="164">
        <f>ROUND(I183*H183,2)</f>
        <v>0</v>
      </c>
      <c r="K183" s="165"/>
      <c r="L183" s="34"/>
      <c r="M183" s="166" t="s">
        <v>1</v>
      </c>
      <c r="N183" s="167" t="s">
        <v>41</v>
      </c>
      <c r="O183" s="62"/>
      <c r="P183" s="168">
        <f>O183*H183</f>
        <v>0</v>
      </c>
      <c r="Q183" s="168">
        <v>0</v>
      </c>
      <c r="R183" s="168">
        <f>Q183*H183</f>
        <v>0</v>
      </c>
      <c r="S183" s="168">
        <v>0</v>
      </c>
      <c r="T183" s="169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241</v>
      </c>
      <c r="AT183" s="170" t="s">
        <v>237</v>
      </c>
      <c r="AU183" s="170" t="s">
        <v>87</v>
      </c>
      <c r="AY183" s="18" t="s">
        <v>234</v>
      </c>
      <c r="BE183" s="171">
        <f>IF(N183="základná",J183,0)</f>
        <v>0</v>
      </c>
      <c r="BF183" s="171">
        <f>IF(N183="znížená",J183,0)</f>
        <v>0</v>
      </c>
      <c r="BG183" s="171">
        <f>IF(N183="zákl. prenesená",J183,0)</f>
        <v>0</v>
      </c>
      <c r="BH183" s="171">
        <f>IF(N183="zníž. prenesená",J183,0)</f>
        <v>0</v>
      </c>
      <c r="BI183" s="171">
        <f>IF(N183="nulová",J183,0)</f>
        <v>0</v>
      </c>
      <c r="BJ183" s="18" t="s">
        <v>87</v>
      </c>
      <c r="BK183" s="171">
        <f>ROUND(I183*H183,2)</f>
        <v>0</v>
      </c>
      <c r="BL183" s="18" t="s">
        <v>241</v>
      </c>
      <c r="BM183" s="170" t="s">
        <v>4758</v>
      </c>
    </row>
    <row r="184" spans="1:65" s="12" customFormat="1" ht="25.95" customHeight="1">
      <c r="B184" s="144"/>
      <c r="D184" s="145" t="s">
        <v>74</v>
      </c>
      <c r="E184" s="146" t="s">
        <v>331</v>
      </c>
      <c r="F184" s="146" t="s">
        <v>332</v>
      </c>
      <c r="I184" s="147"/>
      <c r="J184" s="148">
        <f>BK184</f>
        <v>0</v>
      </c>
      <c r="L184" s="144"/>
      <c r="M184" s="149"/>
      <c r="N184" s="150"/>
      <c r="O184" s="150"/>
      <c r="P184" s="151">
        <f>P185</f>
        <v>0</v>
      </c>
      <c r="Q184" s="150"/>
      <c r="R184" s="151">
        <f>R185</f>
        <v>8.7802400000000003E-2</v>
      </c>
      <c r="S184" s="150"/>
      <c r="T184" s="152">
        <f>T185</f>
        <v>0</v>
      </c>
      <c r="AR184" s="145" t="s">
        <v>87</v>
      </c>
      <c r="AT184" s="153" t="s">
        <v>74</v>
      </c>
      <c r="AU184" s="153" t="s">
        <v>75</v>
      </c>
      <c r="AY184" s="145" t="s">
        <v>234</v>
      </c>
      <c r="BK184" s="154">
        <f>BK185</f>
        <v>0</v>
      </c>
    </row>
    <row r="185" spans="1:65" s="12" customFormat="1" ht="22.95" customHeight="1">
      <c r="B185" s="144"/>
      <c r="D185" s="145" t="s">
        <v>74</v>
      </c>
      <c r="E185" s="155" t="s">
        <v>778</v>
      </c>
      <c r="F185" s="155" t="s">
        <v>4759</v>
      </c>
      <c r="I185" s="147"/>
      <c r="J185" s="156">
        <f>BK185</f>
        <v>0</v>
      </c>
      <c r="L185" s="144"/>
      <c r="M185" s="149"/>
      <c r="N185" s="150"/>
      <c r="O185" s="150"/>
      <c r="P185" s="151">
        <f>SUM(P186:P200)</f>
        <v>0</v>
      </c>
      <c r="Q185" s="150"/>
      <c r="R185" s="151">
        <f>SUM(R186:R200)</f>
        <v>8.7802400000000003E-2</v>
      </c>
      <c r="S185" s="150"/>
      <c r="T185" s="152">
        <f>SUM(T186:T200)</f>
        <v>0</v>
      </c>
      <c r="AR185" s="145" t="s">
        <v>87</v>
      </c>
      <c r="AT185" s="153" t="s">
        <v>74</v>
      </c>
      <c r="AU185" s="153" t="s">
        <v>82</v>
      </c>
      <c r="AY185" s="145" t="s">
        <v>234</v>
      </c>
      <c r="BK185" s="154">
        <f>SUM(BK186:BK200)</f>
        <v>0</v>
      </c>
    </row>
    <row r="186" spans="1:65" s="2" customFormat="1" ht="24.15" customHeight="1">
      <c r="A186" s="33"/>
      <c r="B186" s="157"/>
      <c r="C186" s="158" t="s">
        <v>379</v>
      </c>
      <c r="D186" s="158" t="s">
        <v>237</v>
      </c>
      <c r="E186" s="159" t="s">
        <v>4760</v>
      </c>
      <c r="F186" s="160" t="s">
        <v>4761</v>
      </c>
      <c r="G186" s="161" t="s">
        <v>256</v>
      </c>
      <c r="H186" s="162">
        <v>65.7</v>
      </c>
      <c r="I186" s="163"/>
      <c r="J186" s="164">
        <f>ROUND(I186*H186,2)</f>
        <v>0</v>
      </c>
      <c r="K186" s="165"/>
      <c r="L186" s="34"/>
      <c r="M186" s="166" t="s">
        <v>1</v>
      </c>
      <c r="N186" s="167" t="s">
        <v>41</v>
      </c>
      <c r="O186" s="62"/>
      <c r="P186" s="168">
        <f>O186*H186</f>
        <v>0</v>
      </c>
      <c r="Q186" s="168">
        <v>0</v>
      </c>
      <c r="R186" s="168">
        <f>Q186*H186</f>
        <v>0</v>
      </c>
      <c r="S186" s="168">
        <v>0</v>
      </c>
      <c r="T186" s="169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0" t="s">
        <v>327</v>
      </c>
      <c r="AT186" s="170" t="s">
        <v>237</v>
      </c>
      <c r="AU186" s="170" t="s">
        <v>87</v>
      </c>
      <c r="AY186" s="18" t="s">
        <v>234</v>
      </c>
      <c r="BE186" s="171">
        <f>IF(N186="základná",J186,0)</f>
        <v>0</v>
      </c>
      <c r="BF186" s="171">
        <f>IF(N186="znížená",J186,0)</f>
        <v>0</v>
      </c>
      <c r="BG186" s="171">
        <f>IF(N186="zákl. prenesená",J186,0)</f>
        <v>0</v>
      </c>
      <c r="BH186" s="171">
        <f>IF(N186="zníž. prenesená",J186,0)</f>
        <v>0</v>
      </c>
      <c r="BI186" s="171">
        <f>IF(N186="nulová",J186,0)</f>
        <v>0</v>
      </c>
      <c r="BJ186" s="18" t="s">
        <v>87</v>
      </c>
      <c r="BK186" s="171">
        <f>ROUND(I186*H186,2)</f>
        <v>0</v>
      </c>
      <c r="BL186" s="18" t="s">
        <v>327</v>
      </c>
      <c r="BM186" s="170" t="s">
        <v>4762</v>
      </c>
    </row>
    <row r="187" spans="1:65" s="13" customFormat="1">
      <c r="B187" s="172"/>
      <c r="D187" s="173" t="s">
        <v>243</v>
      </c>
      <c r="E187" s="174" t="s">
        <v>1</v>
      </c>
      <c r="F187" s="175" t="s">
        <v>4763</v>
      </c>
      <c r="H187" s="174" t="s">
        <v>1</v>
      </c>
      <c r="I187" s="176"/>
      <c r="L187" s="172"/>
      <c r="M187" s="177"/>
      <c r="N187" s="178"/>
      <c r="O187" s="178"/>
      <c r="P187" s="178"/>
      <c r="Q187" s="178"/>
      <c r="R187" s="178"/>
      <c r="S187" s="178"/>
      <c r="T187" s="179"/>
      <c r="AT187" s="174" t="s">
        <v>243</v>
      </c>
      <c r="AU187" s="174" t="s">
        <v>87</v>
      </c>
      <c r="AV187" s="13" t="s">
        <v>82</v>
      </c>
      <c r="AW187" s="13" t="s">
        <v>29</v>
      </c>
      <c r="AX187" s="13" t="s">
        <v>75</v>
      </c>
      <c r="AY187" s="174" t="s">
        <v>234</v>
      </c>
    </row>
    <row r="188" spans="1:65" s="14" customFormat="1">
      <c r="B188" s="180"/>
      <c r="D188" s="173" t="s">
        <v>243</v>
      </c>
      <c r="E188" s="181" t="s">
        <v>1</v>
      </c>
      <c r="F188" s="182" t="s">
        <v>4800</v>
      </c>
      <c r="H188" s="183">
        <v>49.5</v>
      </c>
      <c r="I188" s="184"/>
      <c r="L188" s="180"/>
      <c r="M188" s="185"/>
      <c r="N188" s="186"/>
      <c r="O188" s="186"/>
      <c r="P188" s="186"/>
      <c r="Q188" s="186"/>
      <c r="R188" s="186"/>
      <c r="S188" s="186"/>
      <c r="T188" s="187"/>
      <c r="AT188" s="181" t="s">
        <v>243</v>
      </c>
      <c r="AU188" s="181" t="s">
        <v>87</v>
      </c>
      <c r="AV188" s="14" t="s">
        <v>87</v>
      </c>
      <c r="AW188" s="14" t="s">
        <v>29</v>
      </c>
      <c r="AX188" s="14" t="s">
        <v>75</v>
      </c>
      <c r="AY188" s="181" t="s">
        <v>234</v>
      </c>
    </row>
    <row r="189" spans="1:65" s="14" customFormat="1">
      <c r="B189" s="180"/>
      <c r="D189" s="173" t="s">
        <v>243</v>
      </c>
      <c r="E189" s="181" t="s">
        <v>1</v>
      </c>
      <c r="F189" s="182" t="s">
        <v>4801</v>
      </c>
      <c r="H189" s="183">
        <v>16.2</v>
      </c>
      <c r="I189" s="184"/>
      <c r="L189" s="180"/>
      <c r="M189" s="185"/>
      <c r="N189" s="186"/>
      <c r="O189" s="186"/>
      <c r="P189" s="186"/>
      <c r="Q189" s="186"/>
      <c r="R189" s="186"/>
      <c r="S189" s="186"/>
      <c r="T189" s="187"/>
      <c r="AT189" s="181" t="s">
        <v>243</v>
      </c>
      <c r="AU189" s="181" t="s">
        <v>87</v>
      </c>
      <c r="AV189" s="14" t="s">
        <v>87</v>
      </c>
      <c r="AW189" s="14" t="s">
        <v>29</v>
      </c>
      <c r="AX189" s="14" t="s">
        <v>75</v>
      </c>
      <c r="AY189" s="181" t="s">
        <v>234</v>
      </c>
    </row>
    <row r="190" spans="1:65" s="15" customFormat="1">
      <c r="B190" s="188"/>
      <c r="D190" s="173" t="s">
        <v>243</v>
      </c>
      <c r="E190" s="189" t="s">
        <v>1</v>
      </c>
      <c r="F190" s="190" t="s">
        <v>248</v>
      </c>
      <c r="H190" s="191">
        <v>65.7</v>
      </c>
      <c r="I190" s="192"/>
      <c r="L190" s="188"/>
      <c r="M190" s="193"/>
      <c r="N190" s="194"/>
      <c r="O190" s="194"/>
      <c r="P190" s="194"/>
      <c r="Q190" s="194"/>
      <c r="R190" s="194"/>
      <c r="S190" s="194"/>
      <c r="T190" s="195"/>
      <c r="AT190" s="189" t="s">
        <v>243</v>
      </c>
      <c r="AU190" s="189" t="s">
        <v>87</v>
      </c>
      <c r="AV190" s="15" t="s">
        <v>241</v>
      </c>
      <c r="AW190" s="15" t="s">
        <v>29</v>
      </c>
      <c r="AX190" s="15" t="s">
        <v>82</v>
      </c>
      <c r="AY190" s="189" t="s">
        <v>234</v>
      </c>
    </row>
    <row r="191" spans="1:65" s="2" customFormat="1" ht="16.5" customHeight="1">
      <c r="A191" s="33"/>
      <c r="B191" s="157"/>
      <c r="C191" s="199" t="s">
        <v>387</v>
      </c>
      <c r="D191" s="199" t="s">
        <v>478</v>
      </c>
      <c r="E191" s="200" t="s">
        <v>4766</v>
      </c>
      <c r="F191" s="201" t="s">
        <v>4767</v>
      </c>
      <c r="G191" s="202" t="s">
        <v>267</v>
      </c>
      <c r="H191" s="203">
        <v>0.02</v>
      </c>
      <c r="I191" s="204"/>
      <c r="J191" s="205">
        <f>ROUND(I191*H191,2)</f>
        <v>0</v>
      </c>
      <c r="K191" s="206"/>
      <c r="L191" s="207"/>
      <c r="M191" s="208" t="s">
        <v>1</v>
      </c>
      <c r="N191" s="209" t="s">
        <v>41</v>
      </c>
      <c r="O191" s="62"/>
      <c r="P191" s="168">
        <f>O191*H191</f>
        <v>0</v>
      </c>
      <c r="Q191" s="168">
        <v>1</v>
      </c>
      <c r="R191" s="168">
        <f>Q191*H191</f>
        <v>0.02</v>
      </c>
      <c r="S191" s="168">
        <v>0</v>
      </c>
      <c r="T191" s="169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0" t="s">
        <v>643</v>
      </c>
      <c r="AT191" s="170" t="s">
        <v>478</v>
      </c>
      <c r="AU191" s="170" t="s">
        <v>87</v>
      </c>
      <c r="AY191" s="18" t="s">
        <v>234</v>
      </c>
      <c r="BE191" s="171">
        <f>IF(N191="základná",J191,0)</f>
        <v>0</v>
      </c>
      <c r="BF191" s="171">
        <f>IF(N191="znížená",J191,0)</f>
        <v>0</v>
      </c>
      <c r="BG191" s="171">
        <f>IF(N191="zákl. prenesená",J191,0)</f>
        <v>0</v>
      </c>
      <c r="BH191" s="171">
        <f>IF(N191="zníž. prenesená",J191,0)</f>
        <v>0</v>
      </c>
      <c r="BI191" s="171">
        <f>IF(N191="nulová",J191,0)</f>
        <v>0</v>
      </c>
      <c r="BJ191" s="18" t="s">
        <v>87</v>
      </c>
      <c r="BK191" s="171">
        <f>ROUND(I191*H191,2)</f>
        <v>0</v>
      </c>
      <c r="BL191" s="18" t="s">
        <v>327</v>
      </c>
      <c r="BM191" s="170" t="s">
        <v>4768</v>
      </c>
    </row>
    <row r="192" spans="1:65" s="14" customFormat="1">
      <c r="B192" s="180"/>
      <c r="D192" s="173" t="s">
        <v>243</v>
      </c>
      <c r="E192" s="181" t="s">
        <v>1</v>
      </c>
      <c r="F192" s="182" t="s">
        <v>4802</v>
      </c>
      <c r="H192" s="183">
        <v>0.02</v>
      </c>
      <c r="I192" s="184"/>
      <c r="L192" s="180"/>
      <c r="M192" s="185"/>
      <c r="N192" s="186"/>
      <c r="O192" s="186"/>
      <c r="P192" s="186"/>
      <c r="Q192" s="186"/>
      <c r="R192" s="186"/>
      <c r="S192" s="186"/>
      <c r="T192" s="187"/>
      <c r="AT192" s="181" t="s">
        <v>243</v>
      </c>
      <c r="AU192" s="181" t="s">
        <v>87</v>
      </c>
      <c r="AV192" s="14" t="s">
        <v>87</v>
      </c>
      <c r="AW192" s="14" t="s">
        <v>29</v>
      </c>
      <c r="AX192" s="14" t="s">
        <v>82</v>
      </c>
      <c r="AY192" s="181" t="s">
        <v>234</v>
      </c>
    </row>
    <row r="193" spans="1:65" s="2" customFormat="1" ht="24.15" customHeight="1">
      <c r="A193" s="33"/>
      <c r="B193" s="157"/>
      <c r="C193" s="158" t="s">
        <v>608</v>
      </c>
      <c r="D193" s="158" t="s">
        <v>237</v>
      </c>
      <c r="E193" s="159" t="s">
        <v>4770</v>
      </c>
      <c r="F193" s="160" t="s">
        <v>4771</v>
      </c>
      <c r="G193" s="161" t="s">
        <v>256</v>
      </c>
      <c r="H193" s="162">
        <v>43.8</v>
      </c>
      <c r="I193" s="163"/>
      <c r="J193" s="164">
        <f>ROUND(I193*H193,2)</f>
        <v>0</v>
      </c>
      <c r="K193" s="165"/>
      <c r="L193" s="34"/>
      <c r="M193" s="166" t="s">
        <v>1</v>
      </c>
      <c r="N193" s="167" t="s">
        <v>41</v>
      </c>
      <c r="O193" s="62"/>
      <c r="P193" s="168">
        <f>O193*H193</f>
        <v>0</v>
      </c>
      <c r="Q193" s="168">
        <v>5.4000000000000001E-4</v>
      </c>
      <c r="R193" s="168">
        <f>Q193*H193</f>
        <v>2.3651999999999999E-2</v>
      </c>
      <c r="S193" s="168">
        <v>0</v>
      </c>
      <c r="T193" s="169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70" t="s">
        <v>327</v>
      </c>
      <c r="AT193" s="170" t="s">
        <v>237</v>
      </c>
      <c r="AU193" s="170" t="s">
        <v>87</v>
      </c>
      <c r="AY193" s="18" t="s">
        <v>234</v>
      </c>
      <c r="BE193" s="171">
        <f>IF(N193="základná",J193,0)</f>
        <v>0</v>
      </c>
      <c r="BF193" s="171">
        <f>IF(N193="znížená",J193,0)</f>
        <v>0</v>
      </c>
      <c r="BG193" s="171">
        <f>IF(N193="zákl. prenesená",J193,0)</f>
        <v>0</v>
      </c>
      <c r="BH193" s="171">
        <f>IF(N193="zníž. prenesená",J193,0)</f>
        <v>0</v>
      </c>
      <c r="BI193" s="171">
        <f>IF(N193="nulová",J193,0)</f>
        <v>0</v>
      </c>
      <c r="BJ193" s="18" t="s">
        <v>87</v>
      </c>
      <c r="BK193" s="171">
        <f>ROUND(I193*H193,2)</f>
        <v>0</v>
      </c>
      <c r="BL193" s="18" t="s">
        <v>327</v>
      </c>
      <c r="BM193" s="170" t="s">
        <v>4772</v>
      </c>
    </row>
    <row r="194" spans="1:65" s="13" customFormat="1">
      <c r="B194" s="172"/>
      <c r="D194" s="173" t="s">
        <v>243</v>
      </c>
      <c r="E194" s="174" t="s">
        <v>1</v>
      </c>
      <c r="F194" s="175" t="s">
        <v>4773</v>
      </c>
      <c r="H194" s="174" t="s">
        <v>1</v>
      </c>
      <c r="I194" s="176"/>
      <c r="L194" s="172"/>
      <c r="M194" s="177"/>
      <c r="N194" s="178"/>
      <c r="O194" s="178"/>
      <c r="P194" s="178"/>
      <c r="Q194" s="178"/>
      <c r="R194" s="178"/>
      <c r="S194" s="178"/>
      <c r="T194" s="179"/>
      <c r="AT194" s="174" t="s">
        <v>243</v>
      </c>
      <c r="AU194" s="174" t="s">
        <v>87</v>
      </c>
      <c r="AV194" s="13" t="s">
        <v>82</v>
      </c>
      <c r="AW194" s="13" t="s">
        <v>29</v>
      </c>
      <c r="AX194" s="13" t="s">
        <v>75</v>
      </c>
      <c r="AY194" s="174" t="s">
        <v>234</v>
      </c>
    </row>
    <row r="195" spans="1:65" s="14" customFormat="1">
      <c r="B195" s="180"/>
      <c r="D195" s="173" t="s">
        <v>243</v>
      </c>
      <c r="E195" s="181" t="s">
        <v>1</v>
      </c>
      <c r="F195" s="182" t="s">
        <v>4803</v>
      </c>
      <c r="H195" s="183">
        <v>33</v>
      </c>
      <c r="I195" s="184"/>
      <c r="L195" s="180"/>
      <c r="M195" s="185"/>
      <c r="N195" s="186"/>
      <c r="O195" s="186"/>
      <c r="P195" s="186"/>
      <c r="Q195" s="186"/>
      <c r="R195" s="186"/>
      <c r="S195" s="186"/>
      <c r="T195" s="187"/>
      <c r="AT195" s="181" t="s">
        <v>243</v>
      </c>
      <c r="AU195" s="181" t="s">
        <v>87</v>
      </c>
      <c r="AV195" s="14" t="s">
        <v>87</v>
      </c>
      <c r="AW195" s="14" t="s">
        <v>29</v>
      </c>
      <c r="AX195" s="14" t="s">
        <v>75</v>
      </c>
      <c r="AY195" s="181" t="s">
        <v>234</v>
      </c>
    </row>
    <row r="196" spans="1:65" s="14" customFormat="1">
      <c r="B196" s="180"/>
      <c r="D196" s="173" t="s">
        <v>243</v>
      </c>
      <c r="E196" s="181" t="s">
        <v>1</v>
      </c>
      <c r="F196" s="182" t="s">
        <v>4804</v>
      </c>
      <c r="H196" s="183">
        <v>10.8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243</v>
      </c>
      <c r="AU196" s="181" t="s">
        <v>87</v>
      </c>
      <c r="AV196" s="14" t="s">
        <v>87</v>
      </c>
      <c r="AW196" s="14" t="s">
        <v>29</v>
      </c>
      <c r="AX196" s="14" t="s">
        <v>75</v>
      </c>
      <c r="AY196" s="181" t="s">
        <v>234</v>
      </c>
    </row>
    <row r="197" spans="1:65" s="15" customFormat="1">
      <c r="B197" s="188"/>
      <c r="D197" s="173" t="s">
        <v>243</v>
      </c>
      <c r="E197" s="189" t="s">
        <v>1</v>
      </c>
      <c r="F197" s="190" t="s">
        <v>248</v>
      </c>
      <c r="H197" s="191">
        <v>43.8</v>
      </c>
      <c r="I197" s="192"/>
      <c r="L197" s="188"/>
      <c r="M197" s="193"/>
      <c r="N197" s="194"/>
      <c r="O197" s="194"/>
      <c r="P197" s="194"/>
      <c r="Q197" s="194"/>
      <c r="R197" s="194"/>
      <c r="S197" s="194"/>
      <c r="T197" s="195"/>
      <c r="AT197" s="189" t="s">
        <v>243</v>
      </c>
      <c r="AU197" s="189" t="s">
        <v>87</v>
      </c>
      <c r="AV197" s="15" t="s">
        <v>241</v>
      </c>
      <c r="AW197" s="15" t="s">
        <v>29</v>
      </c>
      <c r="AX197" s="15" t="s">
        <v>82</v>
      </c>
      <c r="AY197" s="189" t="s">
        <v>234</v>
      </c>
    </row>
    <row r="198" spans="1:65" s="2" customFormat="1" ht="24.15" customHeight="1">
      <c r="A198" s="33"/>
      <c r="B198" s="157"/>
      <c r="C198" s="199" t="s">
        <v>613</v>
      </c>
      <c r="D198" s="199" t="s">
        <v>478</v>
      </c>
      <c r="E198" s="200" t="s">
        <v>4776</v>
      </c>
      <c r="F198" s="201" t="s">
        <v>4777</v>
      </c>
      <c r="G198" s="202" t="s">
        <v>256</v>
      </c>
      <c r="H198" s="203">
        <v>45.99</v>
      </c>
      <c r="I198" s="204"/>
      <c r="J198" s="205">
        <f>ROUND(I198*H198,2)</f>
        <v>0</v>
      </c>
      <c r="K198" s="206"/>
      <c r="L198" s="207"/>
      <c r="M198" s="208" t="s">
        <v>1</v>
      </c>
      <c r="N198" s="209" t="s">
        <v>41</v>
      </c>
      <c r="O198" s="62"/>
      <c r="P198" s="168">
        <f>O198*H198</f>
        <v>0</v>
      </c>
      <c r="Q198" s="168">
        <v>9.6000000000000002E-4</v>
      </c>
      <c r="R198" s="168">
        <f>Q198*H198</f>
        <v>4.4150400000000006E-2</v>
      </c>
      <c r="S198" s="168">
        <v>0</v>
      </c>
      <c r="T198" s="169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70" t="s">
        <v>643</v>
      </c>
      <c r="AT198" s="170" t="s">
        <v>478</v>
      </c>
      <c r="AU198" s="170" t="s">
        <v>87</v>
      </c>
      <c r="AY198" s="18" t="s">
        <v>234</v>
      </c>
      <c r="BE198" s="171">
        <f>IF(N198="základná",J198,0)</f>
        <v>0</v>
      </c>
      <c r="BF198" s="171">
        <f>IF(N198="znížená",J198,0)</f>
        <v>0</v>
      </c>
      <c r="BG198" s="171">
        <f>IF(N198="zákl. prenesená",J198,0)</f>
        <v>0</v>
      </c>
      <c r="BH198" s="171">
        <f>IF(N198="zníž. prenesená",J198,0)</f>
        <v>0</v>
      </c>
      <c r="BI198" s="171">
        <f>IF(N198="nulová",J198,0)</f>
        <v>0</v>
      </c>
      <c r="BJ198" s="18" t="s">
        <v>87</v>
      </c>
      <c r="BK198" s="171">
        <f>ROUND(I198*H198,2)</f>
        <v>0</v>
      </c>
      <c r="BL198" s="18" t="s">
        <v>327</v>
      </c>
      <c r="BM198" s="170" t="s">
        <v>4778</v>
      </c>
    </row>
    <row r="199" spans="1:65" s="14" customFormat="1">
      <c r="B199" s="180"/>
      <c r="D199" s="173" t="s">
        <v>243</v>
      </c>
      <c r="E199" s="181" t="s">
        <v>1</v>
      </c>
      <c r="F199" s="182" t="s">
        <v>4805</v>
      </c>
      <c r="H199" s="183">
        <v>45.99</v>
      </c>
      <c r="I199" s="184"/>
      <c r="L199" s="180"/>
      <c r="M199" s="185"/>
      <c r="N199" s="186"/>
      <c r="O199" s="186"/>
      <c r="P199" s="186"/>
      <c r="Q199" s="186"/>
      <c r="R199" s="186"/>
      <c r="S199" s="186"/>
      <c r="T199" s="187"/>
      <c r="AT199" s="181" t="s">
        <v>243</v>
      </c>
      <c r="AU199" s="181" t="s">
        <v>87</v>
      </c>
      <c r="AV199" s="14" t="s">
        <v>87</v>
      </c>
      <c r="AW199" s="14" t="s">
        <v>29</v>
      </c>
      <c r="AX199" s="14" t="s">
        <v>82</v>
      </c>
      <c r="AY199" s="181" t="s">
        <v>234</v>
      </c>
    </row>
    <row r="200" spans="1:65" s="2" customFormat="1" ht="24.15" customHeight="1">
      <c r="A200" s="33"/>
      <c r="B200" s="157"/>
      <c r="C200" s="158" t="s">
        <v>617</v>
      </c>
      <c r="D200" s="158" t="s">
        <v>237</v>
      </c>
      <c r="E200" s="159" t="s">
        <v>791</v>
      </c>
      <c r="F200" s="160" t="s">
        <v>792</v>
      </c>
      <c r="G200" s="161" t="s">
        <v>267</v>
      </c>
      <c r="H200" s="162">
        <v>8.7999999999999995E-2</v>
      </c>
      <c r="I200" s="163"/>
      <c r="J200" s="164">
        <f>ROUND(I200*H200,2)</f>
        <v>0</v>
      </c>
      <c r="K200" s="165"/>
      <c r="L200" s="34"/>
      <c r="M200" s="224" t="s">
        <v>1</v>
      </c>
      <c r="N200" s="225" t="s">
        <v>41</v>
      </c>
      <c r="O200" s="220"/>
      <c r="P200" s="221">
        <f>O200*H200</f>
        <v>0</v>
      </c>
      <c r="Q200" s="221">
        <v>0</v>
      </c>
      <c r="R200" s="221">
        <f>Q200*H200</f>
        <v>0</v>
      </c>
      <c r="S200" s="221">
        <v>0</v>
      </c>
      <c r="T200" s="222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70" t="s">
        <v>327</v>
      </c>
      <c r="AT200" s="170" t="s">
        <v>237</v>
      </c>
      <c r="AU200" s="170" t="s">
        <v>87</v>
      </c>
      <c r="AY200" s="18" t="s">
        <v>234</v>
      </c>
      <c r="BE200" s="171">
        <f>IF(N200="základná",J200,0)</f>
        <v>0</v>
      </c>
      <c r="BF200" s="171">
        <f>IF(N200="znížená",J200,0)</f>
        <v>0</v>
      </c>
      <c r="BG200" s="171">
        <f>IF(N200="zákl. prenesená",J200,0)</f>
        <v>0</v>
      </c>
      <c r="BH200" s="171">
        <f>IF(N200="zníž. prenesená",J200,0)</f>
        <v>0</v>
      </c>
      <c r="BI200" s="171">
        <f>IF(N200="nulová",J200,0)</f>
        <v>0</v>
      </c>
      <c r="BJ200" s="18" t="s">
        <v>87</v>
      </c>
      <c r="BK200" s="171">
        <f>ROUND(I200*H200,2)</f>
        <v>0</v>
      </c>
      <c r="BL200" s="18" t="s">
        <v>327</v>
      </c>
      <c r="BM200" s="170" t="s">
        <v>4780</v>
      </c>
    </row>
    <row r="201" spans="1:65" s="2" customFormat="1" ht="6.9" customHeight="1">
      <c r="A201" s="33"/>
      <c r="B201" s="51"/>
      <c r="C201" s="52"/>
      <c r="D201" s="52"/>
      <c r="E201" s="52"/>
      <c r="F201" s="52"/>
      <c r="G201" s="52"/>
      <c r="H201" s="52"/>
      <c r="I201" s="52"/>
      <c r="J201" s="52"/>
      <c r="K201" s="52"/>
      <c r="L201" s="34"/>
      <c r="M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</row>
  </sheetData>
  <autoFilter ref="C127:K200" xr:uid="{00000000-0009-0000-0000-000014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210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174</v>
      </c>
      <c r="AZ2" s="102" t="s">
        <v>4385</v>
      </c>
      <c r="BA2" s="102" t="s">
        <v>4806</v>
      </c>
      <c r="BB2" s="102" t="s">
        <v>1</v>
      </c>
      <c r="BC2" s="102" t="s">
        <v>4807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3162</v>
      </c>
      <c r="BA3" s="102" t="s">
        <v>3162</v>
      </c>
      <c r="BB3" s="102" t="s">
        <v>1</v>
      </c>
      <c r="BC3" s="102" t="s">
        <v>4808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3164</v>
      </c>
      <c r="BA4" s="102" t="s">
        <v>3164</v>
      </c>
      <c r="BB4" s="102" t="s">
        <v>1</v>
      </c>
      <c r="BC4" s="102" t="s">
        <v>4809</v>
      </c>
      <c r="BD4" s="102" t="s">
        <v>87</v>
      </c>
    </row>
    <row r="5" spans="1:56" s="1" customFormat="1" ht="6.9" customHeight="1">
      <c r="B5" s="21"/>
      <c r="L5" s="21"/>
      <c r="AZ5" s="102" t="s">
        <v>4810</v>
      </c>
      <c r="BA5" s="102" t="s">
        <v>4811</v>
      </c>
      <c r="BB5" s="102" t="s">
        <v>1</v>
      </c>
      <c r="BC5" s="102" t="s">
        <v>1031</v>
      </c>
      <c r="BD5" s="102" t="s">
        <v>87</v>
      </c>
    </row>
    <row r="6" spans="1:56" s="1" customFormat="1" ht="12" customHeight="1">
      <c r="B6" s="21"/>
      <c r="D6" s="28" t="s">
        <v>15</v>
      </c>
      <c r="L6" s="21"/>
      <c r="AZ6" s="102" t="s">
        <v>4812</v>
      </c>
      <c r="BA6" s="102" t="s">
        <v>4812</v>
      </c>
      <c r="BB6" s="102" t="s">
        <v>1</v>
      </c>
      <c r="BC6" s="102" t="s">
        <v>764</v>
      </c>
      <c r="BD6" s="102" t="s">
        <v>87</v>
      </c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  <c r="AZ7" s="102" t="s">
        <v>4813</v>
      </c>
      <c r="BA7" s="102" t="s">
        <v>3167</v>
      </c>
      <c r="BB7" s="102" t="s">
        <v>1</v>
      </c>
      <c r="BC7" s="102" t="s">
        <v>4814</v>
      </c>
      <c r="BD7" s="102" t="s">
        <v>87</v>
      </c>
    </row>
    <row r="8" spans="1:56" s="1" customFormat="1" ht="12" customHeight="1">
      <c r="B8" s="21"/>
      <c r="D8" s="28" t="s">
        <v>199</v>
      </c>
      <c r="L8" s="21"/>
    </row>
    <row r="9" spans="1:56" s="2" customFormat="1" ht="16.5" customHeight="1">
      <c r="A9" s="33"/>
      <c r="B9" s="34"/>
      <c r="C9" s="33"/>
      <c r="D9" s="33"/>
      <c r="E9" s="284" t="s">
        <v>4815</v>
      </c>
      <c r="F9" s="287"/>
      <c r="G9" s="287"/>
      <c r="H9" s="28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201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66" t="s">
        <v>4816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20. 4. 2022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8" t="str">
        <f>'Rekapitulácia stavby'!E14</f>
        <v>Vyplň údaj</v>
      </c>
      <c r="F20" s="255"/>
      <c r="G20" s="255"/>
      <c r="H20" s="25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30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4395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205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5"/>
      <c r="B29" s="106"/>
      <c r="C29" s="105"/>
      <c r="D29" s="105"/>
      <c r="E29" s="259" t="s">
        <v>1</v>
      </c>
      <c r="F29" s="259"/>
      <c r="G29" s="259"/>
      <c r="H29" s="259"/>
      <c r="I29" s="105"/>
      <c r="J29" s="105"/>
      <c r="K29" s="105"/>
      <c r="L29" s="107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8" t="s">
        <v>35</v>
      </c>
      <c r="E32" s="33"/>
      <c r="F32" s="33"/>
      <c r="G32" s="33"/>
      <c r="H32" s="33"/>
      <c r="I32" s="33"/>
      <c r="J32" s="75">
        <f>ROUND(J126,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39</v>
      </c>
      <c r="E35" s="39" t="s">
        <v>40</v>
      </c>
      <c r="F35" s="109">
        <f>ROUND((SUM(BE126:BE209)),  2)</f>
        <v>0</v>
      </c>
      <c r="G35" s="110"/>
      <c r="H35" s="110"/>
      <c r="I35" s="111">
        <v>0.2</v>
      </c>
      <c r="J35" s="109">
        <f>ROUND(((SUM(BE126:BE209))*I35),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9" t="s">
        <v>41</v>
      </c>
      <c r="F36" s="109">
        <f>ROUND((SUM(BF126:BF209)),  2)</f>
        <v>0</v>
      </c>
      <c r="G36" s="110"/>
      <c r="H36" s="110"/>
      <c r="I36" s="111">
        <v>0.2</v>
      </c>
      <c r="J36" s="109">
        <f>ROUND(((SUM(BF126:BF209))*I36),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ROUND((SUM(BG126:BG209)),  2)</f>
        <v>0</v>
      </c>
      <c r="G37" s="33"/>
      <c r="H37" s="33"/>
      <c r="I37" s="113">
        <v>0.2</v>
      </c>
      <c r="J37" s="11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43</v>
      </c>
      <c r="F38" s="112">
        <f>ROUND((SUM(BH126:BH209)),  2)</f>
        <v>0</v>
      </c>
      <c r="G38" s="33"/>
      <c r="H38" s="33"/>
      <c r="I38" s="113">
        <v>0.2</v>
      </c>
      <c r="J38" s="112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39" t="s">
        <v>44</v>
      </c>
      <c r="F39" s="109">
        <f>ROUND((SUM(BI126:BI209)),  2)</f>
        <v>0</v>
      </c>
      <c r="G39" s="110"/>
      <c r="H39" s="110"/>
      <c r="I39" s="111">
        <v>0</v>
      </c>
      <c r="J39" s="109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45</v>
      </c>
      <c r="E41" s="64"/>
      <c r="F41" s="64"/>
      <c r="G41" s="116" t="s">
        <v>46</v>
      </c>
      <c r="H41" s="117" t="s">
        <v>47</v>
      </c>
      <c r="I41" s="64"/>
      <c r="J41" s="118">
        <f>SUM(J32:J39)</f>
        <v>0</v>
      </c>
      <c r="K41" s="119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2" customFormat="1" ht="16.5" hidden="1" customHeight="1">
      <c r="A87" s="33"/>
      <c r="B87" s="34"/>
      <c r="C87" s="33"/>
      <c r="D87" s="33"/>
      <c r="E87" s="284" t="s">
        <v>4815</v>
      </c>
      <c r="F87" s="287"/>
      <c r="G87" s="287"/>
      <c r="H87" s="28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hidden="1" customHeight="1">
      <c r="A88" s="33"/>
      <c r="B88" s="34"/>
      <c r="C88" s="28" t="s">
        <v>201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hidden="1" customHeight="1">
      <c r="A89" s="33"/>
      <c r="B89" s="34"/>
      <c r="C89" s="33"/>
      <c r="D89" s="33"/>
      <c r="E89" s="266" t="str">
        <f>E11</f>
        <v>SO 05.1 - Dažďová kanalizácia, revízne šachty RŠD a filtračné šachty FŠ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hidden="1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hidden="1" customHeight="1">
      <c r="A91" s="33"/>
      <c r="B91" s="34"/>
      <c r="C91" s="28" t="s">
        <v>19</v>
      </c>
      <c r="D91" s="33"/>
      <c r="E91" s="33"/>
      <c r="F91" s="26" t="str">
        <f>F14</f>
        <v>kú: Jelka,p.č.:1174/1,4,24,25</v>
      </c>
      <c r="G91" s="33"/>
      <c r="H91" s="33"/>
      <c r="I91" s="28" t="s">
        <v>21</v>
      </c>
      <c r="J91" s="59" t="str">
        <f>IF(J14="","",J14)</f>
        <v>20. 4. 2022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hidden="1" customHeight="1">
      <c r="A93" s="33"/>
      <c r="B93" s="34"/>
      <c r="C93" s="28" t="s">
        <v>23</v>
      </c>
      <c r="D93" s="33"/>
      <c r="E93" s="33"/>
      <c r="F93" s="26" t="str">
        <f>E17</f>
        <v>Obec Jelka, Mierová 959/17, 925 23 Jelka</v>
      </c>
      <c r="G93" s="33"/>
      <c r="H93" s="33"/>
      <c r="I93" s="28" t="s">
        <v>30</v>
      </c>
      <c r="J93" s="31" t="str">
        <f>E23</f>
        <v>Ing.Alfréd Gáspár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hidden="1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Ingrid Szegheőová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hidden="1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hidden="1" customHeight="1">
      <c r="A96" s="33"/>
      <c r="B96" s="34"/>
      <c r="C96" s="122" t="s">
        <v>207</v>
      </c>
      <c r="D96" s="114"/>
      <c r="E96" s="114"/>
      <c r="F96" s="114"/>
      <c r="G96" s="114"/>
      <c r="H96" s="114"/>
      <c r="I96" s="114"/>
      <c r="J96" s="123" t="s">
        <v>208</v>
      </c>
      <c r="K96" s="114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hidden="1" customHeight="1">
      <c r="A98" s="33"/>
      <c r="B98" s="34"/>
      <c r="C98" s="124" t="s">
        <v>209</v>
      </c>
      <c r="D98" s="33"/>
      <c r="E98" s="33"/>
      <c r="F98" s="33"/>
      <c r="G98" s="33"/>
      <c r="H98" s="33"/>
      <c r="I98" s="33"/>
      <c r="J98" s="75">
        <f>J126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210</v>
      </c>
    </row>
    <row r="99" spans="1:47" s="9" customFormat="1" ht="24.9" hidden="1" customHeight="1">
      <c r="B99" s="125"/>
      <c r="D99" s="126" t="s">
        <v>211</v>
      </c>
      <c r="E99" s="127"/>
      <c r="F99" s="127"/>
      <c r="G99" s="127"/>
      <c r="H99" s="127"/>
      <c r="I99" s="127"/>
      <c r="J99" s="128">
        <f>J127</f>
        <v>0</v>
      </c>
      <c r="L99" s="125"/>
    </row>
    <row r="100" spans="1:47" s="10" customFormat="1" ht="19.95" hidden="1" customHeight="1">
      <c r="B100" s="129"/>
      <c r="D100" s="130" t="s">
        <v>433</v>
      </c>
      <c r="E100" s="131"/>
      <c r="F100" s="131"/>
      <c r="G100" s="131"/>
      <c r="H100" s="131"/>
      <c r="I100" s="131"/>
      <c r="J100" s="132">
        <f>J128</f>
        <v>0</v>
      </c>
      <c r="L100" s="129"/>
    </row>
    <row r="101" spans="1:47" s="10" customFormat="1" ht="19.95" hidden="1" customHeight="1">
      <c r="B101" s="129"/>
      <c r="D101" s="130" t="s">
        <v>2761</v>
      </c>
      <c r="E101" s="131"/>
      <c r="F101" s="131"/>
      <c r="G101" s="131"/>
      <c r="H101" s="131"/>
      <c r="I101" s="131"/>
      <c r="J101" s="132">
        <f>J162</f>
        <v>0</v>
      </c>
      <c r="L101" s="129"/>
    </row>
    <row r="102" spans="1:47" s="10" customFormat="1" ht="19.95" hidden="1" customHeight="1">
      <c r="B102" s="129"/>
      <c r="D102" s="130" t="s">
        <v>3170</v>
      </c>
      <c r="E102" s="131"/>
      <c r="F102" s="131"/>
      <c r="G102" s="131"/>
      <c r="H102" s="131"/>
      <c r="I102" s="131"/>
      <c r="J102" s="132">
        <f>J167</f>
        <v>0</v>
      </c>
      <c r="L102" s="129"/>
    </row>
    <row r="103" spans="1:47" s="10" customFormat="1" ht="19.95" hidden="1" customHeight="1">
      <c r="B103" s="129"/>
      <c r="D103" s="130" t="s">
        <v>4817</v>
      </c>
      <c r="E103" s="131"/>
      <c r="F103" s="131"/>
      <c r="G103" s="131"/>
      <c r="H103" s="131"/>
      <c r="I103" s="131"/>
      <c r="J103" s="132">
        <f>J203</f>
        <v>0</v>
      </c>
      <c r="L103" s="129"/>
    </row>
    <row r="104" spans="1:47" s="10" customFormat="1" ht="19.95" hidden="1" customHeight="1">
      <c r="B104" s="129"/>
      <c r="D104" s="130" t="s">
        <v>1315</v>
      </c>
      <c r="E104" s="131"/>
      <c r="F104" s="131"/>
      <c r="G104" s="131"/>
      <c r="H104" s="131"/>
      <c r="I104" s="131"/>
      <c r="J104" s="132">
        <f>J208</f>
        <v>0</v>
      </c>
      <c r="L104" s="129"/>
    </row>
    <row r="105" spans="1:47" s="2" customFormat="1" ht="21.75" hidden="1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6.9" hidden="1" customHeight="1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hidden="1"/>
    <row r="108" spans="1:47" hidden="1"/>
    <row r="109" spans="1:47" hidden="1"/>
    <row r="110" spans="1:47" s="2" customFormat="1" ht="6.9" customHeight="1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4.9" customHeight="1">
      <c r="A111" s="33"/>
      <c r="B111" s="34"/>
      <c r="C111" s="22" t="s">
        <v>220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6.9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6.5" customHeight="1">
      <c r="A114" s="33"/>
      <c r="B114" s="34"/>
      <c r="C114" s="33"/>
      <c r="D114" s="33"/>
      <c r="E114" s="284" t="str">
        <f>E7</f>
        <v>PRESTAVBA BUDOV ZDRAVOTNÉHO STREDISKA - 9 B.J.</v>
      </c>
      <c r="F114" s="285"/>
      <c r="G114" s="285"/>
      <c r="H114" s="285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1" customFormat="1" ht="12" customHeight="1">
      <c r="B115" s="21"/>
      <c r="C115" s="28" t="s">
        <v>199</v>
      </c>
      <c r="L115" s="21"/>
    </row>
    <row r="116" spans="1:63" s="2" customFormat="1" ht="16.5" customHeight="1">
      <c r="A116" s="33"/>
      <c r="B116" s="34"/>
      <c r="C116" s="33"/>
      <c r="D116" s="33"/>
      <c r="E116" s="284" t="s">
        <v>4815</v>
      </c>
      <c r="F116" s="287"/>
      <c r="G116" s="287"/>
      <c r="H116" s="287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201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30" customHeight="1">
      <c r="A118" s="33"/>
      <c r="B118" s="34"/>
      <c r="C118" s="33"/>
      <c r="D118" s="33"/>
      <c r="E118" s="266" t="str">
        <f>E11</f>
        <v>SO 05.1 - Dažďová kanalizácia, revízne šachty RŠD a filtračné šachty FŠ</v>
      </c>
      <c r="F118" s="287"/>
      <c r="G118" s="287"/>
      <c r="H118" s="287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6.9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19</v>
      </c>
      <c r="D120" s="33"/>
      <c r="E120" s="33"/>
      <c r="F120" s="26" t="str">
        <f>F14</f>
        <v>kú: Jelka,p.č.:1174/1,4,24,25</v>
      </c>
      <c r="G120" s="33"/>
      <c r="H120" s="33"/>
      <c r="I120" s="28" t="s">
        <v>21</v>
      </c>
      <c r="J120" s="59" t="str">
        <f>IF(J14="","",J14)</f>
        <v>20. 4. 2022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5.15" customHeight="1">
      <c r="A122" s="33"/>
      <c r="B122" s="34"/>
      <c r="C122" s="28" t="s">
        <v>23</v>
      </c>
      <c r="D122" s="33"/>
      <c r="E122" s="33"/>
      <c r="F122" s="26" t="str">
        <f>E17</f>
        <v>Obec Jelka, Mierová 959/17, 925 23 Jelka</v>
      </c>
      <c r="G122" s="33"/>
      <c r="H122" s="33"/>
      <c r="I122" s="28" t="s">
        <v>30</v>
      </c>
      <c r="J122" s="31" t="str">
        <f>E23</f>
        <v>Ing.Alfréd Gáspár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15" customHeight="1">
      <c r="A123" s="33"/>
      <c r="B123" s="34"/>
      <c r="C123" s="28" t="s">
        <v>27</v>
      </c>
      <c r="D123" s="33"/>
      <c r="E123" s="33"/>
      <c r="F123" s="26" t="str">
        <f>IF(E20="","",E20)</f>
        <v>Vyplň údaj</v>
      </c>
      <c r="G123" s="33"/>
      <c r="H123" s="33"/>
      <c r="I123" s="28" t="s">
        <v>32</v>
      </c>
      <c r="J123" s="31" t="str">
        <f>E26</f>
        <v>Ingrid Szegheőová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3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33"/>
      <c r="B125" s="134"/>
      <c r="C125" s="135" t="s">
        <v>221</v>
      </c>
      <c r="D125" s="136" t="s">
        <v>60</v>
      </c>
      <c r="E125" s="136" t="s">
        <v>56</v>
      </c>
      <c r="F125" s="136" t="s">
        <v>57</v>
      </c>
      <c r="G125" s="136" t="s">
        <v>222</v>
      </c>
      <c r="H125" s="136" t="s">
        <v>223</v>
      </c>
      <c r="I125" s="136" t="s">
        <v>224</v>
      </c>
      <c r="J125" s="137" t="s">
        <v>208</v>
      </c>
      <c r="K125" s="138" t="s">
        <v>225</v>
      </c>
      <c r="L125" s="139"/>
      <c r="M125" s="66" t="s">
        <v>1</v>
      </c>
      <c r="N125" s="67" t="s">
        <v>39</v>
      </c>
      <c r="O125" s="67" t="s">
        <v>226</v>
      </c>
      <c r="P125" s="67" t="s">
        <v>227</v>
      </c>
      <c r="Q125" s="67" t="s">
        <v>228</v>
      </c>
      <c r="R125" s="67" t="s">
        <v>229</v>
      </c>
      <c r="S125" s="67" t="s">
        <v>230</v>
      </c>
      <c r="T125" s="68" t="s">
        <v>231</v>
      </c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</row>
    <row r="126" spans="1:63" s="2" customFormat="1" ht="22.95" customHeight="1">
      <c r="A126" s="33"/>
      <c r="B126" s="34"/>
      <c r="C126" s="73" t="s">
        <v>209</v>
      </c>
      <c r="D126" s="33"/>
      <c r="E126" s="33"/>
      <c r="F126" s="33"/>
      <c r="G126" s="33"/>
      <c r="H126" s="33"/>
      <c r="I126" s="33"/>
      <c r="J126" s="140">
        <f>BK126</f>
        <v>0</v>
      </c>
      <c r="K126" s="33"/>
      <c r="L126" s="34"/>
      <c r="M126" s="69"/>
      <c r="N126" s="60"/>
      <c r="O126" s="70"/>
      <c r="P126" s="141">
        <f>P127</f>
        <v>0</v>
      </c>
      <c r="Q126" s="70"/>
      <c r="R126" s="141">
        <f>R127</f>
        <v>57.367143200000008</v>
      </c>
      <c r="S126" s="70"/>
      <c r="T126" s="142">
        <f>T127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74</v>
      </c>
      <c r="AU126" s="18" t="s">
        <v>210</v>
      </c>
      <c r="BK126" s="143">
        <f>BK127</f>
        <v>0</v>
      </c>
    </row>
    <row r="127" spans="1:63" s="12" customFormat="1" ht="25.95" customHeight="1">
      <c r="B127" s="144"/>
      <c r="D127" s="145" t="s">
        <v>74</v>
      </c>
      <c r="E127" s="146" t="s">
        <v>232</v>
      </c>
      <c r="F127" s="146" t="s">
        <v>233</v>
      </c>
      <c r="I127" s="147"/>
      <c r="J127" s="148">
        <f>BK127</f>
        <v>0</v>
      </c>
      <c r="L127" s="144"/>
      <c r="M127" s="149"/>
      <c r="N127" s="150"/>
      <c r="O127" s="150"/>
      <c r="P127" s="151">
        <f>P128+P162+P167+P203+P208</f>
        <v>0</v>
      </c>
      <c r="Q127" s="150"/>
      <c r="R127" s="151">
        <f>R128+R162+R167+R203+R208</f>
        <v>57.367143200000008</v>
      </c>
      <c r="S127" s="150"/>
      <c r="T127" s="152">
        <f>T128+T162+T167+T203+T208</f>
        <v>0</v>
      </c>
      <c r="AR127" s="145" t="s">
        <v>82</v>
      </c>
      <c r="AT127" s="153" t="s">
        <v>74</v>
      </c>
      <c r="AU127" s="153" t="s">
        <v>75</v>
      </c>
      <c r="AY127" s="145" t="s">
        <v>234</v>
      </c>
      <c r="BK127" s="154">
        <f>BK128+BK162+BK167+BK203+BK208</f>
        <v>0</v>
      </c>
    </row>
    <row r="128" spans="1:63" s="12" customFormat="1" ht="22.95" customHeight="1">
      <c r="B128" s="144"/>
      <c r="D128" s="145" t="s">
        <v>74</v>
      </c>
      <c r="E128" s="155" t="s">
        <v>82</v>
      </c>
      <c r="F128" s="155" t="s">
        <v>450</v>
      </c>
      <c r="I128" s="147"/>
      <c r="J128" s="156">
        <f>BK128</f>
        <v>0</v>
      </c>
      <c r="L128" s="144"/>
      <c r="M128" s="149"/>
      <c r="N128" s="150"/>
      <c r="O128" s="150"/>
      <c r="P128" s="151">
        <f>SUM(P129:P161)</f>
        <v>0</v>
      </c>
      <c r="Q128" s="150"/>
      <c r="R128" s="151">
        <f>SUM(R129:R161)</f>
        <v>0</v>
      </c>
      <c r="S128" s="150"/>
      <c r="T128" s="152">
        <f>SUM(T129:T161)</f>
        <v>0</v>
      </c>
      <c r="AR128" s="145" t="s">
        <v>82</v>
      </c>
      <c r="AT128" s="153" t="s">
        <v>74</v>
      </c>
      <c r="AU128" s="153" t="s">
        <v>82</v>
      </c>
      <c r="AY128" s="145" t="s">
        <v>234</v>
      </c>
      <c r="BK128" s="154">
        <f>SUM(BK129:BK161)</f>
        <v>0</v>
      </c>
    </row>
    <row r="129" spans="1:65" s="2" customFormat="1" ht="24.15" customHeight="1">
      <c r="A129" s="33"/>
      <c r="B129" s="157"/>
      <c r="C129" s="158" t="s">
        <v>82</v>
      </c>
      <c r="D129" s="158" t="s">
        <v>237</v>
      </c>
      <c r="E129" s="159" t="s">
        <v>4539</v>
      </c>
      <c r="F129" s="160" t="s">
        <v>4540</v>
      </c>
      <c r="G129" s="161" t="s">
        <v>453</v>
      </c>
      <c r="H129" s="162">
        <v>131.56</v>
      </c>
      <c r="I129" s="163"/>
      <c r="J129" s="164">
        <f>ROUND(I129*H129,2)</f>
        <v>0</v>
      </c>
      <c r="K129" s="165"/>
      <c r="L129" s="34"/>
      <c r="M129" s="166" t="s">
        <v>1</v>
      </c>
      <c r="N129" s="167" t="s">
        <v>41</v>
      </c>
      <c r="O129" s="62"/>
      <c r="P129" s="168">
        <f>O129*H129</f>
        <v>0</v>
      </c>
      <c r="Q129" s="168">
        <v>0</v>
      </c>
      <c r="R129" s="168">
        <f>Q129*H129</f>
        <v>0</v>
      </c>
      <c r="S129" s="168">
        <v>0</v>
      </c>
      <c r="T129" s="169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70" t="s">
        <v>241</v>
      </c>
      <c r="AT129" s="170" t="s">
        <v>237</v>
      </c>
      <c r="AU129" s="170" t="s">
        <v>87</v>
      </c>
      <c r="AY129" s="18" t="s">
        <v>234</v>
      </c>
      <c r="BE129" s="171">
        <f>IF(N129="základná",J129,0)</f>
        <v>0</v>
      </c>
      <c r="BF129" s="171">
        <f>IF(N129="znížená",J129,0)</f>
        <v>0</v>
      </c>
      <c r="BG129" s="171">
        <f>IF(N129="zákl. prenesená",J129,0)</f>
        <v>0</v>
      </c>
      <c r="BH129" s="171">
        <f>IF(N129="zníž. prenesená",J129,0)</f>
        <v>0</v>
      </c>
      <c r="BI129" s="171">
        <f>IF(N129="nulová",J129,0)</f>
        <v>0</v>
      </c>
      <c r="BJ129" s="18" t="s">
        <v>87</v>
      </c>
      <c r="BK129" s="171">
        <f>ROUND(I129*H129,2)</f>
        <v>0</v>
      </c>
      <c r="BL129" s="18" t="s">
        <v>241</v>
      </c>
      <c r="BM129" s="170" t="s">
        <v>4818</v>
      </c>
    </row>
    <row r="130" spans="1:65" s="13" customFormat="1" ht="20.399999999999999">
      <c r="B130" s="172"/>
      <c r="D130" s="173" t="s">
        <v>243</v>
      </c>
      <c r="E130" s="174" t="s">
        <v>1</v>
      </c>
      <c r="F130" s="175" t="s">
        <v>4819</v>
      </c>
      <c r="H130" s="174" t="s">
        <v>1</v>
      </c>
      <c r="I130" s="176"/>
      <c r="L130" s="172"/>
      <c r="M130" s="177"/>
      <c r="N130" s="178"/>
      <c r="O130" s="178"/>
      <c r="P130" s="178"/>
      <c r="Q130" s="178"/>
      <c r="R130" s="178"/>
      <c r="S130" s="178"/>
      <c r="T130" s="179"/>
      <c r="AT130" s="174" t="s">
        <v>243</v>
      </c>
      <c r="AU130" s="174" t="s">
        <v>87</v>
      </c>
      <c r="AV130" s="13" t="s">
        <v>82</v>
      </c>
      <c r="AW130" s="13" t="s">
        <v>29</v>
      </c>
      <c r="AX130" s="13" t="s">
        <v>75</v>
      </c>
      <c r="AY130" s="174" t="s">
        <v>234</v>
      </c>
    </row>
    <row r="131" spans="1:65" s="13" customFormat="1">
      <c r="B131" s="172"/>
      <c r="D131" s="173" t="s">
        <v>243</v>
      </c>
      <c r="E131" s="174" t="s">
        <v>1</v>
      </c>
      <c r="F131" s="175" t="s">
        <v>4820</v>
      </c>
      <c r="H131" s="174" t="s">
        <v>1</v>
      </c>
      <c r="I131" s="176"/>
      <c r="L131" s="172"/>
      <c r="M131" s="177"/>
      <c r="N131" s="178"/>
      <c r="O131" s="178"/>
      <c r="P131" s="178"/>
      <c r="Q131" s="178"/>
      <c r="R131" s="178"/>
      <c r="S131" s="178"/>
      <c r="T131" s="179"/>
      <c r="AT131" s="174" t="s">
        <v>243</v>
      </c>
      <c r="AU131" s="174" t="s">
        <v>87</v>
      </c>
      <c r="AV131" s="13" t="s">
        <v>82</v>
      </c>
      <c r="AW131" s="13" t="s">
        <v>29</v>
      </c>
      <c r="AX131" s="13" t="s">
        <v>75</v>
      </c>
      <c r="AY131" s="174" t="s">
        <v>234</v>
      </c>
    </row>
    <row r="132" spans="1:65" s="14" customFormat="1">
      <c r="B132" s="180"/>
      <c r="D132" s="173" t="s">
        <v>243</v>
      </c>
      <c r="E132" s="181" t="s">
        <v>1</v>
      </c>
      <c r="F132" s="182" t="s">
        <v>4821</v>
      </c>
      <c r="H132" s="183">
        <v>90.16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243</v>
      </c>
      <c r="AU132" s="181" t="s">
        <v>87</v>
      </c>
      <c r="AV132" s="14" t="s">
        <v>87</v>
      </c>
      <c r="AW132" s="14" t="s">
        <v>29</v>
      </c>
      <c r="AX132" s="14" t="s">
        <v>75</v>
      </c>
      <c r="AY132" s="181" t="s">
        <v>234</v>
      </c>
    </row>
    <row r="133" spans="1:65" s="14" customFormat="1">
      <c r="B133" s="180"/>
      <c r="D133" s="173" t="s">
        <v>243</v>
      </c>
      <c r="E133" s="181" t="s">
        <v>1</v>
      </c>
      <c r="F133" s="182" t="s">
        <v>4822</v>
      </c>
      <c r="H133" s="183">
        <v>41.4</v>
      </c>
      <c r="I133" s="184"/>
      <c r="L133" s="180"/>
      <c r="M133" s="185"/>
      <c r="N133" s="186"/>
      <c r="O133" s="186"/>
      <c r="P133" s="186"/>
      <c r="Q133" s="186"/>
      <c r="R133" s="186"/>
      <c r="S133" s="186"/>
      <c r="T133" s="187"/>
      <c r="AT133" s="181" t="s">
        <v>243</v>
      </c>
      <c r="AU133" s="181" t="s">
        <v>87</v>
      </c>
      <c r="AV133" s="14" t="s">
        <v>87</v>
      </c>
      <c r="AW133" s="14" t="s">
        <v>29</v>
      </c>
      <c r="AX133" s="14" t="s">
        <v>75</v>
      </c>
      <c r="AY133" s="181" t="s">
        <v>234</v>
      </c>
    </row>
    <row r="134" spans="1:65" s="15" customFormat="1">
      <c r="B134" s="188"/>
      <c r="D134" s="173" t="s">
        <v>243</v>
      </c>
      <c r="E134" s="189" t="s">
        <v>4385</v>
      </c>
      <c r="F134" s="190" t="s">
        <v>248</v>
      </c>
      <c r="H134" s="191">
        <v>131.56</v>
      </c>
      <c r="I134" s="192"/>
      <c r="L134" s="188"/>
      <c r="M134" s="193"/>
      <c r="N134" s="194"/>
      <c r="O134" s="194"/>
      <c r="P134" s="194"/>
      <c r="Q134" s="194"/>
      <c r="R134" s="194"/>
      <c r="S134" s="194"/>
      <c r="T134" s="195"/>
      <c r="AT134" s="189" t="s">
        <v>243</v>
      </c>
      <c r="AU134" s="189" t="s">
        <v>87</v>
      </c>
      <c r="AV134" s="15" t="s">
        <v>241</v>
      </c>
      <c r="AW134" s="15" t="s">
        <v>29</v>
      </c>
      <c r="AX134" s="15" t="s">
        <v>82</v>
      </c>
      <c r="AY134" s="189" t="s">
        <v>234</v>
      </c>
    </row>
    <row r="135" spans="1:65" s="2" customFormat="1" ht="37.950000000000003" customHeight="1">
      <c r="A135" s="33"/>
      <c r="B135" s="157"/>
      <c r="C135" s="158" t="s">
        <v>87</v>
      </c>
      <c r="D135" s="158" t="s">
        <v>237</v>
      </c>
      <c r="E135" s="159" t="s">
        <v>4546</v>
      </c>
      <c r="F135" s="160" t="s">
        <v>4547</v>
      </c>
      <c r="G135" s="161" t="s">
        <v>453</v>
      </c>
      <c r="H135" s="162">
        <v>39.468000000000004</v>
      </c>
      <c r="I135" s="163"/>
      <c r="J135" s="164">
        <f>ROUND(I135*H135,2)</f>
        <v>0</v>
      </c>
      <c r="K135" s="165"/>
      <c r="L135" s="34"/>
      <c r="M135" s="166" t="s">
        <v>1</v>
      </c>
      <c r="N135" s="167" t="s">
        <v>41</v>
      </c>
      <c r="O135" s="62"/>
      <c r="P135" s="168">
        <f>O135*H135</f>
        <v>0</v>
      </c>
      <c r="Q135" s="168">
        <v>0</v>
      </c>
      <c r="R135" s="168">
        <f>Q135*H135</f>
        <v>0</v>
      </c>
      <c r="S135" s="168">
        <v>0</v>
      </c>
      <c r="T135" s="169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0" t="s">
        <v>241</v>
      </c>
      <c r="AT135" s="170" t="s">
        <v>237</v>
      </c>
      <c r="AU135" s="170" t="s">
        <v>87</v>
      </c>
      <c r="AY135" s="18" t="s">
        <v>234</v>
      </c>
      <c r="BE135" s="171">
        <f>IF(N135="základná",J135,0)</f>
        <v>0</v>
      </c>
      <c r="BF135" s="171">
        <f>IF(N135="znížená",J135,0)</f>
        <v>0</v>
      </c>
      <c r="BG135" s="171">
        <f>IF(N135="zákl. prenesená",J135,0)</f>
        <v>0</v>
      </c>
      <c r="BH135" s="171">
        <f>IF(N135="zníž. prenesená",J135,0)</f>
        <v>0</v>
      </c>
      <c r="BI135" s="171">
        <f>IF(N135="nulová",J135,0)</f>
        <v>0</v>
      </c>
      <c r="BJ135" s="18" t="s">
        <v>87</v>
      </c>
      <c r="BK135" s="171">
        <f>ROUND(I135*H135,2)</f>
        <v>0</v>
      </c>
      <c r="BL135" s="18" t="s">
        <v>241</v>
      </c>
      <c r="BM135" s="170" t="s">
        <v>4823</v>
      </c>
    </row>
    <row r="136" spans="1:65" s="14" customFormat="1">
      <c r="B136" s="180"/>
      <c r="D136" s="173" t="s">
        <v>243</v>
      </c>
      <c r="E136" s="181" t="s">
        <v>1</v>
      </c>
      <c r="F136" s="182" t="s">
        <v>4691</v>
      </c>
      <c r="H136" s="183">
        <v>39.468000000000004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243</v>
      </c>
      <c r="AU136" s="181" t="s">
        <v>87</v>
      </c>
      <c r="AV136" s="14" t="s">
        <v>87</v>
      </c>
      <c r="AW136" s="14" t="s">
        <v>29</v>
      </c>
      <c r="AX136" s="14" t="s">
        <v>82</v>
      </c>
      <c r="AY136" s="181" t="s">
        <v>234</v>
      </c>
    </row>
    <row r="137" spans="1:65" s="2" customFormat="1" ht="37.950000000000003" customHeight="1">
      <c r="A137" s="33"/>
      <c r="B137" s="157"/>
      <c r="C137" s="158" t="s">
        <v>92</v>
      </c>
      <c r="D137" s="158" t="s">
        <v>237</v>
      </c>
      <c r="E137" s="159" t="s">
        <v>4550</v>
      </c>
      <c r="F137" s="160" t="s">
        <v>4551</v>
      </c>
      <c r="G137" s="161" t="s">
        <v>453</v>
      </c>
      <c r="H137" s="162">
        <v>67.040000000000006</v>
      </c>
      <c r="I137" s="163"/>
      <c r="J137" s="164">
        <f>ROUND(I137*H137,2)</f>
        <v>0</v>
      </c>
      <c r="K137" s="165"/>
      <c r="L137" s="34"/>
      <c r="M137" s="166" t="s">
        <v>1</v>
      </c>
      <c r="N137" s="167" t="s">
        <v>41</v>
      </c>
      <c r="O137" s="62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0" t="s">
        <v>241</v>
      </c>
      <c r="AT137" s="170" t="s">
        <v>237</v>
      </c>
      <c r="AU137" s="170" t="s">
        <v>87</v>
      </c>
      <c r="AY137" s="18" t="s">
        <v>234</v>
      </c>
      <c r="BE137" s="171">
        <f>IF(N137="základná",J137,0)</f>
        <v>0</v>
      </c>
      <c r="BF137" s="171">
        <f>IF(N137="znížená",J137,0)</f>
        <v>0</v>
      </c>
      <c r="BG137" s="171">
        <f>IF(N137="zákl. prenesená",J137,0)</f>
        <v>0</v>
      </c>
      <c r="BH137" s="171">
        <f>IF(N137="zníž. prenesená",J137,0)</f>
        <v>0</v>
      </c>
      <c r="BI137" s="171">
        <f>IF(N137="nulová",J137,0)</f>
        <v>0</v>
      </c>
      <c r="BJ137" s="18" t="s">
        <v>87</v>
      </c>
      <c r="BK137" s="171">
        <f>ROUND(I137*H137,2)</f>
        <v>0</v>
      </c>
      <c r="BL137" s="18" t="s">
        <v>241</v>
      </c>
      <c r="BM137" s="170" t="s">
        <v>4824</v>
      </c>
    </row>
    <row r="138" spans="1:65" s="13" customFormat="1" ht="20.399999999999999">
      <c r="B138" s="172"/>
      <c r="D138" s="173" t="s">
        <v>243</v>
      </c>
      <c r="E138" s="174" t="s">
        <v>1</v>
      </c>
      <c r="F138" s="175" t="s">
        <v>4553</v>
      </c>
      <c r="H138" s="174" t="s">
        <v>1</v>
      </c>
      <c r="I138" s="176"/>
      <c r="L138" s="172"/>
      <c r="M138" s="177"/>
      <c r="N138" s="178"/>
      <c r="O138" s="178"/>
      <c r="P138" s="178"/>
      <c r="Q138" s="178"/>
      <c r="R138" s="178"/>
      <c r="S138" s="178"/>
      <c r="T138" s="179"/>
      <c r="AT138" s="174" t="s">
        <v>243</v>
      </c>
      <c r="AU138" s="174" t="s">
        <v>87</v>
      </c>
      <c r="AV138" s="13" t="s">
        <v>82</v>
      </c>
      <c r="AW138" s="13" t="s">
        <v>29</v>
      </c>
      <c r="AX138" s="13" t="s">
        <v>75</v>
      </c>
      <c r="AY138" s="174" t="s">
        <v>234</v>
      </c>
    </row>
    <row r="139" spans="1:65" s="14" customFormat="1">
      <c r="B139" s="180"/>
      <c r="D139" s="173" t="s">
        <v>243</v>
      </c>
      <c r="E139" s="181" t="s">
        <v>1</v>
      </c>
      <c r="F139" s="182" t="s">
        <v>3162</v>
      </c>
      <c r="H139" s="183">
        <v>17.16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243</v>
      </c>
      <c r="AU139" s="181" t="s">
        <v>87</v>
      </c>
      <c r="AV139" s="14" t="s">
        <v>87</v>
      </c>
      <c r="AW139" s="14" t="s">
        <v>29</v>
      </c>
      <c r="AX139" s="14" t="s">
        <v>75</v>
      </c>
      <c r="AY139" s="181" t="s">
        <v>234</v>
      </c>
    </row>
    <row r="140" spans="1:65" s="14" customFormat="1">
      <c r="B140" s="180"/>
      <c r="D140" s="173" t="s">
        <v>243</v>
      </c>
      <c r="E140" s="181" t="s">
        <v>1</v>
      </c>
      <c r="F140" s="182" t="s">
        <v>3164</v>
      </c>
      <c r="H140" s="183">
        <v>49.88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243</v>
      </c>
      <c r="AU140" s="181" t="s">
        <v>87</v>
      </c>
      <c r="AV140" s="14" t="s">
        <v>87</v>
      </c>
      <c r="AW140" s="14" t="s">
        <v>29</v>
      </c>
      <c r="AX140" s="14" t="s">
        <v>75</v>
      </c>
      <c r="AY140" s="181" t="s">
        <v>234</v>
      </c>
    </row>
    <row r="141" spans="1:65" s="15" customFormat="1">
      <c r="B141" s="188"/>
      <c r="D141" s="173" t="s">
        <v>243</v>
      </c>
      <c r="E141" s="189" t="s">
        <v>4813</v>
      </c>
      <c r="F141" s="190" t="s">
        <v>248</v>
      </c>
      <c r="H141" s="191">
        <v>67.040000000000006</v>
      </c>
      <c r="I141" s="192"/>
      <c r="L141" s="188"/>
      <c r="M141" s="193"/>
      <c r="N141" s="194"/>
      <c r="O141" s="194"/>
      <c r="P141" s="194"/>
      <c r="Q141" s="194"/>
      <c r="R141" s="194"/>
      <c r="S141" s="194"/>
      <c r="T141" s="195"/>
      <c r="AT141" s="189" t="s">
        <v>243</v>
      </c>
      <c r="AU141" s="189" t="s">
        <v>87</v>
      </c>
      <c r="AV141" s="15" t="s">
        <v>241</v>
      </c>
      <c r="AW141" s="15" t="s">
        <v>29</v>
      </c>
      <c r="AX141" s="15" t="s">
        <v>82</v>
      </c>
      <c r="AY141" s="189" t="s">
        <v>234</v>
      </c>
    </row>
    <row r="142" spans="1:65" s="2" customFormat="1" ht="44.25" customHeight="1">
      <c r="A142" s="33"/>
      <c r="B142" s="157"/>
      <c r="C142" s="158" t="s">
        <v>241</v>
      </c>
      <c r="D142" s="158" t="s">
        <v>237</v>
      </c>
      <c r="E142" s="159" t="s">
        <v>4554</v>
      </c>
      <c r="F142" s="160" t="s">
        <v>4555</v>
      </c>
      <c r="G142" s="161" t="s">
        <v>453</v>
      </c>
      <c r="H142" s="162">
        <v>469.28</v>
      </c>
      <c r="I142" s="163"/>
      <c r="J142" s="164">
        <f>ROUND(I142*H142,2)</f>
        <v>0</v>
      </c>
      <c r="K142" s="165"/>
      <c r="L142" s="34"/>
      <c r="M142" s="166" t="s">
        <v>1</v>
      </c>
      <c r="N142" s="167" t="s">
        <v>41</v>
      </c>
      <c r="O142" s="62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241</v>
      </c>
      <c r="AT142" s="170" t="s">
        <v>237</v>
      </c>
      <c r="AU142" s="170" t="s">
        <v>87</v>
      </c>
      <c r="AY142" s="18" t="s">
        <v>234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8" t="s">
        <v>87</v>
      </c>
      <c r="BK142" s="171">
        <f>ROUND(I142*H142,2)</f>
        <v>0</v>
      </c>
      <c r="BL142" s="18" t="s">
        <v>241</v>
      </c>
      <c r="BM142" s="170" t="s">
        <v>4825</v>
      </c>
    </row>
    <row r="143" spans="1:65" s="14" customFormat="1">
      <c r="B143" s="180"/>
      <c r="D143" s="173" t="s">
        <v>243</v>
      </c>
      <c r="E143" s="181" t="s">
        <v>1</v>
      </c>
      <c r="F143" s="182" t="s">
        <v>4826</v>
      </c>
      <c r="H143" s="183">
        <v>469.28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243</v>
      </c>
      <c r="AU143" s="181" t="s">
        <v>87</v>
      </c>
      <c r="AV143" s="14" t="s">
        <v>87</v>
      </c>
      <c r="AW143" s="14" t="s">
        <v>29</v>
      </c>
      <c r="AX143" s="14" t="s">
        <v>82</v>
      </c>
      <c r="AY143" s="181" t="s">
        <v>234</v>
      </c>
    </row>
    <row r="144" spans="1:65" s="2" customFormat="1" ht="24.15" customHeight="1">
      <c r="A144" s="33"/>
      <c r="B144" s="157"/>
      <c r="C144" s="158" t="s">
        <v>269</v>
      </c>
      <c r="D144" s="158" t="s">
        <v>237</v>
      </c>
      <c r="E144" s="159" t="s">
        <v>4558</v>
      </c>
      <c r="F144" s="160" t="s">
        <v>4559</v>
      </c>
      <c r="G144" s="161" t="s">
        <v>453</v>
      </c>
      <c r="H144" s="162">
        <v>67.040000000000006</v>
      </c>
      <c r="I144" s="163"/>
      <c r="J144" s="164">
        <f>ROUND(I144*H144,2)</f>
        <v>0</v>
      </c>
      <c r="K144" s="165"/>
      <c r="L144" s="34"/>
      <c r="M144" s="166" t="s">
        <v>1</v>
      </c>
      <c r="N144" s="167" t="s">
        <v>41</v>
      </c>
      <c r="O144" s="62"/>
      <c r="P144" s="168">
        <f>O144*H144</f>
        <v>0</v>
      </c>
      <c r="Q144" s="168">
        <v>0</v>
      </c>
      <c r="R144" s="168">
        <f>Q144*H144</f>
        <v>0</v>
      </c>
      <c r="S144" s="168">
        <v>0</v>
      </c>
      <c r="T144" s="169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241</v>
      </c>
      <c r="AT144" s="170" t="s">
        <v>237</v>
      </c>
      <c r="AU144" s="170" t="s">
        <v>87</v>
      </c>
      <c r="AY144" s="18" t="s">
        <v>234</v>
      </c>
      <c r="BE144" s="171">
        <f>IF(N144="základná",J144,0)</f>
        <v>0</v>
      </c>
      <c r="BF144" s="171">
        <f>IF(N144="znížená",J144,0)</f>
        <v>0</v>
      </c>
      <c r="BG144" s="171">
        <f>IF(N144="zákl. prenesená",J144,0)</f>
        <v>0</v>
      </c>
      <c r="BH144" s="171">
        <f>IF(N144="zníž. prenesená",J144,0)</f>
        <v>0</v>
      </c>
      <c r="BI144" s="171">
        <f>IF(N144="nulová",J144,0)</f>
        <v>0</v>
      </c>
      <c r="BJ144" s="18" t="s">
        <v>87</v>
      </c>
      <c r="BK144" s="171">
        <f>ROUND(I144*H144,2)</f>
        <v>0</v>
      </c>
      <c r="BL144" s="18" t="s">
        <v>241</v>
      </c>
      <c r="BM144" s="170" t="s">
        <v>4827</v>
      </c>
    </row>
    <row r="145" spans="1:65" s="14" customFormat="1">
      <c r="B145" s="180"/>
      <c r="D145" s="173" t="s">
        <v>243</v>
      </c>
      <c r="E145" s="181" t="s">
        <v>1</v>
      </c>
      <c r="F145" s="182" t="s">
        <v>4813</v>
      </c>
      <c r="H145" s="183">
        <v>67.040000000000006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243</v>
      </c>
      <c r="AU145" s="181" t="s">
        <v>87</v>
      </c>
      <c r="AV145" s="14" t="s">
        <v>87</v>
      </c>
      <c r="AW145" s="14" t="s">
        <v>29</v>
      </c>
      <c r="AX145" s="14" t="s">
        <v>82</v>
      </c>
      <c r="AY145" s="181" t="s">
        <v>234</v>
      </c>
    </row>
    <row r="146" spans="1:65" s="2" customFormat="1" ht="21.75" customHeight="1">
      <c r="A146" s="33"/>
      <c r="B146" s="157"/>
      <c r="C146" s="158" t="s">
        <v>273</v>
      </c>
      <c r="D146" s="158" t="s">
        <v>237</v>
      </c>
      <c r="E146" s="159" t="s">
        <v>4561</v>
      </c>
      <c r="F146" s="160" t="s">
        <v>4562</v>
      </c>
      <c r="G146" s="161" t="s">
        <v>453</v>
      </c>
      <c r="H146" s="162">
        <v>67.040000000000006</v>
      </c>
      <c r="I146" s="163"/>
      <c r="J146" s="164">
        <f>ROUND(I146*H146,2)</f>
        <v>0</v>
      </c>
      <c r="K146" s="165"/>
      <c r="L146" s="34"/>
      <c r="M146" s="166" t="s">
        <v>1</v>
      </c>
      <c r="N146" s="167" t="s">
        <v>41</v>
      </c>
      <c r="O146" s="62"/>
      <c r="P146" s="168">
        <f>O146*H146</f>
        <v>0</v>
      </c>
      <c r="Q146" s="168">
        <v>0</v>
      </c>
      <c r="R146" s="168">
        <f>Q146*H146</f>
        <v>0</v>
      </c>
      <c r="S146" s="168">
        <v>0</v>
      </c>
      <c r="T146" s="169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241</v>
      </c>
      <c r="AT146" s="170" t="s">
        <v>237</v>
      </c>
      <c r="AU146" s="170" t="s">
        <v>87</v>
      </c>
      <c r="AY146" s="18" t="s">
        <v>234</v>
      </c>
      <c r="BE146" s="171">
        <f>IF(N146="základná",J146,0)</f>
        <v>0</v>
      </c>
      <c r="BF146" s="171">
        <f>IF(N146="znížená",J146,0)</f>
        <v>0</v>
      </c>
      <c r="BG146" s="171">
        <f>IF(N146="zákl. prenesená",J146,0)</f>
        <v>0</v>
      </c>
      <c r="BH146" s="171">
        <f>IF(N146="zníž. prenesená",J146,0)</f>
        <v>0</v>
      </c>
      <c r="BI146" s="171">
        <f>IF(N146="nulová",J146,0)</f>
        <v>0</v>
      </c>
      <c r="BJ146" s="18" t="s">
        <v>87</v>
      </c>
      <c r="BK146" s="171">
        <f>ROUND(I146*H146,2)</f>
        <v>0</v>
      </c>
      <c r="BL146" s="18" t="s">
        <v>241</v>
      </c>
      <c r="BM146" s="170" t="s">
        <v>4828</v>
      </c>
    </row>
    <row r="147" spans="1:65" s="14" customFormat="1">
      <c r="B147" s="180"/>
      <c r="D147" s="173" t="s">
        <v>243</v>
      </c>
      <c r="E147" s="181" t="s">
        <v>1</v>
      </c>
      <c r="F147" s="182" t="s">
        <v>4813</v>
      </c>
      <c r="H147" s="183">
        <v>67.040000000000006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243</v>
      </c>
      <c r="AU147" s="181" t="s">
        <v>87</v>
      </c>
      <c r="AV147" s="14" t="s">
        <v>87</v>
      </c>
      <c r="AW147" s="14" t="s">
        <v>29</v>
      </c>
      <c r="AX147" s="14" t="s">
        <v>82</v>
      </c>
      <c r="AY147" s="181" t="s">
        <v>234</v>
      </c>
    </row>
    <row r="148" spans="1:65" s="2" customFormat="1" ht="24.15" customHeight="1">
      <c r="A148" s="33"/>
      <c r="B148" s="157"/>
      <c r="C148" s="158" t="s">
        <v>278</v>
      </c>
      <c r="D148" s="158" t="s">
        <v>237</v>
      </c>
      <c r="E148" s="159" t="s">
        <v>4564</v>
      </c>
      <c r="F148" s="160" t="s">
        <v>4565</v>
      </c>
      <c r="G148" s="161" t="s">
        <v>267</v>
      </c>
      <c r="H148" s="162">
        <v>107.264</v>
      </c>
      <c r="I148" s="163"/>
      <c r="J148" s="164">
        <f>ROUND(I148*H148,2)</f>
        <v>0</v>
      </c>
      <c r="K148" s="165"/>
      <c r="L148" s="34"/>
      <c r="M148" s="166" t="s">
        <v>1</v>
      </c>
      <c r="N148" s="167" t="s">
        <v>41</v>
      </c>
      <c r="O148" s="62"/>
      <c r="P148" s="168">
        <f>O148*H148</f>
        <v>0</v>
      </c>
      <c r="Q148" s="168">
        <v>0</v>
      </c>
      <c r="R148" s="168">
        <f>Q148*H148</f>
        <v>0</v>
      </c>
      <c r="S148" s="168">
        <v>0</v>
      </c>
      <c r="T148" s="169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241</v>
      </c>
      <c r="AT148" s="170" t="s">
        <v>237</v>
      </c>
      <c r="AU148" s="170" t="s">
        <v>87</v>
      </c>
      <c r="AY148" s="18" t="s">
        <v>234</v>
      </c>
      <c r="BE148" s="171">
        <f>IF(N148="základná",J148,0)</f>
        <v>0</v>
      </c>
      <c r="BF148" s="171">
        <f>IF(N148="znížená",J148,0)</f>
        <v>0</v>
      </c>
      <c r="BG148" s="171">
        <f>IF(N148="zákl. prenesená",J148,0)</f>
        <v>0</v>
      </c>
      <c r="BH148" s="171">
        <f>IF(N148="zníž. prenesená",J148,0)</f>
        <v>0</v>
      </c>
      <c r="BI148" s="171">
        <f>IF(N148="nulová",J148,0)</f>
        <v>0</v>
      </c>
      <c r="BJ148" s="18" t="s">
        <v>87</v>
      </c>
      <c r="BK148" s="171">
        <f>ROUND(I148*H148,2)</f>
        <v>0</v>
      </c>
      <c r="BL148" s="18" t="s">
        <v>241</v>
      </c>
      <c r="BM148" s="170" t="s">
        <v>4829</v>
      </c>
    </row>
    <row r="149" spans="1:65" s="14" customFormat="1">
      <c r="B149" s="180"/>
      <c r="D149" s="173" t="s">
        <v>243</v>
      </c>
      <c r="E149" s="181" t="s">
        <v>1</v>
      </c>
      <c r="F149" s="182" t="s">
        <v>4830</v>
      </c>
      <c r="H149" s="183">
        <v>107.264</v>
      </c>
      <c r="I149" s="184"/>
      <c r="L149" s="180"/>
      <c r="M149" s="185"/>
      <c r="N149" s="186"/>
      <c r="O149" s="186"/>
      <c r="P149" s="186"/>
      <c r="Q149" s="186"/>
      <c r="R149" s="186"/>
      <c r="S149" s="186"/>
      <c r="T149" s="187"/>
      <c r="AT149" s="181" t="s">
        <v>243</v>
      </c>
      <c r="AU149" s="181" t="s">
        <v>87</v>
      </c>
      <c r="AV149" s="14" t="s">
        <v>87</v>
      </c>
      <c r="AW149" s="14" t="s">
        <v>29</v>
      </c>
      <c r="AX149" s="14" t="s">
        <v>82</v>
      </c>
      <c r="AY149" s="181" t="s">
        <v>234</v>
      </c>
    </row>
    <row r="150" spans="1:65" s="2" customFormat="1" ht="33" customHeight="1">
      <c r="A150" s="33"/>
      <c r="B150" s="157"/>
      <c r="C150" s="158" t="s">
        <v>282</v>
      </c>
      <c r="D150" s="158" t="s">
        <v>237</v>
      </c>
      <c r="E150" s="159" t="s">
        <v>4568</v>
      </c>
      <c r="F150" s="160" t="s">
        <v>4569</v>
      </c>
      <c r="G150" s="161" t="s">
        <v>453</v>
      </c>
      <c r="H150" s="162">
        <v>64.52</v>
      </c>
      <c r="I150" s="163"/>
      <c r="J150" s="164">
        <f>ROUND(I150*H150,2)</f>
        <v>0</v>
      </c>
      <c r="K150" s="165"/>
      <c r="L150" s="34"/>
      <c r="M150" s="166" t="s">
        <v>1</v>
      </c>
      <c r="N150" s="167" t="s">
        <v>41</v>
      </c>
      <c r="O150" s="62"/>
      <c r="P150" s="168">
        <f>O150*H150</f>
        <v>0</v>
      </c>
      <c r="Q150" s="168">
        <v>0</v>
      </c>
      <c r="R150" s="168">
        <f>Q150*H150</f>
        <v>0</v>
      </c>
      <c r="S150" s="168">
        <v>0</v>
      </c>
      <c r="T150" s="169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0" t="s">
        <v>241</v>
      </c>
      <c r="AT150" s="170" t="s">
        <v>237</v>
      </c>
      <c r="AU150" s="170" t="s">
        <v>87</v>
      </c>
      <c r="AY150" s="18" t="s">
        <v>234</v>
      </c>
      <c r="BE150" s="171">
        <f>IF(N150="základná",J150,0)</f>
        <v>0</v>
      </c>
      <c r="BF150" s="171">
        <f>IF(N150="znížená",J150,0)</f>
        <v>0</v>
      </c>
      <c r="BG150" s="171">
        <f>IF(N150="zákl. prenesená",J150,0)</f>
        <v>0</v>
      </c>
      <c r="BH150" s="171">
        <f>IF(N150="zníž. prenesená",J150,0)</f>
        <v>0</v>
      </c>
      <c r="BI150" s="171">
        <f>IF(N150="nulová",J150,0)</f>
        <v>0</v>
      </c>
      <c r="BJ150" s="18" t="s">
        <v>87</v>
      </c>
      <c r="BK150" s="171">
        <f>ROUND(I150*H150,2)</f>
        <v>0</v>
      </c>
      <c r="BL150" s="18" t="s">
        <v>241</v>
      </c>
      <c r="BM150" s="170" t="s">
        <v>4831</v>
      </c>
    </row>
    <row r="151" spans="1:65" s="14" customFormat="1">
      <c r="B151" s="180"/>
      <c r="D151" s="173" t="s">
        <v>243</v>
      </c>
      <c r="E151" s="181" t="s">
        <v>1</v>
      </c>
      <c r="F151" s="182" t="s">
        <v>4385</v>
      </c>
      <c r="H151" s="183">
        <v>131.56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243</v>
      </c>
      <c r="AU151" s="181" t="s">
        <v>87</v>
      </c>
      <c r="AV151" s="14" t="s">
        <v>87</v>
      </c>
      <c r="AW151" s="14" t="s">
        <v>29</v>
      </c>
      <c r="AX151" s="14" t="s">
        <v>75</v>
      </c>
      <c r="AY151" s="181" t="s">
        <v>234</v>
      </c>
    </row>
    <row r="152" spans="1:65" s="14" customFormat="1">
      <c r="B152" s="180"/>
      <c r="D152" s="173" t="s">
        <v>243</v>
      </c>
      <c r="E152" s="181" t="s">
        <v>1</v>
      </c>
      <c r="F152" s="182" t="s">
        <v>4402</v>
      </c>
      <c r="H152" s="183">
        <v>-49.88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243</v>
      </c>
      <c r="AU152" s="181" t="s">
        <v>87</v>
      </c>
      <c r="AV152" s="14" t="s">
        <v>87</v>
      </c>
      <c r="AW152" s="14" t="s">
        <v>29</v>
      </c>
      <c r="AX152" s="14" t="s">
        <v>75</v>
      </c>
      <c r="AY152" s="181" t="s">
        <v>234</v>
      </c>
    </row>
    <row r="153" spans="1:65" s="14" customFormat="1">
      <c r="B153" s="180"/>
      <c r="D153" s="173" t="s">
        <v>243</v>
      </c>
      <c r="E153" s="181" t="s">
        <v>1</v>
      </c>
      <c r="F153" s="182" t="s">
        <v>4571</v>
      </c>
      <c r="H153" s="183">
        <v>-17.16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243</v>
      </c>
      <c r="AU153" s="181" t="s">
        <v>87</v>
      </c>
      <c r="AV153" s="14" t="s">
        <v>87</v>
      </c>
      <c r="AW153" s="14" t="s">
        <v>29</v>
      </c>
      <c r="AX153" s="14" t="s">
        <v>75</v>
      </c>
      <c r="AY153" s="181" t="s">
        <v>234</v>
      </c>
    </row>
    <row r="154" spans="1:65" s="15" customFormat="1">
      <c r="B154" s="188"/>
      <c r="D154" s="173" t="s">
        <v>243</v>
      </c>
      <c r="E154" s="189" t="s">
        <v>4832</v>
      </c>
      <c r="F154" s="190" t="s">
        <v>248</v>
      </c>
      <c r="H154" s="191">
        <v>64.52</v>
      </c>
      <c r="I154" s="192"/>
      <c r="L154" s="188"/>
      <c r="M154" s="193"/>
      <c r="N154" s="194"/>
      <c r="O154" s="194"/>
      <c r="P154" s="194"/>
      <c r="Q154" s="194"/>
      <c r="R154" s="194"/>
      <c r="S154" s="194"/>
      <c r="T154" s="195"/>
      <c r="AT154" s="189" t="s">
        <v>243</v>
      </c>
      <c r="AU154" s="189" t="s">
        <v>87</v>
      </c>
      <c r="AV154" s="15" t="s">
        <v>241</v>
      </c>
      <c r="AW154" s="15" t="s">
        <v>29</v>
      </c>
      <c r="AX154" s="15" t="s">
        <v>82</v>
      </c>
      <c r="AY154" s="189" t="s">
        <v>234</v>
      </c>
    </row>
    <row r="155" spans="1:65" s="2" customFormat="1" ht="24.15" customHeight="1">
      <c r="A155" s="33"/>
      <c r="B155" s="157"/>
      <c r="C155" s="158" t="s">
        <v>235</v>
      </c>
      <c r="D155" s="158" t="s">
        <v>237</v>
      </c>
      <c r="E155" s="159" t="s">
        <v>4404</v>
      </c>
      <c r="F155" s="160" t="s">
        <v>4405</v>
      </c>
      <c r="G155" s="161" t="s">
        <v>453</v>
      </c>
      <c r="H155" s="162">
        <v>49.88</v>
      </c>
      <c r="I155" s="163"/>
      <c r="J155" s="164">
        <f>ROUND(I155*H155,2)</f>
        <v>0</v>
      </c>
      <c r="K155" s="165"/>
      <c r="L155" s="34"/>
      <c r="M155" s="166" t="s">
        <v>1</v>
      </c>
      <c r="N155" s="167" t="s">
        <v>41</v>
      </c>
      <c r="O155" s="62"/>
      <c r="P155" s="168">
        <f>O155*H155</f>
        <v>0</v>
      </c>
      <c r="Q155" s="168">
        <v>0</v>
      </c>
      <c r="R155" s="168">
        <f>Q155*H155</f>
        <v>0</v>
      </c>
      <c r="S155" s="168">
        <v>0</v>
      </c>
      <c r="T155" s="169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0" t="s">
        <v>241</v>
      </c>
      <c r="AT155" s="170" t="s">
        <v>237</v>
      </c>
      <c r="AU155" s="170" t="s">
        <v>87</v>
      </c>
      <c r="AY155" s="18" t="s">
        <v>234</v>
      </c>
      <c r="BE155" s="171">
        <f>IF(N155="základná",J155,0)</f>
        <v>0</v>
      </c>
      <c r="BF155" s="171">
        <f>IF(N155="znížená",J155,0)</f>
        <v>0</v>
      </c>
      <c r="BG155" s="171">
        <f>IF(N155="zákl. prenesená",J155,0)</f>
        <v>0</v>
      </c>
      <c r="BH155" s="171">
        <f>IF(N155="zníž. prenesená",J155,0)</f>
        <v>0</v>
      </c>
      <c r="BI155" s="171">
        <f>IF(N155="nulová",J155,0)</f>
        <v>0</v>
      </c>
      <c r="BJ155" s="18" t="s">
        <v>87</v>
      </c>
      <c r="BK155" s="171">
        <f>ROUND(I155*H155,2)</f>
        <v>0</v>
      </c>
      <c r="BL155" s="18" t="s">
        <v>241</v>
      </c>
      <c r="BM155" s="170" t="s">
        <v>4833</v>
      </c>
    </row>
    <row r="156" spans="1:65" s="13" customFormat="1">
      <c r="B156" s="172"/>
      <c r="D156" s="173" t="s">
        <v>243</v>
      </c>
      <c r="E156" s="174" t="s">
        <v>1</v>
      </c>
      <c r="F156" s="175" t="s">
        <v>4834</v>
      </c>
      <c r="H156" s="174" t="s">
        <v>1</v>
      </c>
      <c r="I156" s="176"/>
      <c r="L156" s="172"/>
      <c r="M156" s="177"/>
      <c r="N156" s="178"/>
      <c r="O156" s="178"/>
      <c r="P156" s="178"/>
      <c r="Q156" s="178"/>
      <c r="R156" s="178"/>
      <c r="S156" s="178"/>
      <c r="T156" s="179"/>
      <c r="AT156" s="174" t="s">
        <v>243</v>
      </c>
      <c r="AU156" s="174" t="s">
        <v>87</v>
      </c>
      <c r="AV156" s="13" t="s">
        <v>82</v>
      </c>
      <c r="AW156" s="13" t="s">
        <v>29</v>
      </c>
      <c r="AX156" s="13" t="s">
        <v>75</v>
      </c>
      <c r="AY156" s="174" t="s">
        <v>234</v>
      </c>
    </row>
    <row r="157" spans="1:65" s="14" customFormat="1">
      <c r="B157" s="180"/>
      <c r="D157" s="173" t="s">
        <v>243</v>
      </c>
      <c r="E157" s="181" t="s">
        <v>1</v>
      </c>
      <c r="F157" s="182" t="s">
        <v>4835</v>
      </c>
      <c r="H157" s="183">
        <v>33.32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243</v>
      </c>
      <c r="AU157" s="181" t="s">
        <v>87</v>
      </c>
      <c r="AV157" s="14" t="s">
        <v>87</v>
      </c>
      <c r="AW157" s="14" t="s">
        <v>29</v>
      </c>
      <c r="AX157" s="14" t="s">
        <v>75</v>
      </c>
      <c r="AY157" s="181" t="s">
        <v>234</v>
      </c>
    </row>
    <row r="158" spans="1:65" s="14" customFormat="1">
      <c r="B158" s="180"/>
      <c r="D158" s="173" t="s">
        <v>243</v>
      </c>
      <c r="E158" s="181" t="s">
        <v>1</v>
      </c>
      <c r="F158" s="182" t="s">
        <v>4836</v>
      </c>
      <c r="H158" s="183">
        <v>16.559999999999999</v>
      </c>
      <c r="I158" s="184"/>
      <c r="L158" s="180"/>
      <c r="M158" s="185"/>
      <c r="N158" s="186"/>
      <c r="O158" s="186"/>
      <c r="P158" s="186"/>
      <c r="Q158" s="186"/>
      <c r="R158" s="186"/>
      <c r="S158" s="186"/>
      <c r="T158" s="187"/>
      <c r="AT158" s="181" t="s">
        <v>243</v>
      </c>
      <c r="AU158" s="181" t="s">
        <v>87</v>
      </c>
      <c r="AV158" s="14" t="s">
        <v>87</v>
      </c>
      <c r="AW158" s="14" t="s">
        <v>29</v>
      </c>
      <c r="AX158" s="14" t="s">
        <v>75</v>
      </c>
      <c r="AY158" s="181" t="s">
        <v>234</v>
      </c>
    </row>
    <row r="159" spans="1:65" s="15" customFormat="1">
      <c r="B159" s="188"/>
      <c r="D159" s="173" t="s">
        <v>243</v>
      </c>
      <c r="E159" s="189" t="s">
        <v>3164</v>
      </c>
      <c r="F159" s="190" t="s">
        <v>248</v>
      </c>
      <c r="H159" s="191">
        <v>49.88</v>
      </c>
      <c r="I159" s="192"/>
      <c r="L159" s="188"/>
      <c r="M159" s="193"/>
      <c r="N159" s="194"/>
      <c r="O159" s="194"/>
      <c r="P159" s="194"/>
      <c r="Q159" s="194"/>
      <c r="R159" s="194"/>
      <c r="S159" s="194"/>
      <c r="T159" s="195"/>
      <c r="AT159" s="189" t="s">
        <v>243</v>
      </c>
      <c r="AU159" s="189" t="s">
        <v>87</v>
      </c>
      <c r="AV159" s="15" t="s">
        <v>241</v>
      </c>
      <c r="AW159" s="15" t="s">
        <v>29</v>
      </c>
      <c r="AX159" s="15" t="s">
        <v>82</v>
      </c>
      <c r="AY159" s="189" t="s">
        <v>234</v>
      </c>
    </row>
    <row r="160" spans="1:65" s="2" customFormat="1" ht="16.5" customHeight="1">
      <c r="A160" s="33"/>
      <c r="B160" s="157"/>
      <c r="C160" s="199" t="s">
        <v>292</v>
      </c>
      <c r="D160" s="199" t="s">
        <v>478</v>
      </c>
      <c r="E160" s="200" t="s">
        <v>4574</v>
      </c>
      <c r="F160" s="201" t="s">
        <v>4575</v>
      </c>
      <c r="G160" s="202" t="s">
        <v>267</v>
      </c>
      <c r="H160" s="203">
        <v>84.796000000000006</v>
      </c>
      <c r="I160" s="204"/>
      <c r="J160" s="205">
        <f>ROUND(I160*H160,2)</f>
        <v>0</v>
      </c>
      <c r="K160" s="206"/>
      <c r="L160" s="207"/>
      <c r="M160" s="208" t="s">
        <v>1</v>
      </c>
      <c r="N160" s="209" t="s">
        <v>41</v>
      </c>
      <c r="O160" s="62"/>
      <c r="P160" s="168">
        <f>O160*H160</f>
        <v>0</v>
      </c>
      <c r="Q160" s="168">
        <v>0</v>
      </c>
      <c r="R160" s="168">
        <f>Q160*H160</f>
        <v>0</v>
      </c>
      <c r="S160" s="168">
        <v>0</v>
      </c>
      <c r="T160" s="169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0" t="s">
        <v>282</v>
      </c>
      <c r="AT160" s="170" t="s">
        <v>478</v>
      </c>
      <c r="AU160" s="170" t="s">
        <v>87</v>
      </c>
      <c r="AY160" s="18" t="s">
        <v>234</v>
      </c>
      <c r="BE160" s="171">
        <f>IF(N160="základná",J160,0)</f>
        <v>0</v>
      </c>
      <c r="BF160" s="171">
        <f>IF(N160="znížená",J160,0)</f>
        <v>0</v>
      </c>
      <c r="BG160" s="171">
        <f>IF(N160="zákl. prenesená",J160,0)</f>
        <v>0</v>
      </c>
      <c r="BH160" s="171">
        <f>IF(N160="zníž. prenesená",J160,0)</f>
        <v>0</v>
      </c>
      <c r="BI160" s="171">
        <f>IF(N160="nulová",J160,0)</f>
        <v>0</v>
      </c>
      <c r="BJ160" s="18" t="s">
        <v>87</v>
      </c>
      <c r="BK160" s="171">
        <f>ROUND(I160*H160,2)</f>
        <v>0</v>
      </c>
      <c r="BL160" s="18" t="s">
        <v>241</v>
      </c>
      <c r="BM160" s="170" t="s">
        <v>4837</v>
      </c>
    </row>
    <row r="161" spans="1:65" s="14" customFormat="1">
      <c r="B161" s="180"/>
      <c r="D161" s="173" t="s">
        <v>243</v>
      </c>
      <c r="E161" s="181" t="s">
        <v>1</v>
      </c>
      <c r="F161" s="182" t="s">
        <v>4838</v>
      </c>
      <c r="H161" s="183">
        <v>84.796000000000006</v>
      </c>
      <c r="I161" s="184"/>
      <c r="L161" s="180"/>
      <c r="M161" s="185"/>
      <c r="N161" s="186"/>
      <c r="O161" s="186"/>
      <c r="P161" s="186"/>
      <c r="Q161" s="186"/>
      <c r="R161" s="186"/>
      <c r="S161" s="186"/>
      <c r="T161" s="187"/>
      <c r="AT161" s="181" t="s">
        <v>243</v>
      </c>
      <c r="AU161" s="181" t="s">
        <v>87</v>
      </c>
      <c r="AV161" s="14" t="s">
        <v>87</v>
      </c>
      <c r="AW161" s="14" t="s">
        <v>29</v>
      </c>
      <c r="AX161" s="14" t="s">
        <v>82</v>
      </c>
      <c r="AY161" s="181" t="s">
        <v>234</v>
      </c>
    </row>
    <row r="162" spans="1:65" s="12" customFormat="1" ht="22.95" customHeight="1">
      <c r="B162" s="144"/>
      <c r="D162" s="145" t="s">
        <v>74</v>
      </c>
      <c r="E162" s="155" t="s">
        <v>241</v>
      </c>
      <c r="F162" s="155" t="s">
        <v>2817</v>
      </c>
      <c r="I162" s="147"/>
      <c r="J162" s="156">
        <f>BK162</f>
        <v>0</v>
      </c>
      <c r="L162" s="144"/>
      <c r="M162" s="149"/>
      <c r="N162" s="150"/>
      <c r="O162" s="150"/>
      <c r="P162" s="151">
        <f>SUM(P163:P166)</f>
        <v>0</v>
      </c>
      <c r="Q162" s="150"/>
      <c r="R162" s="151">
        <f>SUM(R163:R166)</f>
        <v>32.445613200000004</v>
      </c>
      <c r="S162" s="150"/>
      <c r="T162" s="152">
        <f>SUM(T163:T166)</f>
        <v>0</v>
      </c>
      <c r="AR162" s="145" t="s">
        <v>82</v>
      </c>
      <c r="AT162" s="153" t="s">
        <v>74</v>
      </c>
      <c r="AU162" s="153" t="s">
        <v>82</v>
      </c>
      <c r="AY162" s="145" t="s">
        <v>234</v>
      </c>
      <c r="BK162" s="154">
        <f>SUM(BK163:BK166)</f>
        <v>0</v>
      </c>
    </row>
    <row r="163" spans="1:65" s="2" customFormat="1" ht="37.950000000000003" customHeight="1">
      <c r="A163" s="33"/>
      <c r="B163" s="157"/>
      <c r="C163" s="158" t="s">
        <v>298</v>
      </c>
      <c r="D163" s="158" t="s">
        <v>237</v>
      </c>
      <c r="E163" s="159" t="s">
        <v>3192</v>
      </c>
      <c r="F163" s="160" t="s">
        <v>3193</v>
      </c>
      <c r="G163" s="161" t="s">
        <v>453</v>
      </c>
      <c r="H163" s="162">
        <v>17.16</v>
      </c>
      <c r="I163" s="163"/>
      <c r="J163" s="164">
        <f>ROUND(I163*H163,2)</f>
        <v>0</v>
      </c>
      <c r="K163" s="165"/>
      <c r="L163" s="34"/>
      <c r="M163" s="166" t="s">
        <v>1</v>
      </c>
      <c r="N163" s="167" t="s">
        <v>41</v>
      </c>
      <c r="O163" s="62"/>
      <c r="P163" s="168">
        <f>O163*H163</f>
        <v>0</v>
      </c>
      <c r="Q163" s="168">
        <v>1.8907700000000001</v>
      </c>
      <c r="R163" s="168">
        <f>Q163*H163</f>
        <v>32.445613200000004</v>
      </c>
      <c r="S163" s="168">
        <v>0</v>
      </c>
      <c r="T163" s="169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241</v>
      </c>
      <c r="AT163" s="170" t="s">
        <v>237</v>
      </c>
      <c r="AU163" s="170" t="s">
        <v>87</v>
      </c>
      <c r="AY163" s="18" t="s">
        <v>234</v>
      </c>
      <c r="BE163" s="171">
        <f>IF(N163="základná",J163,0)</f>
        <v>0</v>
      </c>
      <c r="BF163" s="171">
        <f>IF(N163="znížená",J163,0)</f>
        <v>0</v>
      </c>
      <c r="BG163" s="171">
        <f>IF(N163="zákl. prenesená",J163,0)</f>
        <v>0</v>
      </c>
      <c r="BH163" s="171">
        <f>IF(N163="zníž. prenesená",J163,0)</f>
        <v>0</v>
      </c>
      <c r="BI163" s="171">
        <f>IF(N163="nulová",J163,0)</f>
        <v>0</v>
      </c>
      <c r="BJ163" s="18" t="s">
        <v>87</v>
      </c>
      <c r="BK163" s="171">
        <f>ROUND(I163*H163,2)</f>
        <v>0</v>
      </c>
      <c r="BL163" s="18" t="s">
        <v>241</v>
      </c>
      <c r="BM163" s="170" t="s">
        <v>4839</v>
      </c>
    </row>
    <row r="164" spans="1:65" s="13" customFormat="1">
      <c r="B164" s="172"/>
      <c r="D164" s="173" t="s">
        <v>243</v>
      </c>
      <c r="E164" s="174" t="s">
        <v>1</v>
      </c>
      <c r="F164" s="175" t="s">
        <v>4840</v>
      </c>
      <c r="H164" s="174" t="s">
        <v>1</v>
      </c>
      <c r="I164" s="176"/>
      <c r="L164" s="172"/>
      <c r="M164" s="177"/>
      <c r="N164" s="178"/>
      <c r="O164" s="178"/>
      <c r="P164" s="178"/>
      <c r="Q164" s="178"/>
      <c r="R164" s="178"/>
      <c r="S164" s="178"/>
      <c r="T164" s="179"/>
      <c r="AT164" s="174" t="s">
        <v>243</v>
      </c>
      <c r="AU164" s="174" t="s">
        <v>87</v>
      </c>
      <c r="AV164" s="13" t="s">
        <v>82</v>
      </c>
      <c r="AW164" s="13" t="s">
        <v>29</v>
      </c>
      <c r="AX164" s="13" t="s">
        <v>75</v>
      </c>
      <c r="AY164" s="174" t="s">
        <v>234</v>
      </c>
    </row>
    <row r="165" spans="1:65" s="14" customFormat="1">
      <c r="B165" s="180"/>
      <c r="D165" s="173" t="s">
        <v>243</v>
      </c>
      <c r="E165" s="181" t="s">
        <v>1</v>
      </c>
      <c r="F165" s="182" t="s">
        <v>4841</v>
      </c>
      <c r="H165" s="183">
        <v>17.16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243</v>
      </c>
      <c r="AU165" s="181" t="s">
        <v>87</v>
      </c>
      <c r="AV165" s="14" t="s">
        <v>87</v>
      </c>
      <c r="AW165" s="14" t="s">
        <v>29</v>
      </c>
      <c r="AX165" s="14" t="s">
        <v>75</v>
      </c>
      <c r="AY165" s="181" t="s">
        <v>234</v>
      </c>
    </row>
    <row r="166" spans="1:65" s="15" customFormat="1">
      <c r="B166" s="188"/>
      <c r="D166" s="173" t="s">
        <v>243</v>
      </c>
      <c r="E166" s="189" t="s">
        <v>3162</v>
      </c>
      <c r="F166" s="190" t="s">
        <v>248</v>
      </c>
      <c r="H166" s="191">
        <v>17.16</v>
      </c>
      <c r="I166" s="192"/>
      <c r="L166" s="188"/>
      <c r="M166" s="193"/>
      <c r="N166" s="194"/>
      <c r="O166" s="194"/>
      <c r="P166" s="194"/>
      <c r="Q166" s="194"/>
      <c r="R166" s="194"/>
      <c r="S166" s="194"/>
      <c r="T166" s="195"/>
      <c r="AT166" s="189" t="s">
        <v>243</v>
      </c>
      <c r="AU166" s="189" t="s">
        <v>87</v>
      </c>
      <c r="AV166" s="15" t="s">
        <v>241</v>
      </c>
      <c r="AW166" s="15" t="s">
        <v>29</v>
      </c>
      <c r="AX166" s="15" t="s">
        <v>82</v>
      </c>
      <c r="AY166" s="189" t="s">
        <v>234</v>
      </c>
    </row>
    <row r="167" spans="1:65" s="12" customFormat="1" ht="22.95" customHeight="1">
      <c r="B167" s="144"/>
      <c r="D167" s="145" t="s">
        <v>74</v>
      </c>
      <c r="E167" s="155" t="s">
        <v>282</v>
      </c>
      <c r="F167" s="155" t="s">
        <v>3203</v>
      </c>
      <c r="I167" s="147"/>
      <c r="J167" s="156">
        <f>BK167</f>
        <v>0</v>
      </c>
      <c r="L167" s="144"/>
      <c r="M167" s="149"/>
      <c r="N167" s="150"/>
      <c r="O167" s="150"/>
      <c r="P167" s="151">
        <f>SUM(P168:P202)</f>
        <v>0</v>
      </c>
      <c r="Q167" s="150"/>
      <c r="R167" s="151">
        <f>SUM(R168:R202)</f>
        <v>0.52872999999999992</v>
      </c>
      <c r="S167" s="150"/>
      <c r="T167" s="152">
        <f>SUM(T168:T202)</f>
        <v>0</v>
      </c>
      <c r="AR167" s="145" t="s">
        <v>82</v>
      </c>
      <c r="AT167" s="153" t="s">
        <v>74</v>
      </c>
      <c r="AU167" s="153" t="s">
        <v>82</v>
      </c>
      <c r="AY167" s="145" t="s">
        <v>234</v>
      </c>
      <c r="BK167" s="154">
        <f>SUM(BK168:BK202)</f>
        <v>0</v>
      </c>
    </row>
    <row r="168" spans="1:65" s="2" customFormat="1" ht="24.15" customHeight="1">
      <c r="A168" s="33"/>
      <c r="B168" s="157"/>
      <c r="C168" s="158" t="s">
        <v>302</v>
      </c>
      <c r="D168" s="158" t="s">
        <v>237</v>
      </c>
      <c r="E168" s="159" t="s">
        <v>4583</v>
      </c>
      <c r="F168" s="160" t="s">
        <v>4584</v>
      </c>
      <c r="G168" s="161" t="s">
        <v>240</v>
      </c>
      <c r="H168" s="162">
        <v>98</v>
      </c>
      <c r="I168" s="163"/>
      <c r="J168" s="164">
        <f>ROUND(I168*H168,2)</f>
        <v>0</v>
      </c>
      <c r="K168" s="165"/>
      <c r="L168" s="34"/>
      <c r="M168" s="166" t="s">
        <v>1</v>
      </c>
      <c r="N168" s="167" t="s">
        <v>41</v>
      </c>
      <c r="O168" s="62"/>
      <c r="P168" s="168">
        <f>O168*H168</f>
        <v>0</v>
      </c>
      <c r="Q168" s="168">
        <v>1.0000000000000001E-5</v>
      </c>
      <c r="R168" s="168">
        <f>Q168*H168</f>
        <v>9.8000000000000019E-4</v>
      </c>
      <c r="S168" s="168">
        <v>0</v>
      </c>
      <c r="T168" s="169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0" t="s">
        <v>241</v>
      </c>
      <c r="AT168" s="170" t="s">
        <v>237</v>
      </c>
      <c r="AU168" s="170" t="s">
        <v>87</v>
      </c>
      <c r="AY168" s="18" t="s">
        <v>234</v>
      </c>
      <c r="BE168" s="171">
        <f>IF(N168="základná",J168,0)</f>
        <v>0</v>
      </c>
      <c r="BF168" s="171">
        <f>IF(N168="znížená",J168,0)</f>
        <v>0</v>
      </c>
      <c r="BG168" s="171">
        <f>IF(N168="zákl. prenesená",J168,0)</f>
        <v>0</v>
      </c>
      <c r="BH168" s="171">
        <f>IF(N168="zníž. prenesená",J168,0)</f>
        <v>0</v>
      </c>
      <c r="BI168" s="171">
        <f>IF(N168="nulová",J168,0)</f>
        <v>0</v>
      </c>
      <c r="BJ168" s="18" t="s">
        <v>87</v>
      </c>
      <c r="BK168" s="171">
        <f>ROUND(I168*H168,2)</f>
        <v>0</v>
      </c>
      <c r="BL168" s="18" t="s">
        <v>241</v>
      </c>
      <c r="BM168" s="170" t="s">
        <v>4842</v>
      </c>
    </row>
    <row r="169" spans="1:65" s="14" customFormat="1">
      <c r="B169" s="180"/>
      <c r="D169" s="173" t="s">
        <v>243</v>
      </c>
      <c r="E169" s="181" t="s">
        <v>1</v>
      </c>
      <c r="F169" s="182" t="s">
        <v>4843</v>
      </c>
      <c r="H169" s="183">
        <v>62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243</v>
      </c>
      <c r="AU169" s="181" t="s">
        <v>87</v>
      </c>
      <c r="AV169" s="14" t="s">
        <v>87</v>
      </c>
      <c r="AW169" s="14" t="s">
        <v>29</v>
      </c>
      <c r="AX169" s="14" t="s">
        <v>75</v>
      </c>
      <c r="AY169" s="181" t="s">
        <v>234</v>
      </c>
    </row>
    <row r="170" spans="1:65" s="14" customFormat="1">
      <c r="B170" s="180"/>
      <c r="D170" s="173" t="s">
        <v>243</v>
      </c>
      <c r="E170" s="181" t="s">
        <v>1</v>
      </c>
      <c r="F170" s="182" t="s">
        <v>4844</v>
      </c>
      <c r="H170" s="183">
        <v>36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243</v>
      </c>
      <c r="AU170" s="181" t="s">
        <v>87</v>
      </c>
      <c r="AV170" s="14" t="s">
        <v>87</v>
      </c>
      <c r="AW170" s="14" t="s">
        <v>29</v>
      </c>
      <c r="AX170" s="14" t="s">
        <v>75</v>
      </c>
      <c r="AY170" s="181" t="s">
        <v>234</v>
      </c>
    </row>
    <row r="171" spans="1:65" s="15" customFormat="1">
      <c r="B171" s="188"/>
      <c r="D171" s="173" t="s">
        <v>243</v>
      </c>
      <c r="E171" s="189" t="s">
        <v>4810</v>
      </c>
      <c r="F171" s="190" t="s">
        <v>248</v>
      </c>
      <c r="H171" s="191">
        <v>98</v>
      </c>
      <c r="I171" s="192"/>
      <c r="L171" s="188"/>
      <c r="M171" s="193"/>
      <c r="N171" s="194"/>
      <c r="O171" s="194"/>
      <c r="P171" s="194"/>
      <c r="Q171" s="194"/>
      <c r="R171" s="194"/>
      <c r="S171" s="194"/>
      <c r="T171" s="195"/>
      <c r="AT171" s="189" t="s">
        <v>243</v>
      </c>
      <c r="AU171" s="189" t="s">
        <v>87</v>
      </c>
      <c r="AV171" s="15" t="s">
        <v>241</v>
      </c>
      <c r="AW171" s="15" t="s">
        <v>29</v>
      </c>
      <c r="AX171" s="15" t="s">
        <v>82</v>
      </c>
      <c r="AY171" s="189" t="s">
        <v>234</v>
      </c>
    </row>
    <row r="172" spans="1:65" s="2" customFormat="1" ht="24.15" customHeight="1">
      <c r="A172" s="33"/>
      <c r="B172" s="157"/>
      <c r="C172" s="199" t="s">
        <v>309</v>
      </c>
      <c r="D172" s="199" t="s">
        <v>478</v>
      </c>
      <c r="E172" s="200" t="s">
        <v>4588</v>
      </c>
      <c r="F172" s="201" t="s">
        <v>4589</v>
      </c>
      <c r="G172" s="202" t="s">
        <v>305</v>
      </c>
      <c r="H172" s="203">
        <v>6</v>
      </c>
      <c r="I172" s="204"/>
      <c r="J172" s="205">
        <f t="shared" ref="J172:J177" si="0">ROUND(I172*H172,2)</f>
        <v>0</v>
      </c>
      <c r="K172" s="206"/>
      <c r="L172" s="207"/>
      <c r="M172" s="208" t="s">
        <v>1</v>
      </c>
      <c r="N172" s="209" t="s">
        <v>41</v>
      </c>
      <c r="O172" s="62"/>
      <c r="P172" s="168">
        <f t="shared" ref="P172:P177" si="1">O172*H172</f>
        <v>0</v>
      </c>
      <c r="Q172" s="168">
        <v>6.9999999999999999E-4</v>
      </c>
      <c r="R172" s="168">
        <f t="shared" ref="R172:R177" si="2">Q172*H172</f>
        <v>4.1999999999999997E-3</v>
      </c>
      <c r="S172" s="168">
        <v>0</v>
      </c>
      <c r="T172" s="169">
        <f t="shared" ref="T172:T177" si="3"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282</v>
      </c>
      <c r="AT172" s="170" t="s">
        <v>478</v>
      </c>
      <c r="AU172" s="170" t="s">
        <v>87</v>
      </c>
      <c r="AY172" s="18" t="s">
        <v>234</v>
      </c>
      <c r="BE172" s="171">
        <f t="shared" ref="BE172:BE177" si="4">IF(N172="základná",J172,0)</f>
        <v>0</v>
      </c>
      <c r="BF172" s="171">
        <f t="shared" ref="BF172:BF177" si="5">IF(N172="znížená",J172,0)</f>
        <v>0</v>
      </c>
      <c r="BG172" s="171">
        <f t="shared" ref="BG172:BG177" si="6">IF(N172="zákl. prenesená",J172,0)</f>
        <v>0</v>
      </c>
      <c r="BH172" s="171">
        <f t="shared" ref="BH172:BH177" si="7">IF(N172="zníž. prenesená",J172,0)</f>
        <v>0</v>
      </c>
      <c r="BI172" s="171">
        <f t="shared" ref="BI172:BI177" si="8">IF(N172="nulová",J172,0)</f>
        <v>0</v>
      </c>
      <c r="BJ172" s="18" t="s">
        <v>87</v>
      </c>
      <c r="BK172" s="171">
        <f t="shared" ref="BK172:BK177" si="9">ROUND(I172*H172,2)</f>
        <v>0</v>
      </c>
      <c r="BL172" s="18" t="s">
        <v>241</v>
      </c>
      <c r="BM172" s="170" t="s">
        <v>4845</v>
      </c>
    </row>
    <row r="173" spans="1:65" s="2" customFormat="1" ht="24.15" customHeight="1">
      <c r="A173" s="33"/>
      <c r="B173" s="157"/>
      <c r="C173" s="199" t="s">
        <v>315</v>
      </c>
      <c r="D173" s="199" t="s">
        <v>478</v>
      </c>
      <c r="E173" s="200" t="s">
        <v>4591</v>
      </c>
      <c r="F173" s="201" t="s">
        <v>4592</v>
      </c>
      <c r="G173" s="202" t="s">
        <v>305</v>
      </c>
      <c r="H173" s="203">
        <v>11</v>
      </c>
      <c r="I173" s="204"/>
      <c r="J173" s="205">
        <f t="shared" si="0"/>
        <v>0</v>
      </c>
      <c r="K173" s="206"/>
      <c r="L173" s="207"/>
      <c r="M173" s="208" t="s">
        <v>1</v>
      </c>
      <c r="N173" s="209" t="s">
        <v>41</v>
      </c>
      <c r="O173" s="62"/>
      <c r="P173" s="168">
        <f t="shared" si="1"/>
        <v>0</v>
      </c>
      <c r="Q173" s="168">
        <v>2.8E-3</v>
      </c>
      <c r="R173" s="168">
        <f t="shared" si="2"/>
        <v>3.0800000000000001E-2</v>
      </c>
      <c r="S173" s="168">
        <v>0</v>
      </c>
      <c r="T173" s="169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282</v>
      </c>
      <c r="AT173" s="170" t="s">
        <v>478</v>
      </c>
      <c r="AU173" s="170" t="s">
        <v>87</v>
      </c>
      <c r="AY173" s="18" t="s">
        <v>234</v>
      </c>
      <c r="BE173" s="171">
        <f t="shared" si="4"/>
        <v>0</v>
      </c>
      <c r="BF173" s="171">
        <f t="shared" si="5"/>
        <v>0</v>
      </c>
      <c r="BG173" s="171">
        <f t="shared" si="6"/>
        <v>0</v>
      </c>
      <c r="BH173" s="171">
        <f t="shared" si="7"/>
        <v>0</v>
      </c>
      <c r="BI173" s="171">
        <f t="shared" si="8"/>
        <v>0</v>
      </c>
      <c r="BJ173" s="18" t="s">
        <v>87</v>
      </c>
      <c r="BK173" s="171">
        <f t="shared" si="9"/>
        <v>0</v>
      </c>
      <c r="BL173" s="18" t="s">
        <v>241</v>
      </c>
      <c r="BM173" s="170" t="s">
        <v>4846</v>
      </c>
    </row>
    <row r="174" spans="1:65" s="2" customFormat="1" ht="24.15" customHeight="1">
      <c r="A174" s="33"/>
      <c r="B174" s="157"/>
      <c r="C174" s="199" t="s">
        <v>321</v>
      </c>
      <c r="D174" s="199" t="s">
        <v>478</v>
      </c>
      <c r="E174" s="200" t="s">
        <v>4847</v>
      </c>
      <c r="F174" s="201" t="s">
        <v>4848</v>
      </c>
      <c r="G174" s="202" t="s">
        <v>305</v>
      </c>
      <c r="H174" s="203">
        <v>2</v>
      </c>
      <c r="I174" s="204"/>
      <c r="J174" s="205">
        <f t="shared" si="0"/>
        <v>0</v>
      </c>
      <c r="K174" s="206"/>
      <c r="L174" s="207"/>
      <c r="M174" s="208" t="s">
        <v>1</v>
      </c>
      <c r="N174" s="209" t="s">
        <v>41</v>
      </c>
      <c r="O174" s="62"/>
      <c r="P174" s="168">
        <f t="shared" si="1"/>
        <v>0</v>
      </c>
      <c r="Q174" s="168">
        <v>1.4E-3</v>
      </c>
      <c r="R174" s="168">
        <f t="shared" si="2"/>
        <v>2.8E-3</v>
      </c>
      <c r="S174" s="168">
        <v>0</v>
      </c>
      <c r="T174" s="169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282</v>
      </c>
      <c r="AT174" s="170" t="s">
        <v>478</v>
      </c>
      <c r="AU174" s="170" t="s">
        <v>87</v>
      </c>
      <c r="AY174" s="18" t="s">
        <v>234</v>
      </c>
      <c r="BE174" s="171">
        <f t="shared" si="4"/>
        <v>0</v>
      </c>
      <c r="BF174" s="171">
        <f t="shared" si="5"/>
        <v>0</v>
      </c>
      <c r="BG174" s="171">
        <f t="shared" si="6"/>
        <v>0</v>
      </c>
      <c r="BH174" s="171">
        <f t="shared" si="7"/>
        <v>0</v>
      </c>
      <c r="BI174" s="171">
        <f t="shared" si="8"/>
        <v>0</v>
      </c>
      <c r="BJ174" s="18" t="s">
        <v>87</v>
      </c>
      <c r="BK174" s="171">
        <f t="shared" si="9"/>
        <v>0</v>
      </c>
      <c r="BL174" s="18" t="s">
        <v>241</v>
      </c>
      <c r="BM174" s="170" t="s">
        <v>4849</v>
      </c>
    </row>
    <row r="175" spans="1:65" s="2" customFormat="1" ht="24.15" customHeight="1">
      <c r="A175" s="33"/>
      <c r="B175" s="157"/>
      <c r="C175" s="199" t="s">
        <v>327</v>
      </c>
      <c r="D175" s="199" t="s">
        <v>478</v>
      </c>
      <c r="E175" s="200" t="s">
        <v>4594</v>
      </c>
      <c r="F175" s="201" t="s">
        <v>4595</v>
      </c>
      <c r="G175" s="202" t="s">
        <v>305</v>
      </c>
      <c r="H175" s="203">
        <v>2</v>
      </c>
      <c r="I175" s="204"/>
      <c r="J175" s="205">
        <f t="shared" si="0"/>
        <v>0</v>
      </c>
      <c r="K175" s="206"/>
      <c r="L175" s="207"/>
      <c r="M175" s="208" t="s">
        <v>1</v>
      </c>
      <c r="N175" s="209" t="s">
        <v>41</v>
      </c>
      <c r="O175" s="62"/>
      <c r="P175" s="168">
        <f t="shared" si="1"/>
        <v>0</v>
      </c>
      <c r="Q175" s="168">
        <v>4.1999999999999997E-3</v>
      </c>
      <c r="R175" s="168">
        <f t="shared" si="2"/>
        <v>8.3999999999999995E-3</v>
      </c>
      <c r="S175" s="168">
        <v>0</v>
      </c>
      <c r="T175" s="169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282</v>
      </c>
      <c r="AT175" s="170" t="s">
        <v>478</v>
      </c>
      <c r="AU175" s="170" t="s">
        <v>87</v>
      </c>
      <c r="AY175" s="18" t="s">
        <v>234</v>
      </c>
      <c r="BE175" s="171">
        <f t="shared" si="4"/>
        <v>0</v>
      </c>
      <c r="BF175" s="171">
        <f t="shared" si="5"/>
        <v>0</v>
      </c>
      <c r="BG175" s="171">
        <f t="shared" si="6"/>
        <v>0</v>
      </c>
      <c r="BH175" s="171">
        <f t="shared" si="7"/>
        <v>0</v>
      </c>
      <c r="BI175" s="171">
        <f t="shared" si="8"/>
        <v>0</v>
      </c>
      <c r="BJ175" s="18" t="s">
        <v>87</v>
      </c>
      <c r="BK175" s="171">
        <f t="shared" si="9"/>
        <v>0</v>
      </c>
      <c r="BL175" s="18" t="s">
        <v>241</v>
      </c>
      <c r="BM175" s="170" t="s">
        <v>4850</v>
      </c>
    </row>
    <row r="176" spans="1:65" s="2" customFormat="1" ht="24.15" customHeight="1">
      <c r="A176" s="33"/>
      <c r="B176" s="157"/>
      <c r="C176" s="199" t="s">
        <v>335</v>
      </c>
      <c r="D176" s="199" t="s">
        <v>478</v>
      </c>
      <c r="E176" s="200" t="s">
        <v>4597</v>
      </c>
      <c r="F176" s="201" t="s">
        <v>4598</v>
      </c>
      <c r="G176" s="202" t="s">
        <v>305</v>
      </c>
      <c r="H176" s="203">
        <v>13</v>
      </c>
      <c r="I176" s="204"/>
      <c r="J176" s="205">
        <f t="shared" si="0"/>
        <v>0</v>
      </c>
      <c r="K176" s="206"/>
      <c r="L176" s="207"/>
      <c r="M176" s="208" t="s">
        <v>1</v>
      </c>
      <c r="N176" s="209" t="s">
        <v>41</v>
      </c>
      <c r="O176" s="62"/>
      <c r="P176" s="168">
        <f t="shared" si="1"/>
        <v>0</v>
      </c>
      <c r="Q176" s="168">
        <v>7.0000000000000001E-3</v>
      </c>
      <c r="R176" s="168">
        <f t="shared" si="2"/>
        <v>9.0999999999999998E-2</v>
      </c>
      <c r="S176" s="168">
        <v>0</v>
      </c>
      <c r="T176" s="169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282</v>
      </c>
      <c r="AT176" s="170" t="s">
        <v>478</v>
      </c>
      <c r="AU176" s="170" t="s">
        <v>87</v>
      </c>
      <c r="AY176" s="18" t="s">
        <v>234</v>
      </c>
      <c r="BE176" s="171">
        <f t="shared" si="4"/>
        <v>0</v>
      </c>
      <c r="BF176" s="171">
        <f t="shared" si="5"/>
        <v>0</v>
      </c>
      <c r="BG176" s="171">
        <f t="shared" si="6"/>
        <v>0</v>
      </c>
      <c r="BH176" s="171">
        <f t="shared" si="7"/>
        <v>0</v>
      </c>
      <c r="BI176" s="171">
        <f t="shared" si="8"/>
        <v>0</v>
      </c>
      <c r="BJ176" s="18" t="s">
        <v>87</v>
      </c>
      <c r="BK176" s="171">
        <f t="shared" si="9"/>
        <v>0</v>
      </c>
      <c r="BL176" s="18" t="s">
        <v>241</v>
      </c>
      <c r="BM176" s="170" t="s">
        <v>4851</v>
      </c>
    </row>
    <row r="177" spans="1:65" s="2" customFormat="1" ht="24.15" customHeight="1">
      <c r="A177" s="33"/>
      <c r="B177" s="157"/>
      <c r="C177" s="158" t="s">
        <v>342</v>
      </c>
      <c r="D177" s="158" t="s">
        <v>237</v>
      </c>
      <c r="E177" s="159" t="s">
        <v>4600</v>
      </c>
      <c r="F177" s="160" t="s">
        <v>4601</v>
      </c>
      <c r="G177" s="161" t="s">
        <v>240</v>
      </c>
      <c r="H177" s="162">
        <v>45</v>
      </c>
      <c r="I177" s="163"/>
      <c r="J177" s="164">
        <f t="shared" si="0"/>
        <v>0</v>
      </c>
      <c r="K177" s="165"/>
      <c r="L177" s="34"/>
      <c r="M177" s="166" t="s">
        <v>1</v>
      </c>
      <c r="N177" s="167" t="s">
        <v>41</v>
      </c>
      <c r="O177" s="62"/>
      <c r="P177" s="168">
        <f t="shared" si="1"/>
        <v>0</v>
      </c>
      <c r="Q177" s="168">
        <v>1.0000000000000001E-5</v>
      </c>
      <c r="R177" s="168">
        <f t="shared" si="2"/>
        <v>4.5000000000000004E-4</v>
      </c>
      <c r="S177" s="168">
        <v>0</v>
      </c>
      <c r="T177" s="169">
        <f t="shared" si="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241</v>
      </c>
      <c r="AT177" s="170" t="s">
        <v>237</v>
      </c>
      <c r="AU177" s="170" t="s">
        <v>87</v>
      </c>
      <c r="AY177" s="18" t="s">
        <v>234</v>
      </c>
      <c r="BE177" s="171">
        <f t="shared" si="4"/>
        <v>0</v>
      </c>
      <c r="BF177" s="171">
        <f t="shared" si="5"/>
        <v>0</v>
      </c>
      <c r="BG177" s="171">
        <f t="shared" si="6"/>
        <v>0</v>
      </c>
      <c r="BH177" s="171">
        <f t="shared" si="7"/>
        <v>0</v>
      </c>
      <c r="BI177" s="171">
        <f t="shared" si="8"/>
        <v>0</v>
      </c>
      <c r="BJ177" s="18" t="s">
        <v>87</v>
      </c>
      <c r="BK177" s="171">
        <f t="shared" si="9"/>
        <v>0</v>
      </c>
      <c r="BL177" s="18" t="s">
        <v>241</v>
      </c>
      <c r="BM177" s="170" t="s">
        <v>4852</v>
      </c>
    </row>
    <row r="178" spans="1:65" s="14" customFormat="1">
      <c r="B178" s="180"/>
      <c r="D178" s="173" t="s">
        <v>243</v>
      </c>
      <c r="E178" s="181" t="s">
        <v>4812</v>
      </c>
      <c r="F178" s="182" t="s">
        <v>4853</v>
      </c>
      <c r="H178" s="183">
        <v>45</v>
      </c>
      <c r="I178" s="184"/>
      <c r="L178" s="180"/>
      <c r="M178" s="185"/>
      <c r="N178" s="186"/>
      <c r="O178" s="186"/>
      <c r="P178" s="186"/>
      <c r="Q178" s="186"/>
      <c r="R178" s="186"/>
      <c r="S178" s="186"/>
      <c r="T178" s="187"/>
      <c r="AT178" s="181" t="s">
        <v>243</v>
      </c>
      <c r="AU178" s="181" t="s">
        <v>87</v>
      </c>
      <c r="AV178" s="14" t="s">
        <v>87</v>
      </c>
      <c r="AW178" s="14" t="s">
        <v>29</v>
      </c>
      <c r="AX178" s="14" t="s">
        <v>82</v>
      </c>
      <c r="AY178" s="181" t="s">
        <v>234</v>
      </c>
    </row>
    <row r="179" spans="1:65" s="2" customFormat="1" ht="24.15" customHeight="1">
      <c r="A179" s="33"/>
      <c r="B179" s="157"/>
      <c r="C179" s="199" t="s">
        <v>349</v>
      </c>
      <c r="D179" s="199" t="s">
        <v>478</v>
      </c>
      <c r="E179" s="200" t="s">
        <v>4854</v>
      </c>
      <c r="F179" s="201" t="s">
        <v>4855</v>
      </c>
      <c r="G179" s="202" t="s">
        <v>305</v>
      </c>
      <c r="H179" s="203">
        <v>2</v>
      </c>
      <c r="I179" s="204"/>
      <c r="J179" s="205">
        <f>ROUND(I179*H179,2)</f>
        <v>0</v>
      </c>
      <c r="K179" s="206"/>
      <c r="L179" s="207"/>
      <c r="M179" s="208" t="s">
        <v>1</v>
      </c>
      <c r="N179" s="209" t="s">
        <v>41</v>
      </c>
      <c r="O179" s="62"/>
      <c r="P179" s="168">
        <f>O179*H179</f>
        <v>0</v>
      </c>
      <c r="Q179" s="168">
        <v>4.4000000000000003E-3</v>
      </c>
      <c r="R179" s="168">
        <f>Q179*H179</f>
        <v>8.8000000000000005E-3</v>
      </c>
      <c r="S179" s="168">
        <v>0</v>
      </c>
      <c r="T179" s="169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282</v>
      </c>
      <c r="AT179" s="170" t="s">
        <v>478</v>
      </c>
      <c r="AU179" s="170" t="s">
        <v>87</v>
      </c>
      <c r="AY179" s="18" t="s">
        <v>234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8" t="s">
        <v>87</v>
      </c>
      <c r="BK179" s="171">
        <f>ROUND(I179*H179,2)</f>
        <v>0</v>
      </c>
      <c r="BL179" s="18" t="s">
        <v>241</v>
      </c>
      <c r="BM179" s="170" t="s">
        <v>4856</v>
      </c>
    </row>
    <row r="180" spans="1:65" s="2" customFormat="1" ht="24.15" customHeight="1">
      <c r="A180" s="33"/>
      <c r="B180" s="157"/>
      <c r="C180" s="199" t="s">
        <v>7</v>
      </c>
      <c r="D180" s="199" t="s">
        <v>478</v>
      </c>
      <c r="E180" s="200" t="s">
        <v>4857</v>
      </c>
      <c r="F180" s="201" t="s">
        <v>4858</v>
      </c>
      <c r="G180" s="202" t="s">
        <v>305</v>
      </c>
      <c r="H180" s="203">
        <v>2</v>
      </c>
      <c r="I180" s="204"/>
      <c r="J180" s="205">
        <f>ROUND(I180*H180,2)</f>
        <v>0</v>
      </c>
      <c r="K180" s="206"/>
      <c r="L180" s="207"/>
      <c r="M180" s="208" t="s">
        <v>1</v>
      </c>
      <c r="N180" s="209" t="s">
        <v>41</v>
      </c>
      <c r="O180" s="62"/>
      <c r="P180" s="168">
        <f>O180*H180</f>
        <v>0</v>
      </c>
      <c r="Q180" s="168">
        <v>6.6E-3</v>
      </c>
      <c r="R180" s="168">
        <f>Q180*H180</f>
        <v>1.32E-2</v>
      </c>
      <c r="S180" s="168">
        <v>0</v>
      </c>
      <c r="T180" s="169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282</v>
      </c>
      <c r="AT180" s="170" t="s">
        <v>478</v>
      </c>
      <c r="AU180" s="170" t="s">
        <v>87</v>
      </c>
      <c r="AY180" s="18" t="s">
        <v>234</v>
      </c>
      <c r="BE180" s="171">
        <f>IF(N180="základná",J180,0)</f>
        <v>0</v>
      </c>
      <c r="BF180" s="171">
        <f>IF(N180="znížená",J180,0)</f>
        <v>0</v>
      </c>
      <c r="BG180" s="171">
        <f>IF(N180="zákl. prenesená",J180,0)</f>
        <v>0</v>
      </c>
      <c r="BH180" s="171">
        <f>IF(N180="zníž. prenesená",J180,0)</f>
        <v>0</v>
      </c>
      <c r="BI180" s="171">
        <f>IF(N180="nulová",J180,0)</f>
        <v>0</v>
      </c>
      <c r="BJ180" s="18" t="s">
        <v>87</v>
      </c>
      <c r="BK180" s="171">
        <f>ROUND(I180*H180,2)</f>
        <v>0</v>
      </c>
      <c r="BL180" s="18" t="s">
        <v>241</v>
      </c>
      <c r="BM180" s="170" t="s">
        <v>4859</v>
      </c>
    </row>
    <row r="181" spans="1:65" s="2" customFormat="1" ht="24.15" customHeight="1">
      <c r="A181" s="33"/>
      <c r="B181" s="157"/>
      <c r="C181" s="199" t="s">
        <v>362</v>
      </c>
      <c r="D181" s="199" t="s">
        <v>478</v>
      </c>
      <c r="E181" s="200" t="s">
        <v>4607</v>
      </c>
      <c r="F181" s="201" t="s">
        <v>4860</v>
      </c>
      <c r="G181" s="202" t="s">
        <v>305</v>
      </c>
      <c r="H181" s="203">
        <v>7</v>
      </c>
      <c r="I181" s="204"/>
      <c r="J181" s="205">
        <f>ROUND(I181*H181,2)</f>
        <v>0</v>
      </c>
      <c r="K181" s="206"/>
      <c r="L181" s="207"/>
      <c r="M181" s="208" t="s">
        <v>1</v>
      </c>
      <c r="N181" s="209" t="s">
        <v>41</v>
      </c>
      <c r="O181" s="62"/>
      <c r="P181" s="168">
        <f>O181*H181</f>
        <v>0</v>
      </c>
      <c r="Q181" s="168">
        <v>1.0999999999999999E-2</v>
      </c>
      <c r="R181" s="168">
        <f>Q181*H181</f>
        <v>7.6999999999999999E-2</v>
      </c>
      <c r="S181" s="168">
        <v>0</v>
      </c>
      <c r="T181" s="169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282</v>
      </c>
      <c r="AT181" s="170" t="s">
        <v>478</v>
      </c>
      <c r="AU181" s="170" t="s">
        <v>87</v>
      </c>
      <c r="AY181" s="18" t="s">
        <v>234</v>
      </c>
      <c r="BE181" s="171">
        <f>IF(N181="základná",J181,0)</f>
        <v>0</v>
      </c>
      <c r="BF181" s="171">
        <f>IF(N181="znížená",J181,0)</f>
        <v>0</v>
      </c>
      <c r="BG181" s="171">
        <f>IF(N181="zákl. prenesená",J181,0)</f>
        <v>0</v>
      </c>
      <c r="BH181" s="171">
        <f>IF(N181="zníž. prenesená",J181,0)</f>
        <v>0</v>
      </c>
      <c r="BI181" s="171">
        <f>IF(N181="nulová",J181,0)</f>
        <v>0</v>
      </c>
      <c r="BJ181" s="18" t="s">
        <v>87</v>
      </c>
      <c r="BK181" s="171">
        <f>ROUND(I181*H181,2)</f>
        <v>0</v>
      </c>
      <c r="BL181" s="18" t="s">
        <v>241</v>
      </c>
      <c r="BM181" s="170" t="s">
        <v>4861</v>
      </c>
    </row>
    <row r="182" spans="1:65" s="2" customFormat="1" ht="16.5" customHeight="1">
      <c r="A182" s="33"/>
      <c r="B182" s="157"/>
      <c r="C182" s="158" t="s">
        <v>367</v>
      </c>
      <c r="D182" s="158" t="s">
        <v>237</v>
      </c>
      <c r="E182" s="159" t="s">
        <v>4862</v>
      </c>
      <c r="F182" s="160" t="s">
        <v>4863</v>
      </c>
      <c r="G182" s="161" t="s">
        <v>305</v>
      </c>
      <c r="H182" s="162">
        <v>4</v>
      </c>
      <c r="I182" s="163"/>
      <c r="J182" s="164">
        <f>ROUND(I182*H182,2)</f>
        <v>0</v>
      </c>
      <c r="K182" s="165"/>
      <c r="L182" s="34"/>
      <c r="M182" s="166" t="s">
        <v>1</v>
      </c>
      <c r="N182" s="167" t="s">
        <v>41</v>
      </c>
      <c r="O182" s="62"/>
      <c r="P182" s="168">
        <f>O182*H182</f>
        <v>0</v>
      </c>
      <c r="Q182" s="168">
        <v>4.0000000000000003E-5</v>
      </c>
      <c r="R182" s="168">
        <f>Q182*H182</f>
        <v>1.6000000000000001E-4</v>
      </c>
      <c r="S182" s="168">
        <v>0</v>
      </c>
      <c r="T182" s="169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241</v>
      </c>
      <c r="AT182" s="170" t="s">
        <v>237</v>
      </c>
      <c r="AU182" s="170" t="s">
        <v>87</v>
      </c>
      <c r="AY182" s="18" t="s">
        <v>234</v>
      </c>
      <c r="BE182" s="171">
        <f>IF(N182="základná",J182,0)</f>
        <v>0</v>
      </c>
      <c r="BF182" s="171">
        <f>IF(N182="znížená",J182,0)</f>
        <v>0</v>
      </c>
      <c r="BG182" s="171">
        <f>IF(N182="zákl. prenesená",J182,0)</f>
        <v>0</v>
      </c>
      <c r="BH182" s="171">
        <f>IF(N182="zníž. prenesená",J182,0)</f>
        <v>0</v>
      </c>
      <c r="BI182" s="171">
        <f>IF(N182="nulová",J182,0)</f>
        <v>0</v>
      </c>
      <c r="BJ182" s="18" t="s">
        <v>87</v>
      </c>
      <c r="BK182" s="171">
        <f>ROUND(I182*H182,2)</f>
        <v>0</v>
      </c>
      <c r="BL182" s="18" t="s">
        <v>241</v>
      </c>
      <c r="BM182" s="170" t="s">
        <v>4864</v>
      </c>
    </row>
    <row r="183" spans="1:65" s="14" customFormat="1">
      <c r="B183" s="180"/>
      <c r="D183" s="173" t="s">
        <v>243</v>
      </c>
      <c r="E183" s="181" t="s">
        <v>1</v>
      </c>
      <c r="F183" s="182" t="s">
        <v>241</v>
      </c>
      <c r="H183" s="183">
        <v>4</v>
      </c>
      <c r="I183" s="184"/>
      <c r="L183" s="180"/>
      <c r="M183" s="185"/>
      <c r="N183" s="186"/>
      <c r="O183" s="186"/>
      <c r="P183" s="186"/>
      <c r="Q183" s="186"/>
      <c r="R183" s="186"/>
      <c r="S183" s="186"/>
      <c r="T183" s="187"/>
      <c r="AT183" s="181" t="s">
        <v>243</v>
      </c>
      <c r="AU183" s="181" t="s">
        <v>87</v>
      </c>
      <c r="AV183" s="14" t="s">
        <v>87</v>
      </c>
      <c r="AW183" s="14" t="s">
        <v>29</v>
      </c>
      <c r="AX183" s="14" t="s">
        <v>82</v>
      </c>
      <c r="AY183" s="181" t="s">
        <v>234</v>
      </c>
    </row>
    <row r="184" spans="1:65" s="2" customFormat="1" ht="21.75" customHeight="1">
      <c r="A184" s="33"/>
      <c r="B184" s="157"/>
      <c r="C184" s="199" t="s">
        <v>372</v>
      </c>
      <c r="D184" s="199" t="s">
        <v>478</v>
      </c>
      <c r="E184" s="200" t="s">
        <v>4865</v>
      </c>
      <c r="F184" s="201" t="s">
        <v>4866</v>
      </c>
      <c r="G184" s="202" t="s">
        <v>305</v>
      </c>
      <c r="H184" s="203">
        <v>4</v>
      </c>
      <c r="I184" s="204"/>
      <c r="J184" s="205">
        <f t="shared" ref="J184:J193" si="10">ROUND(I184*H184,2)</f>
        <v>0</v>
      </c>
      <c r="K184" s="206"/>
      <c r="L184" s="207"/>
      <c r="M184" s="208" t="s">
        <v>1</v>
      </c>
      <c r="N184" s="209" t="s">
        <v>41</v>
      </c>
      <c r="O184" s="62"/>
      <c r="P184" s="168">
        <f t="shared" ref="P184:P193" si="11">O184*H184</f>
        <v>0</v>
      </c>
      <c r="Q184" s="168">
        <v>4.0000000000000002E-4</v>
      </c>
      <c r="R184" s="168">
        <f t="shared" ref="R184:R193" si="12">Q184*H184</f>
        <v>1.6000000000000001E-3</v>
      </c>
      <c r="S184" s="168">
        <v>0</v>
      </c>
      <c r="T184" s="169">
        <f t="shared" ref="T184:T193" si="13"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282</v>
      </c>
      <c r="AT184" s="170" t="s">
        <v>478</v>
      </c>
      <c r="AU184" s="170" t="s">
        <v>87</v>
      </c>
      <c r="AY184" s="18" t="s">
        <v>234</v>
      </c>
      <c r="BE184" s="171">
        <f t="shared" ref="BE184:BE193" si="14">IF(N184="základná",J184,0)</f>
        <v>0</v>
      </c>
      <c r="BF184" s="171">
        <f t="shared" ref="BF184:BF193" si="15">IF(N184="znížená",J184,0)</f>
        <v>0</v>
      </c>
      <c r="BG184" s="171">
        <f t="shared" ref="BG184:BG193" si="16">IF(N184="zákl. prenesená",J184,0)</f>
        <v>0</v>
      </c>
      <c r="BH184" s="171">
        <f t="shared" ref="BH184:BH193" si="17">IF(N184="zníž. prenesená",J184,0)</f>
        <v>0</v>
      </c>
      <c r="BI184" s="171">
        <f t="shared" ref="BI184:BI193" si="18">IF(N184="nulová",J184,0)</f>
        <v>0</v>
      </c>
      <c r="BJ184" s="18" t="s">
        <v>87</v>
      </c>
      <c r="BK184" s="171">
        <f t="shared" ref="BK184:BK193" si="19">ROUND(I184*H184,2)</f>
        <v>0</v>
      </c>
      <c r="BL184" s="18" t="s">
        <v>241</v>
      </c>
      <c r="BM184" s="170" t="s">
        <v>4867</v>
      </c>
    </row>
    <row r="185" spans="1:65" s="2" customFormat="1" ht="16.5" customHeight="1">
      <c r="A185" s="33"/>
      <c r="B185" s="157"/>
      <c r="C185" s="158" t="s">
        <v>379</v>
      </c>
      <c r="D185" s="158" t="s">
        <v>237</v>
      </c>
      <c r="E185" s="159" t="s">
        <v>4868</v>
      </c>
      <c r="F185" s="160" t="s">
        <v>4869</v>
      </c>
      <c r="G185" s="161" t="s">
        <v>305</v>
      </c>
      <c r="H185" s="162">
        <v>2</v>
      </c>
      <c r="I185" s="163"/>
      <c r="J185" s="164">
        <f t="shared" si="10"/>
        <v>0</v>
      </c>
      <c r="K185" s="165"/>
      <c r="L185" s="34"/>
      <c r="M185" s="166" t="s">
        <v>1</v>
      </c>
      <c r="N185" s="167" t="s">
        <v>41</v>
      </c>
      <c r="O185" s="62"/>
      <c r="P185" s="168">
        <f t="shared" si="11"/>
        <v>0</v>
      </c>
      <c r="Q185" s="168">
        <v>4.0000000000000003E-5</v>
      </c>
      <c r="R185" s="168">
        <f t="shared" si="12"/>
        <v>8.0000000000000007E-5</v>
      </c>
      <c r="S185" s="168">
        <v>0</v>
      </c>
      <c r="T185" s="169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241</v>
      </c>
      <c r="AT185" s="170" t="s">
        <v>237</v>
      </c>
      <c r="AU185" s="170" t="s">
        <v>87</v>
      </c>
      <c r="AY185" s="18" t="s">
        <v>234</v>
      </c>
      <c r="BE185" s="171">
        <f t="shared" si="14"/>
        <v>0</v>
      </c>
      <c r="BF185" s="171">
        <f t="shared" si="15"/>
        <v>0</v>
      </c>
      <c r="BG185" s="171">
        <f t="shared" si="16"/>
        <v>0</v>
      </c>
      <c r="BH185" s="171">
        <f t="shared" si="17"/>
        <v>0</v>
      </c>
      <c r="BI185" s="171">
        <f t="shared" si="18"/>
        <v>0</v>
      </c>
      <c r="BJ185" s="18" t="s">
        <v>87</v>
      </c>
      <c r="BK185" s="171">
        <f t="shared" si="19"/>
        <v>0</v>
      </c>
      <c r="BL185" s="18" t="s">
        <v>241</v>
      </c>
      <c r="BM185" s="170" t="s">
        <v>4870</v>
      </c>
    </row>
    <row r="186" spans="1:65" s="2" customFormat="1" ht="24.15" customHeight="1">
      <c r="A186" s="33"/>
      <c r="B186" s="157"/>
      <c r="C186" s="199" t="s">
        <v>387</v>
      </c>
      <c r="D186" s="199" t="s">
        <v>478</v>
      </c>
      <c r="E186" s="200" t="s">
        <v>4871</v>
      </c>
      <c r="F186" s="201" t="s">
        <v>4872</v>
      </c>
      <c r="G186" s="202" t="s">
        <v>305</v>
      </c>
      <c r="H186" s="203">
        <v>2</v>
      </c>
      <c r="I186" s="204"/>
      <c r="J186" s="205">
        <f t="shared" si="10"/>
        <v>0</v>
      </c>
      <c r="K186" s="206"/>
      <c r="L186" s="207"/>
      <c r="M186" s="208" t="s">
        <v>1</v>
      </c>
      <c r="N186" s="209" t="s">
        <v>41</v>
      </c>
      <c r="O186" s="62"/>
      <c r="P186" s="168">
        <f t="shared" si="11"/>
        <v>0</v>
      </c>
      <c r="Q186" s="168">
        <v>8.9999999999999998E-4</v>
      </c>
      <c r="R186" s="168">
        <f t="shared" si="12"/>
        <v>1.8E-3</v>
      </c>
      <c r="S186" s="168">
        <v>0</v>
      </c>
      <c r="T186" s="169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0" t="s">
        <v>282</v>
      </c>
      <c r="AT186" s="170" t="s">
        <v>478</v>
      </c>
      <c r="AU186" s="170" t="s">
        <v>87</v>
      </c>
      <c r="AY186" s="18" t="s">
        <v>234</v>
      </c>
      <c r="BE186" s="171">
        <f t="shared" si="14"/>
        <v>0</v>
      </c>
      <c r="BF186" s="171">
        <f t="shared" si="15"/>
        <v>0</v>
      </c>
      <c r="BG186" s="171">
        <f t="shared" si="16"/>
        <v>0</v>
      </c>
      <c r="BH186" s="171">
        <f t="shared" si="17"/>
        <v>0</v>
      </c>
      <c r="BI186" s="171">
        <f t="shared" si="18"/>
        <v>0</v>
      </c>
      <c r="BJ186" s="18" t="s">
        <v>87</v>
      </c>
      <c r="BK186" s="171">
        <f t="shared" si="19"/>
        <v>0</v>
      </c>
      <c r="BL186" s="18" t="s">
        <v>241</v>
      </c>
      <c r="BM186" s="170" t="s">
        <v>4873</v>
      </c>
    </row>
    <row r="187" spans="1:65" s="2" customFormat="1" ht="16.5" customHeight="1">
      <c r="A187" s="33"/>
      <c r="B187" s="157"/>
      <c r="C187" s="158" t="s">
        <v>608</v>
      </c>
      <c r="D187" s="158" t="s">
        <v>237</v>
      </c>
      <c r="E187" s="159" t="s">
        <v>4874</v>
      </c>
      <c r="F187" s="160" t="s">
        <v>4875</v>
      </c>
      <c r="G187" s="161" t="s">
        <v>305</v>
      </c>
      <c r="H187" s="162">
        <v>2</v>
      </c>
      <c r="I187" s="163"/>
      <c r="J187" s="164">
        <f t="shared" si="10"/>
        <v>0</v>
      </c>
      <c r="K187" s="165"/>
      <c r="L187" s="34"/>
      <c r="M187" s="166" t="s">
        <v>1</v>
      </c>
      <c r="N187" s="167" t="s">
        <v>41</v>
      </c>
      <c r="O187" s="62"/>
      <c r="P187" s="168">
        <f t="shared" si="11"/>
        <v>0</v>
      </c>
      <c r="Q187" s="168">
        <v>5.0000000000000002E-5</v>
      </c>
      <c r="R187" s="168">
        <f t="shared" si="12"/>
        <v>1E-4</v>
      </c>
      <c r="S187" s="168">
        <v>0</v>
      </c>
      <c r="T187" s="169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241</v>
      </c>
      <c r="AT187" s="170" t="s">
        <v>237</v>
      </c>
      <c r="AU187" s="170" t="s">
        <v>87</v>
      </c>
      <c r="AY187" s="18" t="s">
        <v>234</v>
      </c>
      <c r="BE187" s="171">
        <f t="shared" si="14"/>
        <v>0</v>
      </c>
      <c r="BF187" s="171">
        <f t="shared" si="15"/>
        <v>0</v>
      </c>
      <c r="BG187" s="171">
        <f t="shared" si="16"/>
        <v>0</v>
      </c>
      <c r="BH187" s="171">
        <f t="shared" si="17"/>
        <v>0</v>
      </c>
      <c r="BI187" s="171">
        <f t="shared" si="18"/>
        <v>0</v>
      </c>
      <c r="BJ187" s="18" t="s">
        <v>87</v>
      </c>
      <c r="BK187" s="171">
        <f t="shared" si="19"/>
        <v>0</v>
      </c>
      <c r="BL187" s="18" t="s">
        <v>241</v>
      </c>
      <c r="BM187" s="170" t="s">
        <v>4876</v>
      </c>
    </row>
    <row r="188" spans="1:65" s="2" customFormat="1" ht="21.75" customHeight="1">
      <c r="A188" s="33"/>
      <c r="B188" s="157"/>
      <c r="C188" s="199" t="s">
        <v>613</v>
      </c>
      <c r="D188" s="199" t="s">
        <v>478</v>
      </c>
      <c r="E188" s="200" t="s">
        <v>4877</v>
      </c>
      <c r="F188" s="201" t="s">
        <v>4878</v>
      </c>
      <c r="G188" s="202" t="s">
        <v>305</v>
      </c>
      <c r="H188" s="203">
        <v>2</v>
      </c>
      <c r="I188" s="204"/>
      <c r="J188" s="205">
        <f t="shared" si="10"/>
        <v>0</v>
      </c>
      <c r="K188" s="206"/>
      <c r="L188" s="207"/>
      <c r="M188" s="208" t="s">
        <v>1</v>
      </c>
      <c r="N188" s="209" t="s">
        <v>41</v>
      </c>
      <c r="O188" s="62"/>
      <c r="P188" s="168">
        <f t="shared" si="11"/>
        <v>0</v>
      </c>
      <c r="Q188" s="168">
        <v>6.9999999999999999E-4</v>
      </c>
      <c r="R188" s="168">
        <f t="shared" si="12"/>
        <v>1.4E-3</v>
      </c>
      <c r="S188" s="168">
        <v>0</v>
      </c>
      <c r="T188" s="169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282</v>
      </c>
      <c r="AT188" s="170" t="s">
        <v>478</v>
      </c>
      <c r="AU188" s="170" t="s">
        <v>87</v>
      </c>
      <c r="AY188" s="18" t="s">
        <v>234</v>
      </c>
      <c r="BE188" s="171">
        <f t="shared" si="14"/>
        <v>0</v>
      </c>
      <c r="BF188" s="171">
        <f t="shared" si="15"/>
        <v>0</v>
      </c>
      <c r="BG188" s="171">
        <f t="shared" si="16"/>
        <v>0</v>
      </c>
      <c r="BH188" s="171">
        <f t="shared" si="17"/>
        <v>0</v>
      </c>
      <c r="BI188" s="171">
        <f t="shared" si="18"/>
        <v>0</v>
      </c>
      <c r="BJ188" s="18" t="s">
        <v>87</v>
      </c>
      <c r="BK188" s="171">
        <f t="shared" si="19"/>
        <v>0</v>
      </c>
      <c r="BL188" s="18" t="s">
        <v>241</v>
      </c>
      <c r="BM188" s="170" t="s">
        <v>4879</v>
      </c>
    </row>
    <row r="189" spans="1:65" s="2" customFormat="1" ht="16.5" customHeight="1">
      <c r="A189" s="33"/>
      <c r="B189" s="157"/>
      <c r="C189" s="158" t="s">
        <v>617</v>
      </c>
      <c r="D189" s="158" t="s">
        <v>237</v>
      </c>
      <c r="E189" s="159" t="s">
        <v>4880</v>
      </c>
      <c r="F189" s="160" t="s">
        <v>4881</v>
      </c>
      <c r="G189" s="161" t="s">
        <v>305</v>
      </c>
      <c r="H189" s="162">
        <v>2</v>
      </c>
      <c r="I189" s="163"/>
      <c r="J189" s="164">
        <f t="shared" si="10"/>
        <v>0</v>
      </c>
      <c r="K189" s="165"/>
      <c r="L189" s="34"/>
      <c r="M189" s="166" t="s">
        <v>1</v>
      </c>
      <c r="N189" s="167" t="s">
        <v>41</v>
      </c>
      <c r="O189" s="62"/>
      <c r="P189" s="168">
        <f t="shared" si="11"/>
        <v>0</v>
      </c>
      <c r="Q189" s="168">
        <v>5.0000000000000002E-5</v>
      </c>
      <c r="R189" s="168">
        <f t="shared" si="12"/>
        <v>1E-4</v>
      </c>
      <c r="S189" s="168">
        <v>0</v>
      </c>
      <c r="T189" s="169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241</v>
      </c>
      <c r="AT189" s="170" t="s">
        <v>237</v>
      </c>
      <c r="AU189" s="170" t="s">
        <v>87</v>
      </c>
      <c r="AY189" s="18" t="s">
        <v>234</v>
      </c>
      <c r="BE189" s="171">
        <f t="shared" si="14"/>
        <v>0</v>
      </c>
      <c r="BF189" s="171">
        <f t="shared" si="15"/>
        <v>0</v>
      </c>
      <c r="BG189" s="171">
        <f t="shared" si="16"/>
        <v>0</v>
      </c>
      <c r="BH189" s="171">
        <f t="shared" si="17"/>
        <v>0</v>
      </c>
      <c r="BI189" s="171">
        <f t="shared" si="18"/>
        <v>0</v>
      </c>
      <c r="BJ189" s="18" t="s">
        <v>87</v>
      </c>
      <c r="BK189" s="171">
        <f t="shared" si="19"/>
        <v>0</v>
      </c>
      <c r="BL189" s="18" t="s">
        <v>241</v>
      </c>
      <c r="BM189" s="170" t="s">
        <v>4882</v>
      </c>
    </row>
    <row r="190" spans="1:65" s="2" customFormat="1" ht="24.15" customHeight="1">
      <c r="A190" s="33"/>
      <c r="B190" s="157"/>
      <c r="C190" s="199" t="s">
        <v>624</v>
      </c>
      <c r="D190" s="199" t="s">
        <v>478</v>
      </c>
      <c r="E190" s="200" t="s">
        <v>4883</v>
      </c>
      <c r="F190" s="201" t="s">
        <v>4884</v>
      </c>
      <c r="G190" s="202" t="s">
        <v>305</v>
      </c>
      <c r="H190" s="203">
        <v>2</v>
      </c>
      <c r="I190" s="204"/>
      <c r="J190" s="205">
        <f t="shared" si="10"/>
        <v>0</v>
      </c>
      <c r="K190" s="206"/>
      <c r="L190" s="207"/>
      <c r="M190" s="208" t="s">
        <v>1</v>
      </c>
      <c r="N190" s="209" t="s">
        <v>41</v>
      </c>
      <c r="O190" s="62"/>
      <c r="P190" s="168">
        <f t="shared" si="11"/>
        <v>0</v>
      </c>
      <c r="Q190" s="168">
        <v>1.1999999999999999E-3</v>
      </c>
      <c r="R190" s="168">
        <f t="shared" si="12"/>
        <v>2.3999999999999998E-3</v>
      </c>
      <c r="S190" s="168">
        <v>0</v>
      </c>
      <c r="T190" s="169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282</v>
      </c>
      <c r="AT190" s="170" t="s">
        <v>478</v>
      </c>
      <c r="AU190" s="170" t="s">
        <v>87</v>
      </c>
      <c r="AY190" s="18" t="s">
        <v>234</v>
      </c>
      <c r="BE190" s="171">
        <f t="shared" si="14"/>
        <v>0</v>
      </c>
      <c r="BF190" s="171">
        <f t="shared" si="15"/>
        <v>0</v>
      </c>
      <c r="BG190" s="171">
        <f t="shared" si="16"/>
        <v>0</v>
      </c>
      <c r="BH190" s="171">
        <f t="shared" si="17"/>
        <v>0</v>
      </c>
      <c r="BI190" s="171">
        <f t="shared" si="18"/>
        <v>0</v>
      </c>
      <c r="BJ190" s="18" t="s">
        <v>87</v>
      </c>
      <c r="BK190" s="171">
        <f t="shared" si="19"/>
        <v>0</v>
      </c>
      <c r="BL190" s="18" t="s">
        <v>241</v>
      </c>
      <c r="BM190" s="170" t="s">
        <v>4885</v>
      </c>
    </row>
    <row r="191" spans="1:65" s="2" customFormat="1" ht="16.5" customHeight="1">
      <c r="A191" s="33"/>
      <c r="B191" s="157"/>
      <c r="C191" s="158" t="s">
        <v>630</v>
      </c>
      <c r="D191" s="158" t="s">
        <v>237</v>
      </c>
      <c r="E191" s="159" t="s">
        <v>4886</v>
      </c>
      <c r="F191" s="160" t="s">
        <v>4887</v>
      </c>
      <c r="G191" s="161" t="s">
        <v>305</v>
      </c>
      <c r="H191" s="162">
        <v>2</v>
      </c>
      <c r="I191" s="163"/>
      <c r="J191" s="164">
        <f t="shared" si="10"/>
        <v>0</v>
      </c>
      <c r="K191" s="165"/>
      <c r="L191" s="34"/>
      <c r="M191" s="166" t="s">
        <v>1</v>
      </c>
      <c r="N191" s="167" t="s">
        <v>41</v>
      </c>
      <c r="O191" s="62"/>
      <c r="P191" s="168">
        <f t="shared" si="11"/>
        <v>0</v>
      </c>
      <c r="Q191" s="168">
        <v>5.0000000000000002E-5</v>
      </c>
      <c r="R191" s="168">
        <f t="shared" si="12"/>
        <v>1E-4</v>
      </c>
      <c r="S191" s="168">
        <v>0</v>
      </c>
      <c r="T191" s="169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0" t="s">
        <v>241</v>
      </c>
      <c r="AT191" s="170" t="s">
        <v>237</v>
      </c>
      <c r="AU191" s="170" t="s">
        <v>87</v>
      </c>
      <c r="AY191" s="18" t="s">
        <v>234</v>
      </c>
      <c r="BE191" s="171">
        <f t="shared" si="14"/>
        <v>0</v>
      </c>
      <c r="BF191" s="171">
        <f t="shared" si="15"/>
        <v>0</v>
      </c>
      <c r="BG191" s="171">
        <f t="shared" si="16"/>
        <v>0</v>
      </c>
      <c r="BH191" s="171">
        <f t="shared" si="17"/>
        <v>0</v>
      </c>
      <c r="BI191" s="171">
        <f t="shared" si="18"/>
        <v>0</v>
      </c>
      <c r="BJ191" s="18" t="s">
        <v>87</v>
      </c>
      <c r="BK191" s="171">
        <f t="shared" si="19"/>
        <v>0</v>
      </c>
      <c r="BL191" s="18" t="s">
        <v>241</v>
      </c>
      <c r="BM191" s="170" t="s">
        <v>4888</v>
      </c>
    </row>
    <row r="192" spans="1:65" s="2" customFormat="1" ht="24.15" customHeight="1">
      <c r="A192" s="33"/>
      <c r="B192" s="157"/>
      <c r="C192" s="199" t="s">
        <v>639</v>
      </c>
      <c r="D192" s="199" t="s">
        <v>478</v>
      </c>
      <c r="E192" s="200" t="s">
        <v>4889</v>
      </c>
      <c r="F192" s="201" t="s">
        <v>4890</v>
      </c>
      <c r="G192" s="202" t="s">
        <v>305</v>
      </c>
      <c r="H192" s="203">
        <v>2</v>
      </c>
      <c r="I192" s="204"/>
      <c r="J192" s="205">
        <f t="shared" si="10"/>
        <v>0</v>
      </c>
      <c r="K192" s="206"/>
      <c r="L192" s="207"/>
      <c r="M192" s="208" t="s">
        <v>1</v>
      </c>
      <c r="N192" s="209" t="s">
        <v>41</v>
      </c>
      <c r="O192" s="62"/>
      <c r="P192" s="168">
        <f t="shared" si="11"/>
        <v>0</v>
      </c>
      <c r="Q192" s="168">
        <v>4.0000000000000002E-4</v>
      </c>
      <c r="R192" s="168">
        <f t="shared" si="12"/>
        <v>8.0000000000000004E-4</v>
      </c>
      <c r="S192" s="168">
        <v>0</v>
      </c>
      <c r="T192" s="169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0" t="s">
        <v>282</v>
      </c>
      <c r="AT192" s="170" t="s">
        <v>478</v>
      </c>
      <c r="AU192" s="170" t="s">
        <v>87</v>
      </c>
      <c r="AY192" s="18" t="s">
        <v>234</v>
      </c>
      <c r="BE192" s="171">
        <f t="shared" si="14"/>
        <v>0</v>
      </c>
      <c r="BF192" s="171">
        <f t="shared" si="15"/>
        <v>0</v>
      </c>
      <c r="BG192" s="171">
        <f t="shared" si="16"/>
        <v>0</v>
      </c>
      <c r="BH192" s="171">
        <f t="shared" si="17"/>
        <v>0</v>
      </c>
      <c r="BI192" s="171">
        <f t="shared" si="18"/>
        <v>0</v>
      </c>
      <c r="BJ192" s="18" t="s">
        <v>87</v>
      </c>
      <c r="BK192" s="171">
        <f t="shared" si="19"/>
        <v>0</v>
      </c>
      <c r="BL192" s="18" t="s">
        <v>241</v>
      </c>
      <c r="BM192" s="170" t="s">
        <v>4891</v>
      </c>
    </row>
    <row r="193" spans="1:65" s="2" customFormat="1" ht="16.5" customHeight="1">
      <c r="A193" s="33"/>
      <c r="B193" s="157"/>
      <c r="C193" s="158" t="s">
        <v>643</v>
      </c>
      <c r="D193" s="158" t="s">
        <v>237</v>
      </c>
      <c r="E193" s="159" t="s">
        <v>4638</v>
      </c>
      <c r="F193" s="160" t="s">
        <v>4639</v>
      </c>
      <c r="G193" s="161" t="s">
        <v>240</v>
      </c>
      <c r="H193" s="162">
        <v>143</v>
      </c>
      <c r="I193" s="163"/>
      <c r="J193" s="164">
        <f t="shared" si="10"/>
        <v>0</v>
      </c>
      <c r="K193" s="165"/>
      <c r="L193" s="34"/>
      <c r="M193" s="166" t="s">
        <v>1</v>
      </c>
      <c r="N193" s="167" t="s">
        <v>41</v>
      </c>
      <c r="O193" s="62"/>
      <c r="P193" s="168">
        <f t="shared" si="11"/>
        <v>0</v>
      </c>
      <c r="Q193" s="168">
        <v>0</v>
      </c>
      <c r="R193" s="168">
        <f t="shared" si="12"/>
        <v>0</v>
      </c>
      <c r="S193" s="168">
        <v>0</v>
      </c>
      <c r="T193" s="169">
        <f t="shared" si="1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70" t="s">
        <v>241</v>
      </c>
      <c r="AT193" s="170" t="s">
        <v>237</v>
      </c>
      <c r="AU193" s="170" t="s">
        <v>87</v>
      </c>
      <c r="AY193" s="18" t="s">
        <v>234</v>
      </c>
      <c r="BE193" s="171">
        <f t="shared" si="14"/>
        <v>0</v>
      </c>
      <c r="BF193" s="171">
        <f t="shared" si="15"/>
        <v>0</v>
      </c>
      <c r="BG193" s="171">
        <f t="shared" si="16"/>
        <v>0</v>
      </c>
      <c r="BH193" s="171">
        <f t="shared" si="17"/>
        <v>0</v>
      </c>
      <c r="BI193" s="171">
        <f t="shared" si="18"/>
        <v>0</v>
      </c>
      <c r="BJ193" s="18" t="s">
        <v>87</v>
      </c>
      <c r="BK193" s="171">
        <f t="shared" si="19"/>
        <v>0</v>
      </c>
      <c r="BL193" s="18" t="s">
        <v>241</v>
      </c>
      <c r="BM193" s="170" t="s">
        <v>4892</v>
      </c>
    </row>
    <row r="194" spans="1:65" s="14" customFormat="1">
      <c r="B194" s="180"/>
      <c r="D194" s="173" t="s">
        <v>243</v>
      </c>
      <c r="E194" s="181" t="s">
        <v>1</v>
      </c>
      <c r="F194" s="182" t="s">
        <v>4893</v>
      </c>
      <c r="H194" s="183">
        <v>143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243</v>
      </c>
      <c r="AU194" s="181" t="s">
        <v>87</v>
      </c>
      <c r="AV194" s="14" t="s">
        <v>87</v>
      </c>
      <c r="AW194" s="14" t="s">
        <v>29</v>
      </c>
      <c r="AX194" s="14" t="s">
        <v>82</v>
      </c>
      <c r="AY194" s="181" t="s">
        <v>234</v>
      </c>
    </row>
    <row r="195" spans="1:65" s="2" customFormat="1" ht="24.15" customHeight="1">
      <c r="A195" s="33"/>
      <c r="B195" s="157"/>
      <c r="C195" s="158" t="s">
        <v>656</v>
      </c>
      <c r="D195" s="158" t="s">
        <v>237</v>
      </c>
      <c r="E195" s="159" t="s">
        <v>4894</v>
      </c>
      <c r="F195" s="160" t="s">
        <v>4895</v>
      </c>
      <c r="G195" s="161" t="s">
        <v>305</v>
      </c>
      <c r="H195" s="162">
        <v>10</v>
      </c>
      <c r="I195" s="163"/>
      <c r="J195" s="164">
        <f>ROUND(I195*H195,2)</f>
        <v>0</v>
      </c>
      <c r="K195" s="165"/>
      <c r="L195" s="34"/>
      <c r="M195" s="166" t="s">
        <v>1</v>
      </c>
      <c r="N195" s="167" t="s">
        <v>41</v>
      </c>
      <c r="O195" s="62"/>
      <c r="P195" s="168">
        <f>O195*H195</f>
        <v>0</v>
      </c>
      <c r="Q195" s="168">
        <v>3.0000000000000001E-5</v>
      </c>
      <c r="R195" s="168">
        <f>Q195*H195</f>
        <v>3.0000000000000003E-4</v>
      </c>
      <c r="S195" s="168">
        <v>0</v>
      </c>
      <c r="T195" s="169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0" t="s">
        <v>241</v>
      </c>
      <c r="AT195" s="170" t="s">
        <v>237</v>
      </c>
      <c r="AU195" s="170" t="s">
        <v>87</v>
      </c>
      <c r="AY195" s="18" t="s">
        <v>234</v>
      </c>
      <c r="BE195" s="171">
        <f>IF(N195="základná",J195,0)</f>
        <v>0</v>
      </c>
      <c r="BF195" s="171">
        <f>IF(N195="znížená",J195,0)</f>
        <v>0</v>
      </c>
      <c r="BG195" s="171">
        <f>IF(N195="zákl. prenesená",J195,0)</f>
        <v>0</v>
      </c>
      <c r="BH195" s="171">
        <f>IF(N195="zníž. prenesená",J195,0)</f>
        <v>0</v>
      </c>
      <c r="BI195" s="171">
        <f>IF(N195="nulová",J195,0)</f>
        <v>0</v>
      </c>
      <c r="BJ195" s="18" t="s">
        <v>87</v>
      </c>
      <c r="BK195" s="171">
        <f>ROUND(I195*H195,2)</f>
        <v>0</v>
      </c>
      <c r="BL195" s="18" t="s">
        <v>241</v>
      </c>
      <c r="BM195" s="170" t="s">
        <v>4896</v>
      </c>
    </row>
    <row r="196" spans="1:65" s="2" customFormat="1" ht="33" customHeight="1">
      <c r="A196" s="33"/>
      <c r="B196" s="157"/>
      <c r="C196" s="199" t="s">
        <v>669</v>
      </c>
      <c r="D196" s="199" t="s">
        <v>478</v>
      </c>
      <c r="E196" s="200" t="s">
        <v>4897</v>
      </c>
      <c r="F196" s="201" t="s">
        <v>4648</v>
      </c>
      <c r="G196" s="202" t="s">
        <v>305</v>
      </c>
      <c r="H196" s="203">
        <v>10</v>
      </c>
      <c r="I196" s="204"/>
      <c r="J196" s="205">
        <f>ROUND(I196*H196,2)</f>
        <v>0</v>
      </c>
      <c r="K196" s="206"/>
      <c r="L196" s="207"/>
      <c r="M196" s="208" t="s">
        <v>1</v>
      </c>
      <c r="N196" s="209" t="s">
        <v>41</v>
      </c>
      <c r="O196" s="62"/>
      <c r="P196" s="168">
        <f>O196*H196</f>
        <v>0</v>
      </c>
      <c r="Q196" s="168">
        <v>9.0299999999999998E-3</v>
      </c>
      <c r="R196" s="168">
        <f>Q196*H196</f>
        <v>9.0299999999999991E-2</v>
      </c>
      <c r="S196" s="168">
        <v>0</v>
      </c>
      <c r="T196" s="169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70" t="s">
        <v>282</v>
      </c>
      <c r="AT196" s="170" t="s">
        <v>478</v>
      </c>
      <c r="AU196" s="170" t="s">
        <v>87</v>
      </c>
      <c r="AY196" s="18" t="s">
        <v>234</v>
      </c>
      <c r="BE196" s="171">
        <f>IF(N196="základná",J196,0)</f>
        <v>0</v>
      </c>
      <c r="BF196" s="171">
        <f>IF(N196="znížená",J196,0)</f>
        <v>0</v>
      </c>
      <c r="BG196" s="171">
        <f>IF(N196="zákl. prenesená",J196,0)</f>
        <v>0</v>
      </c>
      <c r="BH196" s="171">
        <f>IF(N196="zníž. prenesená",J196,0)</f>
        <v>0</v>
      </c>
      <c r="BI196" s="171">
        <f>IF(N196="nulová",J196,0)</f>
        <v>0</v>
      </c>
      <c r="BJ196" s="18" t="s">
        <v>87</v>
      </c>
      <c r="BK196" s="171">
        <f>ROUND(I196*H196,2)</f>
        <v>0</v>
      </c>
      <c r="BL196" s="18" t="s">
        <v>241</v>
      </c>
      <c r="BM196" s="170" t="s">
        <v>4898</v>
      </c>
    </row>
    <row r="197" spans="1:65" s="2" customFormat="1" ht="16.5" customHeight="1">
      <c r="A197" s="33"/>
      <c r="B197" s="157"/>
      <c r="C197" s="158" t="s">
        <v>682</v>
      </c>
      <c r="D197" s="158" t="s">
        <v>237</v>
      </c>
      <c r="E197" s="159" t="s">
        <v>4899</v>
      </c>
      <c r="F197" s="160" t="s">
        <v>4900</v>
      </c>
      <c r="G197" s="161" t="s">
        <v>305</v>
      </c>
      <c r="H197" s="162">
        <v>13</v>
      </c>
      <c r="I197" s="163"/>
      <c r="J197" s="164">
        <f>ROUND(I197*H197,2)</f>
        <v>0</v>
      </c>
      <c r="K197" s="165"/>
      <c r="L197" s="34"/>
      <c r="M197" s="166" t="s">
        <v>1</v>
      </c>
      <c r="N197" s="167" t="s">
        <v>41</v>
      </c>
      <c r="O197" s="62"/>
      <c r="P197" s="168">
        <f>O197*H197</f>
        <v>0</v>
      </c>
      <c r="Q197" s="168">
        <v>2.0000000000000002E-5</v>
      </c>
      <c r="R197" s="168">
        <f>Q197*H197</f>
        <v>2.6000000000000003E-4</v>
      </c>
      <c r="S197" s="168">
        <v>0</v>
      </c>
      <c r="T197" s="169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0" t="s">
        <v>241</v>
      </c>
      <c r="AT197" s="170" t="s">
        <v>237</v>
      </c>
      <c r="AU197" s="170" t="s">
        <v>87</v>
      </c>
      <c r="AY197" s="18" t="s">
        <v>234</v>
      </c>
      <c r="BE197" s="171">
        <f>IF(N197="základná",J197,0)</f>
        <v>0</v>
      </c>
      <c r="BF197" s="171">
        <f>IF(N197="znížená",J197,0)</f>
        <v>0</v>
      </c>
      <c r="BG197" s="171">
        <f>IF(N197="zákl. prenesená",J197,0)</f>
        <v>0</v>
      </c>
      <c r="BH197" s="171">
        <f>IF(N197="zníž. prenesená",J197,0)</f>
        <v>0</v>
      </c>
      <c r="BI197" s="171">
        <f>IF(N197="nulová",J197,0)</f>
        <v>0</v>
      </c>
      <c r="BJ197" s="18" t="s">
        <v>87</v>
      </c>
      <c r="BK197" s="171">
        <f>ROUND(I197*H197,2)</f>
        <v>0</v>
      </c>
      <c r="BL197" s="18" t="s">
        <v>241</v>
      </c>
      <c r="BM197" s="170" t="s">
        <v>4901</v>
      </c>
    </row>
    <row r="198" spans="1:65" s="14" customFormat="1" ht="20.399999999999999">
      <c r="B198" s="180"/>
      <c r="D198" s="173" t="s">
        <v>243</v>
      </c>
      <c r="E198" s="181" t="s">
        <v>1</v>
      </c>
      <c r="F198" s="182" t="s">
        <v>4902</v>
      </c>
      <c r="H198" s="183">
        <v>13</v>
      </c>
      <c r="I198" s="184"/>
      <c r="L198" s="180"/>
      <c r="M198" s="185"/>
      <c r="N198" s="186"/>
      <c r="O198" s="186"/>
      <c r="P198" s="186"/>
      <c r="Q198" s="186"/>
      <c r="R198" s="186"/>
      <c r="S198" s="186"/>
      <c r="T198" s="187"/>
      <c r="AT198" s="181" t="s">
        <v>243</v>
      </c>
      <c r="AU198" s="181" t="s">
        <v>87</v>
      </c>
      <c r="AV198" s="14" t="s">
        <v>87</v>
      </c>
      <c r="AW198" s="14" t="s">
        <v>29</v>
      </c>
      <c r="AX198" s="14" t="s">
        <v>82</v>
      </c>
      <c r="AY198" s="181" t="s">
        <v>234</v>
      </c>
    </row>
    <row r="199" spans="1:65" s="2" customFormat="1" ht="37.950000000000003" customHeight="1">
      <c r="A199" s="33"/>
      <c r="B199" s="157"/>
      <c r="C199" s="199" t="s">
        <v>686</v>
      </c>
      <c r="D199" s="199" t="s">
        <v>478</v>
      </c>
      <c r="E199" s="200" t="s">
        <v>4903</v>
      </c>
      <c r="F199" s="201" t="s">
        <v>4904</v>
      </c>
      <c r="G199" s="202" t="s">
        <v>305</v>
      </c>
      <c r="H199" s="203">
        <v>13</v>
      </c>
      <c r="I199" s="204"/>
      <c r="J199" s="205">
        <f>ROUND(I199*H199,2)</f>
        <v>0</v>
      </c>
      <c r="K199" s="206"/>
      <c r="L199" s="207"/>
      <c r="M199" s="208" t="s">
        <v>1</v>
      </c>
      <c r="N199" s="209" t="s">
        <v>41</v>
      </c>
      <c r="O199" s="62"/>
      <c r="P199" s="168">
        <f>O199*H199</f>
        <v>0</v>
      </c>
      <c r="Q199" s="168">
        <v>8.8000000000000005E-3</v>
      </c>
      <c r="R199" s="168">
        <f>Q199*H199</f>
        <v>0.1144</v>
      </c>
      <c r="S199" s="168">
        <v>0</v>
      </c>
      <c r="T199" s="169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70" t="s">
        <v>282</v>
      </c>
      <c r="AT199" s="170" t="s">
        <v>478</v>
      </c>
      <c r="AU199" s="170" t="s">
        <v>87</v>
      </c>
      <c r="AY199" s="18" t="s">
        <v>234</v>
      </c>
      <c r="BE199" s="171">
        <f>IF(N199="základná",J199,0)</f>
        <v>0</v>
      </c>
      <c r="BF199" s="171">
        <f>IF(N199="znížená",J199,0)</f>
        <v>0</v>
      </c>
      <c r="BG199" s="171">
        <f>IF(N199="zákl. prenesená",J199,0)</f>
        <v>0</v>
      </c>
      <c r="BH199" s="171">
        <f>IF(N199="zníž. prenesená",J199,0)</f>
        <v>0</v>
      </c>
      <c r="BI199" s="171">
        <f>IF(N199="nulová",J199,0)</f>
        <v>0</v>
      </c>
      <c r="BJ199" s="18" t="s">
        <v>87</v>
      </c>
      <c r="BK199" s="171">
        <f>ROUND(I199*H199,2)</f>
        <v>0</v>
      </c>
      <c r="BL199" s="18" t="s">
        <v>241</v>
      </c>
      <c r="BM199" s="170" t="s">
        <v>4905</v>
      </c>
    </row>
    <row r="200" spans="1:65" s="2" customFormat="1" ht="24.15" customHeight="1">
      <c r="A200" s="33"/>
      <c r="B200" s="157"/>
      <c r="C200" s="158" t="s">
        <v>690</v>
      </c>
      <c r="D200" s="158" t="s">
        <v>237</v>
      </c>
      <c r="E200" s="159" t="s">
        <v>4741</v>
      </c>
      <c r="F200" s="160" t="s">
        <v>4742</v>
      </c>
      <c r="G200" s="161" t="s">
        <v>305</v>
      </c>
      <c r="H200" s="162">
        <v>10</v>
      </c>
      <c r="I200" s="163"/>
      <c r="J200" s="164">
        <f>ROUND(I200*H200,2)</f>
        <v>0</v>
      </c>
      <c r="K200" s="165"/>
      <c r="L200" s="34"/>
      <c r="M200" s="166" t="s">
        <v>1</v>
      </c>
      <c r="N200" s="167" t="s">
        <v>41</v>
      </c>
      <c r="O200" s="62"/>
      <c r="P200" s="168">
        <f>O200*H200</f>
        <v>0</v>
      </c>
      <c r="Q200" s="168">
        <v>6.3E-3</v>
      </c>
      <c r="R200" s="168">
        <f>Q200*H200</f>
        <v>6.3E-2</v>
      </c>
      <c r="S200" s="168">
        <v>0</v>
      </c>
      <c r="T200" s="169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70" t="s">
        <v>241</v>
      </c>
      <c r="AT200" s="170" t="s">
        <v>237</v>
      </c>
      <c r="AU200" s="170" t="s">
        <v>87</v>
      </c>
      <c r="AY200" s="18" t="s">
        <v>234</v>
      </c>
      <c r="BE200" s="171">
        <f>IF(N200="základná",J200,0)</f>
        <v>0</v>
      </c>
      <c r="BF200" s="171">
        <f>IF(N200="znížená",J200,0)</f>
        <v>0</v>
      </c>
      <c r="BG200" s="171">
        <f>IF(N200="zákl. prenesená",J200,0)</f>
        <v>0</v>
      </c>
      <c r="BH200" s="171">
        <f>IF(N200="zníž. prenesená",J200,0)</f>
        <v>0</v>
      </c>
      <c r="BI200" s="171">
        <f>IF(N200="nulová",J200,0)</f>
        <v>0</v>
      </c>
      <c r="BJ200" s="18" t="s">
        <v>87</v>
      </c>
      <c r="BK200" s="171">
        <f>ROUND(I200*H200,2)</f>
        <v>0</v>
      </c>
      <c r="BL200" s="18" t="s">
        <v>241</v>
      </c>
      <c r="BM200" s="170" t="s">
        <v>4906</v>
      </c>
    </row>
    <row r="201" spans="1:65" s="2" customFormat="1" ht="16.5" customHeight="1">
      <c r="A201" s="33"/>
      <c r="B201" s="157"/>
      <c r="C201" s="199" t="s">
        <v>701</v>
      </c>
      <c r="D201" s="199" t="s">
        <v>478</v>
      </c>
      <c r="E201" s="200" t="s">
        <v>4907</v>
      </c>
      <c r="F201" s="201" t="s">
        <v>4908</v>
      </c>
      <c r="G201" s="202" t="s">
        <v>305</v>
      </c>
      <c r="H201" s="203">
        <v>10</v>
      </c>
      <c r="I201" s="204"/>
      <c r="J201" s="205">
        <f>ROUND(I201*H201,2)</f>
        <v>0</v>
      </c>
      <c r="K201" s="206"/>
      <c r="L201" s="207"/>
      <c r="M201" s="208" t="s">
        <v>1</v>
      </c>
      <c r="N201" s="209" t="s">
        <v>41</v>
      </c>
      <c r="O201" s="62"/>
      <c r="P201" s="168">
        <f>O201*H201</f>
        <v>0</v>
      </c>
      <c r="Q201" s="168">
        <v>0</v>
      </c>
      <c r="R201" s="168">
        <f>Q201*H201</f>
        <v>0</v>
      </c>
      <c r="S201" s="168">
        <v>0</v>
      </c>
      <c r="T201" s="169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70" t="s">
        <v>282</v>
      </c>
      <c r="AT201" s="170" t="s">
        <v>478</v>
      </c>
      <c r="AU201" s="170" t="s">
        <v>87</v>
      </c>
      <c r="AY201" s="18" t="s">
        <v>234</v>
      </c>
      <c r="BE201" s="171">
        <f>IF(N201="základná",J201,0)</f>
        <v>0</v>
      </c>
      <c r="BF201" s="171">
        <f>IF(N201="znížená",J201,0)</f>
        <v>0</v>
      </c>
      <c r="BG201" s="171">
        <f>IF(N201="zákl. prenesená",J201,0)</f>
        <v>0</v>
      </c>
      <c r="BH201" s="171">
        <f>IF(N201="zníž. prenesená",J201,0)</f>
        <v>0</v>
      </c>
      <c r="BI201" s="171">
        <f>IF(N201="nulová",J201,0)</f>
        <v>0</v>
      </c>
      <c r="BJ201" s="18" t="s">
        <v>87</v>
      </c>
      <c r="BK201" s="171">
        <f>ROUND(I201*H201,2)</f>
        <v>0</v>
      </c>
      <c r="BL201" s="18" t="s">
        <v>241</v>
      </c>
      <c r="BM201" s="170" t="s">
        <v>4909</v>
      </c>
    </row>
    <row r="202" spans="1:65" s="2" customFormat="1" ht="24.15" customHeight="1">
      <c r="A202" s="33"/>
      <c r="B202" s="157"/>
      <c r="C202" s="158" t="s">
        <v>723</v>
      </c>
      <c r="D202" s="158" t="s">
        <v>237</v>
      </c>
      <c r="E202" s="159" t="s">
        <v>4657</v>
      </c>
      <c r="F202" s="160" t="s">
        <v>4658</v>
      </c>
      <c r="G202" s="161" t="s">
        <v>240</v>
      </c>
      <c r="H202" s="162">
        <v>143</v>
      </c>
      <c r="I202" s="163"/>
      <c r="J202" s="164">
        <f>ROUND(I202*H202,2)</f>
        <v>0</v>
      </c>
      <c r="K202" s="165"/>
      <c r="L202" s="34"/>
      <c r="M202" s="166" t="s">
        <v>1</v>
      </c>
      <c r="N202" s="167" t="s">
        <v>41</v>
      </c>
      <c r="O202" s="62"/>
      <c r="P202" s="168">
        <f>O202*H202</f>
        <v>0</v>
      </c>
      <c r="Q202" s="168">
        <v>1E-4</v>
      </c>
      <c r="R202" s="168">
        <f>Q202*H202</f>
        <v>1.43E-2</v>
      </c>
      <c r="S202" s="168">
        <v>0</v>
      </c>
      <c r="T202" s="169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0" t="s">
        <v>241</v>
      </c>
      <c r="AT202" s="170" t="s">
        <v>237</v>
      </c>
      <c r="AU202" s="170" t="s">
        <v>87</v>
      </c>
      <c r="AY202" s="18" t="s">
        <v>234</v>
      </c>
      <c r="BE202" s="171">
        <f>IF(N202="základná",J202,0)</f>
        <v>0</v>
      </c>
      <c r="BF202" s="171">
        <f>IF(N202="znížená",J202,0)</f>
        <v>0</v>
      </c>
      <c r="BG202" s="171">
        <f>IF(N202="zákl. prenesená",J202,0)</f>
        <v>0</v>
      </c>
      <c r="BH202" s="171">
        <f>IF(N202="zníž. prenesená",J202,0)</f>
        <v>0</v>
      </c>
      <c r="BI202" s="171">
        <f>IF(N202="nulová",J202,0)</f>
        <v>0</v>
      </c>
      <c r="BJ202" s="18" t="s">
        <v>87</v>
      </c>
      <c r="BK202" s="171">
        <f>ROUND(I202*H202,2)</f>
        <v>0</v>
      </c>
      <c r="BL202" s="18" t="s">
        <v>241</v>
      </c>
      <c r="BM202" s="170" t="s">
        <v>4910</v>
      </c>
    </row>
    <row r="203" spans="1:65" s="12" customFormat="1" ht="22.95" customHeight="1">
      <c r="B203" s="144"/>
      <c r="D203" s="145" t="s">
        <v>74</v>
      </c>
      <c r="E203" s="155" t="s">
        <v>4911</v>
      </c>
      <c r="F203" s="155" t="s">
        <v>4912</v>
      </c>
      <c r="I203" s="147"/>
      <c r="J203" s="156">
        <f>BK203</f>
        <v>0</v>
      </c>
      <c r="L203" s="144"/>
      <c r="M203" s="149"/>
      <c r="N203" s="150"/>
      <c r="O203" s="150"/>
      <c r="P203" s="151">
        <f>SUM(P204:P207)</f>
        <v>0</v>
      </c>
      <c r="Q203" s="150"/>
      <c r="R203" s="151">
        <f>SUM(R204:R207)</f>
        <v>24.392800000000001</v>
      </c>
      <c r="S203" s="150"/>
      <c r="T203" s="152">
        <f>SUM(T204:T207)</f>
        <v>0</v>
      </c>
      <c r="AR203" s="145" t="s">
        <v>82</v>
      </c>
      <c r="AT203" s="153" t="s">
        <v>74</v>
      </c>
      <c r="AU203" s="153" t="s">
        <v>82</v>
      </c>
      <c r="AY203" s="145" t="s">
        <v>234</v>
      </c>
      <c r="BK203" s="154">
        <f>SUM(BK204:BK207)</f>
        <v>0</v>
      </c>
    </row>
    <row r="204" spans="1:65" s="2" customFormat="1" ht="16.5" customHeight="1">
      <c r="A204" s="33"/>
      <c r="B204" s="157"/>
      <c r="C204" s="158" t="s">
        <v>733</v>
      </c>
      <c r="D204" s="158" t="s">
        <v>237</v>
      </c>
      <c r="E204" s="159" t="s">
        <v>4913</v>
      </c>
      <c r="F204" s="160" t="s">
        <v>4914</v>
      </c>
      <c r="G204" s="161" t="s">
        <v>305</v>
      </c>
      <c r="H204" s="162">
        <v>4</v>
      </c>
      <c r="I204" s="163"/>
      <c r="J204" s="164">
        <f>ROUND(I204*H204,2)</f>
        <v>0</v>
      </c>
      <c r="K204" s="165"/>
      <c r="L204" s="34"/>
      <c r="M204" s="166" t="s">
        <v>1</v>
      </c>
      <c r="N204" s="167" t="s">
        <v>41</v>
      </c>
      <c r="O204" s="62"/>
      <c r="P204" s="168">
        <f>O204*H204</f>
        <v>0</v>
      </c>
      <c r="Q204" s="168">
        <v>5.4999999999999997E-3</v>
      </c>
      <c r="R204" s="168">
        <f>Q204*H204</f>
        <v>2.1999999999999999E-2</v>
      </c>
      <c r="S204" s="168">
        <v>0</v>
      </c>
      <c r="T204" s="169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0" t="s">
        <v>241</v>
      </c>
      <c r="AT204" s="170" t="s">
        <v>237</v>
      </c>
      <c r="AU204" s="170" t="s">
        <v>87</v>
      </c>
      <c r="AY204" s="18" t="s">
        <v>234</v>
      </c>
      <c r="BE204" s="171">
        <f>IF(N204="základná",J204,0)</f>
        <v>0</v>
      </c>
      <c r="BF204" s="171">
        <f>IF(N204="znížená",J204,0)</f>
        <v>0</v>
      </c>
      <c r="BG204" s="171">
        <f>IF(N204="zákl. prenesená",J204,0)</f>
        <v>0</v>
      </c>
      <c r="BH204" s="171">
        <f>IF(N204="zníž. prenesená",J204,0)</f>
        <v>0</v>
      </c>
      <c r="BI204" s="171">
        <f>IF(N204="nulová",J204,0)</f>
        <v>0</v>
      </c>
      <c r="BJ204" s="18" t="s">
        <v>87</v>
      </c>
      <c r="BK204" s="171">
        <f>ROUND(I204*H204,2)</f>
        <v>0</v>
      </c>
      <c r="BL204" s="18" t="s">
        <v>241</v>
      </c>
      <c r="BM204" s="170" t="s">
        <v>4915</v>
      </c>
    </row>
    <row r="205" spans="1:65" s="2" customFormat="1" ht="16.5" customHeight="1">
      <c r="A205" s="33"/>
      <c r="B205" s="157"/>
      <c r="C205" s="199" t="s">
        <v>738</v>
      </c>
      <c r="D205" s="199" t="s">
        <v>478</v>
      </c>
      <c r="E205" s="200" t="s">
        <v>4916</v>
      </c>
      <c r="F205" s="201" t="s">
        <v>4917</v>
      </c>
      <c r="G205" s="202" t="s">
        <v>305</v>
      </c>
      <c r="H205" s="203">
        <v>4</v>
      </c>
      <c r="I205" s="204"/>
      <c r="J205" s="205">
        <f>ROUND(I205*H205,2)</f>
        <v>0</v>
      </c>
      <c r="K205" s="206"/>
      <c r="L205" s="207"/>
      <c r="M205" s="208" t="s">
        <v>1</v>
      </c>
      <c r="N205" s="209" t="s">
        <v>41</v>
      </c>
      <c r="O205" s="62"/>
      <c r="P205" s="168">
        <f>O205*H205</f>
        <v>0</v>
      </c>
      <c r="Q205" s="168">
        <v>6</v>
      </c>
      <c r="R205" s="168">
        <f>Q205*H205</f>
        <v>24</v>
      </c>
      <c r="S205" s="168">
        <v>0</v>
      </c>
      <c r="T205" s="169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70" t="s">
        <v>282</v>
      </c>
      <c r="AT205" s="170" t="s">
        <v>478</v>
      </c>
      <c r="AU205" s="170" t="s">
        <v>87</v>
      </c>
      <c r="AY205" s="18" t="s">
        <v>234</v>
      </c>
      <c r="BE205" s="171">
        <f>IF(N205="základná",J205,0)</f>
        <v>0</v>
      </c>
      <c r="BF205" s="171">
        <f>IF(N205="znížená",J205,0)</f>
        <v>0</v>
      </c>
      <c r="BG205" s="171">
        <f>IF(N205="zákl. prenesená",J205,0)</f>
        <v>0</v>
      </c>
      <c r="BH205" s="171">
        <f>IF(N205="zníž. prenesená",J205,0)</f>
        <v>0</v>
      </c>
      <c r="BI205" s="171">
        <f>IF(N205="nulová",J205,0)</f>
        <v>0</v>
      </c>
      <c r="BJ205" s="18" t="s">
        <v>87</v>
      </c>
      <c r="BK205" s="171">
        <f>ROUND(I205*H205,2)</f>
        <v>0</v>
      </c>
      <c r="BL205" s="18" t="s">
        <v>241</v>
      </c>
      <c r="BM205" s="170" t="s">
        <v>4918</v>
      </c>
    </row>
    <row r="206" spans="1:65" s="2" customFormat="1" ht="24.15" customHeight="1">
      <c r="A206" s="33"/>
      <c r="B206" s="157"/>
      <c r="C206" s="158" t="s">
        <v>743</v>
      </c>
      <c r="D206" s="158" t="s">
        <v>237</v>
      </c>
      <c r="E206" s="159" t="s">
        <v>4919</v>
      </c>
      <c r="F206" s="160" t="s">
        <v>4742</v>
      </c>
      <c r="G206" s="161" t="s">
        <v>305</v>
      </c>
      <c r="H206" s="162">
        <v>4</v>
      </c>
      <c r="I206" s="163"/>
      <c r="J206" s="164">
        <f>ROUND(I206*H206,2)</f>
        <v>0</v>
      </c>
      <c r="K206" s="165"/>
      <c r="L206" s="34"/>
      <c r="M206" s="166" t="s">
        <v>1</v>
      </c>
      <c r="N206" s="167" t="s">
        <v>41</v>
      </c>
      <c r="O206" s="62"/>
      <c r="P206" s="168">
        <f>O206*H206</f>
        <v>0</v>
      </c>
      <c r="Q206" s="168">
        <v>6.3E-3</v>
      </c>
      <c r="R206" s="168">
        <f>Q206*H206</f>
        <v>2.52E-2</v>
      </c>
      <c r="S206" s="168">
        <v>0</v>
      </c>
      <c r="T206" s="169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0" t="s">
        <v>241</v>
      </c>
      <c r="AT206" s="170" t="s">
        <v>237</v>
      </c>
      <c r="AU206" s="170" t="s">
        <v>87</v>
      </c>
      <c r="AY206" s="18" t="s">
        <v>234</v>
      </c>
      <c r="BE206" s="171">
        <f>IF(N206="základná",J206,0)</f>
        <v>0</v>
      </c>
      <c r="BF206" s="171">
        <f>IF(N206="znížená",J206,0)</f>
        <v>0</v>
      </c>
      <c r="BG206" s="171">
        <f>IF(N206="zákl. prenesená",J206,0)</f>
        <v>0</v>
      </c>
      <c r="BH206" s="171">
        <f>IF(N206="zníž. prenesená",J206,0)</f>
        <v>0</v>
      </c>
      <c r="BI206" s="171">
        <f>IF(N206="nulová",J206,0)</f>
        <v>0</v>
      </c>
      <c r="BJ206" s="18" t="s">
        <v>87</v>
      </c>
      <c r="BK206" s="171">
        <f>ROUND(I206*H206,2)</f>
        <v>0</v>
      </c>
      <c r="BL206" s="18" t="s">
        <v>241</v>
      </c>
      <c r="BM206" s="170" t="s">
        <v>4920</v>
      </c>
    </row>
    <row r="207" spans="1:65" s="2" customFormat="1" ht="16.5" customHeight="1">
      <c r="A207" s="33"/>
      <c r="B207" s="157"/>
      <c r="C207" s="199" t="s">
        <v>750</v>
      </c>
      <c r="D207" s="199" t="s">
        <v>478</v>
      </c>
      <c r="E207" s="200" t="s">
        <v>4921</v>
      </c>
      <c r="F207" s="201" t="s">
        <v>4922</v>
      </c>
      <c r="G207" s="202" t="s">
        <v>305</v>
      </c>
      <c r="H207" s="203">
        <v>4</v>
      </c>
      <c r="I207" s="204"/>
      <c r="J207" s="205">
        <f>ROUND(I207*H207,2)</f>
        <v>0</v>
      </c>
      <c r="K207" s="206"/>
      <c r="L207" s="207"/>
      <c r="M207" s="208" t="s">
        <v>1</v>
      </c>
      <c r="N207" s="209" t="s">
        <v>41</v>
      </c>
      <c r="O207" s="62"/>
      <c r="P207" s="168">
        <f>O207*H207</f>
        <v>0</v>
      </c>
      <c r="Q207" s="168">
        <v>8.6400000000000005E-2</v>
      </c>
      <c r="R207" s="168">
        <f>Q207*H207</f>
        <v>0.34560000000000002</v>
      </c>
      <c r="S207" s="168">
        <v>0</v>
      </c>
      <c r="T207" s="169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70" t="s">
        <v>282</v>
      </c>
      <c r="AT207" s="170" t="s">
        <v>478</v>
      </c>
      <c r="AU207" s="170" t="s">
        <v>87</v>
      </c>
      <c r="AY207" s="18" t="s">
        <v>234</v>
      </c>
      <c r="BE207" s="171">
        <f>IF(N207="základná",J207,0)</f>
        <v>0</v>
      </c>
      <c r="BF207" s="171">
        <f>IF(N207="znížená",J207,0)</f>
        <v>0</v>
      </c>
      <c r="BG207" s="171">
        <f>IF(N207="zákl. prenesená",J207,0)</f>
        <v>0</v>
      </c>
      <c r="BH207" s="171">
        <f>IF(N207="zníž. prenesená",J207,0)</f>
        <v>0</v>
      </c>
      <c r="BI207" s="171">
        <f>IF(N207="nulová",J207,0)</f>
        <v>0</v>
      </c>
      <c r="BJ207" s="18" t="s">
        <v>87</v>
      </c>
      <c r="BK207" s="171">
        <f>ROUND(I207*H207,2)</f>
        <v>0</v>
      </c>
      <c r="BL207" s="18" t="s">
        <v>241</v>
      </c>
      <c r="BM207" s="170" t="s">
        <v>4923</v>
      </c>
    </row>
    <row r="208" spans="1:65" s="12" customFormat="1" ht="22.95" customHeight="1">
      <c r="B208" s="144"/>
      <c r="D208" s="145" t="s">
        <v>74</v>
      </c>
      <c r="E208" s="155" t="s">
        <v>325</v>
      </c>
      <c r="F208" s="155" t="s">
        <v>326</v>
      </c>
      <c r="I208" s="147"/>
      <c r="J208" s="156">
        <f>BK208</f>
        <v>0</v>
      </c>
      <c r="L208" s="144"/>
      <c r="M208" s="149"/>
      <c r="N208" s="150"/>
      <c r="O208" s="150"/>
      <c r="P208" s="151">
        <f>P209</f>
        <v>0</v>
      </c>
      <c r="Q208" s="150"/>
      <c r="R208" s="151">
        <f>R209</f>
        <v>0</v>
      </c>
      <c r="S208" s="150"/>
      <c r="T208" s="152">
        <f>T209</f>
        <v>0</v>
      </c>
      <c r="AR208" s="145" t="s">
        <v>82</v>
      </c>
      <c r="AT208" s="153" t="s">
        <v>74</v>
      </c>
      <c r="AU208" s="153" t="s">
        <v>82</v>
      </c>
      <c r="AY208" s="145" t="s">
        <v>234</v>
      </c>
      <c r="BK208" s="154">
        <f>BK209</f>
        <v>0</v>
      </c>
    </row>
    <row r="209" spans="1:65" s="2" customFormat="1" ht="33" customHeight="1">
      <c r="A209" s="33"/>
      <c r="B209" s="157"/>
      <c r="C209" s="158" t="s">
        <v>756</v>
      </c>
      <c r="D209" s="158" t="s">
        <v>237</v>
      </c>
      <c r="E209" s="159" t="s">
        <v>1399</v>
      </c>
      <c r="F209" s="160" t="s">
        <v>1400</v>
      </c>
      <c r="G209" s="161" t="s">
        <v>267</v>
      </c>
      <c r="H209" s="162">
        <v>57.366999999999997</v>
      </c>
      <c r="I209" s="163"/>
      <c r="J209" s="164">
        <f>ROUND(I209*H209,2)</f>
        <v>0</v>
      </c>
      <c r="K209" s="165"/>
      <c r="L209" s="34"/>
      <c r="M209" s="224" t="s">
        <v>1</v>
      </c>
      <c r="N209" s="225" t="s">
        <v>41</v>
      </c>
      <c r="O209" s="220"/>
      <c r="P209" s="221">
        <f>O209*H209</f>
        <v>0</v>
      </c>
      <c r="Q209" s="221">
        <v>0</v>
      </c>
      <c r="R209" s="221">
        <f>Q209*H209</f>
        <v>0</v>
      </c>
      <c r="S209" s="221">
        <v>0</v>
      </c>
      <c r="T209" s="222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70" t="s">
        <v>241</v>
      </c>
      <c r="AT209" s="170" t="s">
        <v>237</v>
      </c>
      <c r="AU209" s="170" t="s">
        <v>87</v>
      </c>
      <c r="AY209" s="18" t="s">
        <v>234</v>
      </c>
      <c r="BE209" s="171">
        <f>IF(N209="základná",J209,0)</f>
        <v>0</v>
      </c>
      <c r="BF209" s="171">
        <f>IF(N209="znížená",J209,0)</f>
        <v>0</v>
      </c>
      <c r="BG209" s="171">
        <f>IF(N209="zákl. prenesená",J209,0)</f>
        <v>0</v>
      </c>
      <c r="BH209" s="171">
        <f>IF(N209="zníž. prenesená",J209,0)</f>
        <v>0</v>
      </c>
      <c r="BI209" s="171">
        <f>IF(N209="nulová",J209,0)</f>
        <v>0</v>
      </c>
      <c r="BJ209" s="18" t="s">
        <v>87</v>
      </c>
      <c r="BK209" s="171">
        <f>ROUND(I209*H209,2)</f>
        <v>0</v>
      </c>
      <c r="BL209" s="18" t="s">
        <v>241</v>
      </c>
      <c r="BM209" s="170" t="s">
        <v>4924</v>
      </c>
    </row>
    <row r="210" spans="1:65" s="2" customFormat="1" ht="6.9" customHeight="1">
      <c r="A210" s="33"/>
      <c r="B210" s="51"/>
      <c r="C210" s="52"/>
      <c r="D210" s="52"/>
      <c r="E210" s="52"/>
      <c r="F210" s="52"/>
      <c r="G210" s="52"/>
      <c r="H210" s="52"/>
      <c r="I210" s="52"/>
      <c r="J210" s="52"/>
      <c r="K210" s="52"/>
      <c r="L210" s="34"/>
      <c r="M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</row>
  </sheetData>
  <autoFilter ref="C125:K209" xr:uid="{00000000-0009-0000-0000-000015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203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177</v>
      </c>
      <c r="AZ2" s="102" t="s">
        <v>4385</v>
      </c>
      <c r="BA2" s="102" t="s">
        <v>4806</v>
      </c>
      <c r="BB2" s="102" t="s">
        <v>1</v>
      </c>
      <c r="BC2" s="102" t="s">
        <v>4925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3162</v>
      </c>
      <c r="BA3" s="102" t="s">
        <v>3162</v>
      </c>
      <c r="BB3" s="102" t="s">
        <v>1</v>
      </c>
      <c r="BC3" s="102" t="s">
        <v>4926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3164</v>
      </c>
      <c r="BA4" s="102" t="s">
        <v>3164</v>
      </c>
      <c r="BB4" s="102" t="s">
        <v>1</v>
      </c>
      <c r="BC4" s="102" t="s">
        <v>4927</v>
      </c>
      <c r="BD4" s="102" t="s">
        <v>87</v>
      </c>
    </row>
    <row r="5" spans="1:56" s="1" customFormat="1" ht="6.9" customHeight="1">
      <c r="B5" s="21"/>
      <c r="L5" s="21"/>
      <c r="AZ5" s="102" t="s">
        <v>4928</v>
      </c>
      <c r="BA5" s="102" t="s">
        <v>4928</v>
      </c>
      <c r="BB5" s="102" t="s">
        <v>1</v>
      </c>
      <c r="BC5" s="102" t="s">
        <v>4929</v>
      </c>
      <c r="BD5" s="102" t="s">
        <v>87</v>
      </c>
    </row>
    <row r="6" spans="1:56" s="1" customFormat="1" ht="12" customHeight="1">
      <c r="B6" s="21"/>
      <c r="D6" s="28" t="s">
        <v>15</v>
      </c>
      <c r="L6" s="21"/>
      <c r="AZ6" s="102" t="s">
        <v>3166</v>
      </c>
      <c r="BA6" s="102" t="s">
        <v>3166</v>
      </c>
      <c r="BB6" s="102" t="s">
        <v>1</v>
      </c>
      <c r="BC6" s="102" t="s">
        <v>4930</v>
      </c>
      <c r="BD6" s="102" t="s">
        <v>87</v>
      </c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56" s="1" customFormat="1" ht="12" customHeight="1">
      <c r="B8" s="21"/>
      <c r="D8" s="28" t="s">
        <v>199</v>
      </c>
      <c r="L8" s="21"/>
    </row>
    <row r="9" spans="1:56" s="2" customFormat="1" ht="16.5" customHeight="1">
      <c r="A9" s="33"/>
      <c r="B9" s="34"/>
      <c r="C9" s="33"/>
      <c r="D9" s="33"/>
      <c r="E9" s="284" t="s">
        <v>4815</v>
      </c>
      <c r="F9" s="287"/>
      <c r="G9" s="287"/>
      <c r="H9" s="28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201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66" t="s">
        <v>4931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20. 4. 2022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8" t="str">
        <f>'Rekapitulácia stavby'!E14</f>
        <v>Vyplň údaj</v>
      </c>
      <c r="F20" s="255"/>
      <c r="G20" s="255"/>
      <c r="H20" s="25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30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4395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205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5"/>
      <c r="B29" s="106"/>
      <c r="C29" s="105"/>
      <c r="D29" s="105"/>
      <c r="E29" s="259" t="s">
        <v>1</v>
      </c>
      <c r="F29" s="259"/>
      <c r="G29" s="259"/>
      <c r="H29" s="259"/>
      <c r="I29" s="105"/>
      <c r="J29" s="105"/>
      <c r="K29" s="105"/>
      <c r="L29" s="107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8" t="s">
        <v>35</v>
      </c>
      <c r="E32" s="33"/>
      <c r="F32" s="33"/>
      <c r="G32" s="33"/>
      <c r="H32" s="33"/>
      <c r="I32" s="33"/>
      <c r="J32" s="75">
        <f>ROUND(J127,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39</v>
      </c>
      <c r="E35" s="39" t="s">
        <v>40</v>
      </c>
      <c r="F35" s="109">
        <f>ROUND((SUM(BE127:BE202)),  2)</f>
        <v>0</v>
      </c>
      <c r="G35" s="110"/>
      <c r="H35" s="110"/>
      <c r="I35" s="111">
        <v>0.2</v>
      </c>
      <c r="J35" s="109">
        <f>ROUND(((SUM(BE127:BE202))*I35),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9" t="s">
        <v>41</v>
      </c>
      <c r="F36" s="109">
        <f>ROUND((SUM(BF127:BF202)),  2)</f>
        <v>0</v>
      </c>
      <c r="G36" s="110"/>
      <c r="H36" s="110"/>
      <c r="I36" s="111">
        <v>0.2</v>
      </c>
      <c r="J36" s="109">
        <f>ROUND(((SUM(BF127:BF202))*I36),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ROUND((SUM(BG127:BG202)),  2)</f>
        <v>0</v>
      </c>
      <c r="G37" s="33"/>
      <c r="H37" s="33"/>
      <c r="I37" s="113">
        <v>0.2</v>
      </c>
      <c r="J37" s="11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43</v>
      </c>
      <c r="F38" s="112">
        <f>ROUND((SUM(BH127:BH202)),  2)</f>
        <v>0</v>
      </c>
      <c r="G38" s="33"/>
      <c r="H38" s="33"/>
      <c r="I38" s="113">
        <v>0.2</v>
      </c>
      <c r="J38" s="112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39" t="s">
        <v>44</v>
      </c>
      <c r="F39" s="109">
        <f>ROUND((SUM(BI127:BI202)),  2)</f>
        <v>0</v>
      </c>
      <c r="G39" s="110"/>
      <c r="H39" s="110"/>
      <c r="I39" s="111">
        <v>0</v>
      </c>
      <c r="J39" s="109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45</v>
      </c>
      <c r="E41" s="64"/>
      <c r="F41" s="64"/>
      <c r="G41" s="116" t="s">
        <v>46</v>
      </c>
      <c r="H41" s="117" t="s">
        <v>47</v>
      </c>
      <c r="I41" s="64"/>
      <c r="J41" s="118">
        <f>SUM(J32:J39)</f>
        <v>0</v>
      </c>
      <c r="K41" s="119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2" customFormat="1" ht="16.5" hidden="1" customHeight="1">
      <c r="A87" s="33"/>
      <c r="B87" s="34"/>
      <c r="C87" s="33"/>
      <c r="D87" s="33"/>
      <c r="E87" s="284" t="s">
        <v>4815</v>
      </c>
      <c r="F87" s="287"/>
      <c r="G87" s="287"/>
      <c r="H87" s="28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hidden="1" customHeight="1">
      <c r="A88" s="33"/>
      <c r="B88" s="34"/>
      <c r="C88" s="28" t="s">
        <v>201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hidden="1" customHeight="1">
      <c r="A89" s="33"/>
      <c r="B89" s="34"/>
      <c r="C89" s="33"/>
      <c r="D89" s="33"/>
      <c r="E89" s="266" t="str">
        <f>E11</f>
        <v>SO 05.2 - Vsakovacie bloky a vetracia šachta VTŠ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hidden="1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hidden="1" customHeight="1">
      <c r="A91" s="33"/>
      <c r="B91" s="34"/>
      <c r="C91" s="28" t="s">
        <v>19</v>
      </c>
      <c r="D91" s="33"/>
      <c r="E91" s="33"/>
      <c r="F91" s="26" t="str">
        <f>F14</f>
        <v>kú: Jelka,p.č.:1174/1,4,24,25</v>
      </c>
      <c r="G91" s="33"/>
      <c r="H91" s="33"/>
      <c r="I91" s="28" t="s">
        <v>21</v>
      </c>
      <c r="J91" s="59" t="str">
        <f>IF(J14="","",J14)</f>
        <v>20. 4. 2022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hidden="1" customHeight="1">
      <c r="A93" s="33"/>
      <c r="B93" s="34"/>
      <c r="C93" s="28" t="s">
        <v>23</v>
      </c>
      <c r="D93" s="33"/>
      <c r="E93" s="33"/>
      <c r="F93" s="26" t="str">
        <f>E17</f>
        <v>Obec Jelka, Mierová 959/17, 925 23 Jelka</v>
      </c>
      <c r="G93" s="33"/>
      <c r="H93" s="33"/>
      <c r="I93" s="28" t="s">
        <v>30</v>
      </c>
      <c r="J93" s="31" t="str">
        <f>E23</f>
        <v>Ing.Alfréd Gáspár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hidden="1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Ingrid Szegheőová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hidden="1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hidden="1" customHeight="1">
      <c r="A96" s="33"/>
      <c r="B96" s="34"/>
      <c r="C96" s="122" t="s">
        <v>207</v>
      </c>
      <c r="D96" s="114"/>
      <c r="E96" s="114"/>
      <c r="F96" s="114"/>
      <c r="G96" s="114"/>
      <c r="H96" s="114"/>
      <c r="I96" s="114"/>
      <c r="J96" s="123" t="s">
        <v>208</v>
      </c>
      <c r="K96" s="114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hidden="1" customHeight="1">
      <c r="A98" s="33"/>
      <c r="B98" s="34"/>
      <c r="C98" s="124" t="s">
        <v>209</v>
      </c>
      <c r="D98" s="33"/>
      <c r="E98" s="33"/>
      <c r="F98" s="33"/>
      <c r="G98" s="33"/>
      <c r="H98" s="33"/>
      <c r="I98" s="33"/>
      <c r="J98" s="75">
        <f>J127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210</v>
      </c>
    </row>
    <row r="99" spans="1:47" s="9" customFormat="1" ht="24.9" hidden="1" customHeight="1">
      <c r="B99" s="125"/>
      <c r="D99" s="126" t="s">
        <v>211</v>
      </c>
      <c r="E99" s="127"/>
      <c r="F99" s="127"/>
      <c r="G99" s="127"/>
      <c r="H99" s="127"/>
      <c r="I99" s="127"/>
      <c r="J99" s="128">
        <f>J128</f>
        <v>0</v>
      </c>
      <c r="L99" s="125"/>
    </row>
    <row r="100" spans="1:47" s="10" customFormat="1" ht="19.95" hidden="1" customHeight="1">
      <c r="B100" s="129"/>
      <c r="D100" s="130" t="s">
        <v>433</v>
      </c>
      <c r="E100" s="131"/>
      <c r="F100" s="131"/>
      <c r="G100" s="131"/>
      <c r="H100" s="131"/>
      <c r="I100" s="131"/>
      <c r="J100" s="132">
        <f>J129</f>
        <v>0</v>
      </c>
      <c r="L100" s="129"/>
    </row>
    <row r="101" spans="1:47" s="10" customFormat="1" ht="19.95" hidden="1" customHeight="1">
      <c r="B101" s="129"/>
      <c r="D101" s="130" t="s">
        <v>2761</v>
      </c>
      <c r="E101" s="131"/>
      <c r="F101" s="131"/>
      <c r="G101" s="131"/>
      <c r="H101" s="131"/>
      <c r="I101" s="131"/>
      <c r="J101" s="132">
        <f>J161</f>
        <v>0</v>
      </c>
      <c r="L101" s="129"/>
    </row>
    <row r="102" spans="1:47" s="10" customFormat="1" ht="19.95" hidden="1" customHeight="1">
      <c r="B102" s="129"/>
      <c r="D102" s="130" t="s">
        <v>3170</v>
      </c>
      <c r="E102" s="131"/>
      <c r="F102" s="131"/>
      <c r="G102" s="131"/>
      <c r="H102" s="131"/>
      <c r="I102" s="131"/>
      <c r="J102" s="132">
        <f>J174</f>
        <v>0</v>
      </c>
      <c r="L102" s="129"/>
    </row>
    <row r="103" spans="1:47" s="10" customFormat="1" ht="19.95" hidden="1" customHeight="1">
      <c r="B103" s="129"/>
      <c r="D103" s="130" t="s">
        <v>4817</v>
      </c>
      <c r="E103" s="131"/>
      <c r="F103" s="131"/>
      <c r="G103" s="131"/>
      <c r="H103" s="131"/>
      <c r="I103" s="131"/>
      <c r="J103" s="132">
        <f>J182</f>
        <v>0</v>
      </c>
      <c r="L103" s="129"/>
    </row>
    <row r="104" spans="1:47" s="10" customFormat="1" ht="19.95" hidden="1" customHeight="1">
      <c r="B104" s="129"/>
      <c r="D104" s="130" t="s">
        <v>4932</v>
      </c>
      <c r="E104" s="131"/>
      <c r="F104" s="131"/>
      <c r="G104" s="131"/>
      <c r="H104" s="131"/>
      <c r="I104" s="131"/>
      <c r="J104" s="132">
        <f>J196</f>
        <v>0</v>
      </c>
      <c r="L104" s="129"/>
    </row>
    <row r="105" spans="1:47" s="10" customFormat="1" ht="19.95" hidden="1" customHeight="1">
      <c r="B105" s="129"/>
      <c r="D105" s="130" t="s">
        <v>1315</v>
      </c>
      <c r="E105" s="131"/>
      <c r="F105" s="131"/>
      <c r="G105" s="131"/>
      <c r="H105" s="131"/>
      <c r="I105" s="131"/>
      <c r="J105" s="132">
        <f>J201</f>
        <v>0</v>
      </c>
      <c r="L105" s="129"/>
    </row>
    <row r="106" spans="1:47" s="2" customFormat="1" ht="21.75" hidden="1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6.9" hidden="1" customHeight="1">
      <c r="A107" s="33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hidden="1"/>
    <row r="109" spans="1:47" hidden="1"/>
    <row r="110" spans="1:47" hidden="1"/>
    <row r="111" spans="1:47" s="2" customFormat="1" ht="6.9" customHeight="1">
      <c r="A111" s="33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4.9" customHeight="1">
      <c r="A112" s="33"/>
      <c r="B112" s="34"/>
      <c r="C112" s="22" t="s">
        <v>220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6.9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6.5" customHeight="1">
      <c r="A115" s="33"/>
      <c r="B115" s="34"/>
      <c r="C115" s="33"/>
      <c r="D115" s="33"/>
      <c r="E115" s="284" t="str">
        <f>E7</f>
        <v>PRESTAVBA BUDOV ZDRAVOTNÉHO STREDISKA - 9 B.J.</v>
      </c>
      <c r="F115" s="285"/>
      <c r="G115" s="285"/>
      <c r="H115" s="285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199</v>
      </c>
      <c r="L116" s="21"/>
    </row>
    <row r="117" spans="1:63" s="2" customFormat="1" ht="16.5" customHeight="1">
      <c r="A117" s="33"/>
      <c r="B117" s="34"/>
      <c r="C117" s="33"/>
      <c r="D117" s="33"/>
      <c r="E117" s="284" t="s">
        <v>4815</v>
      </c>
      <c r="F117" s="287"/>
      <c r="G117" s="287"/>
      <c r="H117" s="287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201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66" t="str">
        <f>E11</f>
        <v>SO 05.2 - Vsakovacie bloky a vetracia šachta VTŠ</v>
      </c>
      <c r="F119" s="287"/>
      <c r="G119" s="287"/>
      <c r="H119" s="287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kú: Jelka,p.č.:1174/1,4,24,25</v>
      </c>
      <c r="G121" s="33"/>
      <c r="H121" s="33"/>
      <c r="I121" s="28" t="s">
        <v>21</v>
      </c>
      <c r="J121" s="59" t="str">
        <f>IF(J14="","",J14)</f>
        <v>20. 4. 2022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15" customHeight="1">
      <c r="A123" s="33"/>
      <c r="B123" s="34"/>
      <c r="C123" s="28" t="s">
        <v>23</v>
      </c>
      <c r="D123" s="33"/>
      <c r="E123" s="33"/>
      <c r="F123" s="26" t="str">
        <f>E17</f>
        <v>Obec Jelka, Mierová 959/17, 925 23 Jelka</v>
      </c>
      <c r="G123" s="33"/>
      <c r="H123" s="33"/>
      <c r="I123" s="28" t="s">
        <v>30</v>
      </c>
      <c r="J123" s="31" t="str">
        <f>E23</f>
        <v>Ing.Alfréd Gáspár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15" customHeight="1">
      <c r="A124" s="33"/>
      <c r="B124" s="34"/>
      <c r="C124" s="28" t="s">
        <v>27</v>
      </c>
      <c r="D124" s="33"/>
      <c r="E124" s="33"/>
      <c r="F124" s="26" t="str">
        <f>IF(E20="","",E20)</f>
        <v>Vyplň údaj</v>
      </c>
      <c r="G124" s="33"/>
      <c r="H124" s="33"/>
      <c r="I124" s="28" t="s">
        <v>32</v>
      </c>
      <c r="J124" s="31" t="str">
        <f>E26</f>
        <v>Ingrid Szegheőová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33"/>
      <c r="B126" s="134"/>
      <c r="C126" s="135" t="s">
        <v>221</v>
      </c>
      <c r="D126" s="136" t="s">
        <v>60</v>
      </c>
      <c r="E126" s="136" t="s">
        <v>56</v>
      </c>
      <c r="F126" s="136" t="s">
        <v>57</v>
      </c>
      <c r="G126" s="136" t="s">
        <v>222</v>
      </c>
      <c r="H126" s="136" t="s">
        <v>223</v>
      </c>
      <c r="I126" s="136" t="s">
        <v>224</v>
      </c>
      <c r="J126" s="137" t="s">
        <v>208</v>
      </c>
      <c r="K126" s="138" t="s">
        <v>225</v>
      </c>
      <c r="L126" s="139"/>
      <c r="M126" s="66" t="s">
        <v>1</v>
      </c>
      <c r="N126" s="67" t="s">
        <v>39</v>
      </c>
      <c r="O126" s="67" t="s">
        <v>226</v>
      </c>
      <c r="P126" s="67" t="s">
        <v>227</v>
      </c>
      <c r="Q126" s="67" t="s">
        <v>228</v>
      </c>
      <c r="R126" s="67" t="s">
        <v>229</v>
      </c>
      <c r="S126" s="67" t="s">
        <v>230</v>
      </c>
      <c r="T126" s="68" t="s">
        <v>231</v>
      </c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</row>
    <row r="127" spans="1:63" s="2" customFormat="1" ht="22.95" customHeight="1">
      <c r="A127" s="33"/>
      <c r="B127" s="34"/>
      <c r="C127" s="73" t="s">
        <v>209</v>
      </c>
      <c r="D127" s="33"/>
      <c r="E127" s="33"/>
      <c r="F127" s="33"/>
      <c r="G127" s="33"/>
      <c r="H127" s="33"/>
      <c r="I127" s="33"/>
      <c r="J127" s="140">
        <f>BK127</f>
        <v>0</v>
      </c>
      <c r="K127" s="33"/>
      <c r="L127" s="34"/>
      <c r="M127" s="69"/>
      <c r="N127" s="60"/>
      <c r="O127" s="70"/>
      <c r="P127" s="141">
        <f>P128</f>
        <v>0</v>
      </c>
      <c r="Q127" s="70"/>
      <c r="R127" s="141">
        <f>R128</f>
        <v>3.4974945200000001</v>
      </c>
      <c r="S127" s="70"/>
      <c r="T127" s="142">
        <f>T128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210</v>
      </c>
      <c r="BK127" s="143">
        <f>BK128</f>
        <v>0</v>
      </c>
    </row>
    <row r="128" spans="1:63" s="12" customFormat="1" ht="25.95" customHeight="1">
      <c r="B128" s="144"/>
      <c r="D128" s="145" t="s">
        <v>74</v>
      </c>
      <c r="E128" s="146" t="s">
        <v>232</v>
      </c>
      <c r="F128" s="146" t="s">
        <v>233</v>
      </c>
      <c r="I128" s="147"/>
      <c r="J128" s="148">
        <f>BK128</f>
        <v>0</v>
      </c>
      <c r="L128" s="144"/>
      <c r="M128" s="149"/>
      <c r="N128" s="150"/>
      <c r="O128" s="150"/>
      <c r="P128" s="151">
        <f>P129+P161+P174+P182+P196+P201</f>
        <v>0</v>
      </c>
      <c r="Q128" s="150"/>
      <c r="R128" s="151">
        <f>R129+R161+R174+R182+R196+R201</f>
        <v>3.4974945200000001</v>
      </c>
      <c r="S128" s="150"/>
      <c r="T128" s="152">
        <f>T129+T161+T174+T182+T196+T201</f>
        <v>0</v>
      </c>
      <c r="AR128" s="145" t="s">
        <v>82</v>
      </c>
      <c r="AT128" s="153" t="s">
        <v>74</v>
      </c>
      <c r="AU128" s="153" t="s">
        <v>75</v>
      </c>
      <c r="AY128" s="145" t="s">
        <v>234</v>
      </c>
      <c r="BK128" s="154">
        <f>BK129+BK161+BK174+BK182+BK196+BK201</f>
        <v>0</v>
      </c>
    </row>
    <row r="129" spans="1:65" s="12" customFormat="1" ht="22.95" customHeight="1">
      <c r="B129" s="144"/>
      <c r="D129" s="145" t="s">
        <v>74</v>
      </c>
      <c r="E129" s="155" t="s">
        <v>82</v>
      </c>
      <c r="F129" s="155" t="s">
        <v>450</v>
      </c>
      <c r="I129" s="147"/>
      <c r="J129" s="156">
        <f>BK129</f>
        <v>0</v>
      </c>
      <c r="L129" s="144"/>
      <c r="M129" s="149"/>
      <c r="N129" s="150"/>
      <c r="O129" s="150"/>
      <c r="P129" s="151">
        <f>SUM(P130:P160)</f>
        <v>0</v>
      </c>
      <c r="Q129" s="150"/>
      <c r="R129" s="151">
        <f>SUM(R130:R160)</f>
        <v>0</v>
      </c>
      <c r="S129" s="150"/>
      <c r="T129" s="152">
        <f>SUM(T130:T160)</f>
        <v>0</v>
      </c>
      <c r="AR129" s="145" t="s">
        <v>82</v>
      </c>
      <c r="AT129" s="153" t="s">
        <v>74</v>
      </c>
      <c r="AU129" s="153" t="s">
        <v>82</v>
      </c>
      <c r="AY129" s="145" t="s">
        <v>234</v>
      </c>
      <c r="BK129" s="154">
        <f>SUM(BK130:BK160)</f>
        <v>0</v>
      </c>
    </row>
    <row r="130" spans="1:65" s="2" customFormat="1" ht="24.15" customHeight="1">
      <c r="A130" s="33"/>
      <c r="B130" s="157"/>
      <c r="C130" s="158" t="s">
        <v>82</v>
      </c>
      <c r="D130" s="158" t="s">
        <v>237</v>
      </c>
      <c r="E130" s="159" t="s">
        <v>4261</v>
      </c>
      <c r="F130" s="160" t="s">
        <v>4262</v>
      </c>
      <c r="G130" s="161" t="s">
        <v>453</v>
      </c>
      <c r="H130" s="162">
        <v>70.254999999999995</v>
      </c>
      <c r="I130" s="163"/>
      <c r="J130" s="164">
        <f>ROUND(I130*H130,2)</f>
        <v>0</v>
      </c>
      <c r="K130" s="165"/>
      <c r="L130" s="34"/>
      <c r="M130" s="166" t="s">
        <v>1</v>
      </c>
      <c r="N130" s="167" t="s">
        <v>41</v>
      </c>
      <c r="O130" s="62"/>
      <c r="P130" s="168">
        <f>O130*H130</f>
        <v>0</v>
      </c>
      <c r="Q130" s="168">
        <v>0</v>
      </c>
      <c r="R130" s="168">
        <f>Q130*H130</f>
        <v>0</v>
      </c>
      <c r="S130" s="168">
        <v>0</v>
      </c>
      <c r="T130" s="169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70" t="s">
        <v>241</v>
      </c>
      <c r="AT130" s="170" t="s">
        <v>237</v>
      </c>
      <c r="AU130" s="170" t="s">
        <v>87</v>
      </c>
      <c r="AY130" s="18" t="s">
        <v>234</v>
      </c>
      <c r="BE130" s="171">
        <f>IF(N130="základná",J130,0)</f>
        <v>0</v>
      </c>
      <c r="BF130" s="171">
        <f>IF(N130="znížená",J130,0)</f>
        <v>0</v>
      </c>
      <c r="BG130" s="171">
        <f>IF(N130="zákl. prenesená",J130,0)</f>
        <v>0</v>
      </c>
      <c r="BH130" s="171">
        <f>IF(N130="zníž. prenesená",J130,0)</f>
        <v>0</v>
      </c>
      <c r="BI130" s="171">
        <f>IF(N130="nulová",J130,0)</f>
        <v>0</v>
      </c>
      <c r="BJ130" s="18" t="s">
        <v>87</v>
      </c>
      <c r="BK130" s="171">
        <f>ROUND(I130*H130,2)</f>
        <v>0</v>
      </c>
      <c r="BL130" s="18" t="s">
        <v>241</v>
      </c>
      <c r="BM130" s="170" t="s">
        <v>4818</v>
      </c>
    </row>
    <row r="131" spans="1:65" s="13" customFormat="1" ht="20.399999999999999">
      <c r="B131" s="172"/>
      <c r="D131" s="173" t="s">
        <v>243</v>
      </c>
      <c r="E131" s="174" t="s">
        <v>1</v>
      </c>
      <c r="F131" s="175" t="s">
        <v>4819</v>
      </c>
      <c r="H131" s="174" t="s">
        <v>1</v>
      </c>
      <c r="I131" s="176"/>
      <c r="L131" s="172"/>
      <c r="M131" s="177"/>
      <c r="N131" s="178"/>
      <c r="O131" s="178"/>
      <c r="P131" s="178"/>
      <c r="Q131" s="178"/>
      <c r="R131" s="178"/>
      <c r="S131" s="178"/>
      <c r="T131" s="179"/>
      <c r="AT131" s="174" t="s">
        <v>243</v>
      </c>
      <c r="AU131" s="174" t="s">
        <v>87</v>
      </c>
      <c r="AV131" s="13" t="s">
        <v>82</v>
      </c>
      <c r="AW131" s="13" t="s">
        <v>29</v>
      </c>
      <c r="AX131" s="13" t="s">
        <v>75</v>
      </c>
      <c r="AY131" s="174" t="s">
        <v>234</v>
      </c>
    </row>
    <row r="132" spans="1:65" s="14" customFormat="1">
      <c r="B132" s="180"/>
      <c r="D132" s="173" t="s">
        <v>243</v>
      </c>
      <c r="E132" s="181" t="s">
        <v>1</v>
      </c>
      <c r="F132" s="182" t="s">
        <v>4933</v>
      </c>
      <c r="H132" s="183">
        <v>1.92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243</v>
      </c>
      <c r="AU132" s="181" t="s">
        <v>87</v>
      </c>
      <c r="AV132" s="14" t="s">
        <v>87</v>
      </c>
      <c r="AW132" s="14" t="s">
        <v>29</v>
      </c>
      <c r="AX132" s="14" t="s">
        <v>75</v>
      </c>
      <c r="AY132" s="181" t="s">
        <v>234</v>
      </c>
    </row>
    <row r="133" spans="1:65" s="14" customFormat="1">
      <c r="B133" s="180"/>
      <c r="D133" s="173" t="s">
        <v>243</v>
      </c>
      <c r="E133" s="181" t="s">
        <v>1</v>
      </c>
      <c r="F133" s="182" t="s">
        <v>4934</v>
      </c>
      <c r="H133" s="183">
        <v>64.959999999999994</v>
      </c>
      <c r="I133" s="184"/>
      <c r="L133" s="180"/>
      <c r="M133" s="185"/>
      <c r="N133" s="186"/>
      <c r="O133" s="186"/>
      <c r="P133" s="186"/>
      <c r="Q133" s="186"/>
      <c r="R133" s="186"/>
      <c r="S133" s="186"/>
      <c r="T133" s="187"/>
      <c r="AT133" s="181" t="s">
        <v>243</v>
      </c>
      <c r="AU133" s="181" t="s">
        <v>87</v>
      </c>
      <c r="AV133" s="14" t="s">
        <v>87</v>
      </c>
      <c r="AW133" s="14" t="s">
        <v>29</v>
      </c>
      <c r="AX133" s="14" t="s">
        <v>75</v>
      </c>
      <c r="AY133" s="181" t="s">
        <v>234</v>
      </c>
    </row>
    <row r="134" spans="1:65" s="14" customFormat="1">
      <c r="B134" s="180"/>
      <c r="D134" s="173" t="s">
        <v>243</v>
      </c>
      <c r="E134" s="181" t="s">
        <v>1</v>
      </c>
      <c r="F134" s="182" t="s">
        <v>4935</v>
      </c>
      <c r="H134" s="183">
        <v>3.375</v>
      </c>
      <c r="I134" s="184"/>
      <c r="L134" s="180"/>
      <c r="M134" s="185"/>
      <c r="N134" s="186"/>
      <c r="O134" s="186"/>
      <c r="P134" s="186"/>
      <c r="Q134" s="186"/>
      <c r="R134" s="186"/>
      <c r="S134" s="186"/>
      <c r="T134" s="187"/>
      <c r="AT134" s="181" t="s">
        <v>243</v>
      </c>
      <c r="AU134" s="181" t="s">
        <v>87</v>
      </c>
      <c r="AV134" s="14" t="s">
        <v>87</v>
      </c>
      <c r="AW134" s="14" t="s">
        <v>29</v>
      </c>
      <c r="AX134" s="14" t="s">
        <v>75</v>
      </c>
      <c r="AY134" s="181" t="s">
        <v>234</v>
      </c>
    </row>
    <row r="135" spans="1:65" s="15" customFormat="1">
      <c r="B135" s="188"/>
      <c r="D135" s="173" t="s">
        <v>243</v>
      </c>
      <c r="E135" s="189" t="s">
        <v>4385</v>
      </c>
      <c r="F135" s="190" t="s">
        <v>248</v>
      </c>
      <c r="H135" s="191">
        <v>70.254999999999995</v>
      </c>
      <c r="I135" s="192"/>
      <c r="L135" s="188"/>
      <c r="M135" s="193"/>
      <c r="N135" s="194"/>
      <c r="O135" s="194"/>
      <c r="P135" s="194"/>
      <c r="Q135" s="194"/>
      <c r="R135" s="194"/>
      <c r="S135" s="194"/>
      <c r="T135" s="195"/>
      <c r="AT135" s="189" t="s">
        <v>243</v>
      </c>
      <c r="AU135" s="189" t="s">
        <v>87</v>
      </c>
      <c r="AV135" s="15" t="s">
        <v>241</v>
      </c>
      <c r="AW135" s="15" t="s">
        <v>29</v>
      </c>
      <c r="AX135" s="15" t="s">
        <v>82</v>
      </c>
      <c r="AY135" s="189" t="s">
        <v>234</v>
      </c>
    </row>
    <row r="136" spans="1:65" s="2" customFormat="1" ht="24.15" customHeight="1">
      <c r="A136" s="33"/>
      <c r="B136" s="157"/>
      <c r="C136" s="158" t="s">
        <v>87</v>
      </c>
      <c r="D136" s="158" t="s">
        <v>237</v>
      </c>
      <c r="E136" s="159" t="s">
        <v>4936</v>
      </c>
      <c r="F136" s="160" t="s">
        <v>4937</v>
      </c>
      <c r="G136" s="161" t="s">
        <v>453</v>
      </c>
      <c r="H136" s="162">
        <v>21.077000000000002</v>
      </c>
      <c r="I136" s="163"/>
      <c r="J136" s="164">
        <f>ROUND(I136*H136,2)</f>
        <v>0</v>
      </c>
      <c r="K136" s="165"/>
      <c r="L136" s="34"/>
      <c r="M136" s="166" t="s">
        <v>1</v>
      </c>
      <c r="N136" s="167" t="s">
        <v>41</v>
      </c>
      <c r="O136" s="62"/>
      <c r="P136" s="168">
        <f>O136*H136</f>
        <v>0</v>
      </c>
      <c r="Q136" s="168">
        <v>0</v>
      </c>
      <c r="R136" s="168">
        <f>Q136*H136</f>
        <v>0</v>
      </c>
      <c r="S136" s="168">
        <v>0</v>
      </c>
      <c r="T136" s="169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0" t="s">
        <v>241</v>
      </c>
      <c r="AT136" s="170" t="s">
        <v>237</v>
      </c>
      <c r="AU136" s="170" t="s">
        <v>87</v>
      </c>
      <c r="AY136" s="18" t="s">
        <v>234</v>
      </c>
      <c r="BE136" s="171">
        <f>IF(N136="základná",J136,0)</f>
        <v>0</v>
      </c>
      <c r="BF136" s="171">
        <f>IF(N136="znížená",J136,0)</f>
        <v>0</v>
      </c>
      <c r="BG136" s="171">
        <f>IF(N136="zákl. prenesená",J136,0)</f>
        <v>0</v>
      </c>
      <c r="BH136" s="171">
        <f>IF(N136="zníž. prenesená",J136,0)</f>
        <v>0</v>
      </c>
      <c r="BI136" s="171">
        <f>IF(N136="nulová",J136,0)</f>
        <v>0</v>
      </c>
      <c r="BJ136" s="18" t="s">
        <v>87</v>
      </c>
      <c r="BK136" s="171">
        <f>ROUND(I136*H136,2)</f>
        <v>0</v>
      </c>
      <c r="BL136" s="18" t="s">
        <v>241</v>
      </c>
      <c r="BM136" s="170" t="s">
        <v>4938</v>
      </c>
    </row>
    <row r="137" spans="1:65" s="14" customFormat="1">
      <c r="B137" s="180"/>
      <c r="D137" s="173" t="s">
        <v>243</v>
      </c>
      <c r="E137" s="181" t="s">
        <v>1</v>
      </c>
      <c r="F137" s="182" t="s">
        <v>4691</v>
      </c>
      <c r="H137" s="183">
        <v>21.077000000000002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243</v>
      </c>
      <c r="AU137" s="181" t="s">
        <v>87</v>
      </c>
      <c r="AV137" s="14" t="s">
        <v>87</v>
      </c>
      <c r="AW137" s="14" t="s">
        <v>29</v>
      </c>
      <c r="AX137" s="14" t="s">
        <v>82</v>
      </c>
      <c r="AY137" s="181" t="s">
        <v>234</v>
      </c>
    </row>
    <row r="138" spans="1:65" s="2" customFormat="1" ht="24.15" customHeight="1">
      <c r="A138" s="33"/>
      <c r="B138" s="157"/>
      <c r="C138" s="158" t="s">
        <v>92</v>
      </c>
      <c r="D138" s="158" t="s">
        <v>237</v>
      </c>
      <c r="E138" s="159" t="s">
        <v>462</v>
      </c>
      <c r="F138" s="160" t="s">
        <v>463</v>
      </c>
      <c r="G138" s="161" t="s">
        <v>453</v>
      </c>
      <c r="H138" s="162">
        <v>18.654</v>
      </c>
      <c r="I138" s="163"/>
      <c r="J138" s="164">
        <f>ROUND(I138*H138,2)</f>
        <v>0</v>
      </c>
      <c r="K138" s="165"/>
      <c r="L138" s="34"/>
      <c r="M138" s="166" t="s">
        <v>1</v>
      </c>
      <c r="N138" s="167" t="s">
        <v>41</v>
      </c>
      <c r="O138" s="62"/>
      <c r="P138" s="168">
        <f>O138*H138</f>
        <v>0</v>
      </c>
      <c r="Q138" s="168">
        <v>0</v>
      </c>
      <c r="R138" s="168">
        <f>Q138*H138</f>
        <v>0</v>
      </c>
      <c r="S138" s="168">
        <v>0</v>
      </c>
      <c r="T138" s="169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0" t="s">
        <v>241</v>
      </c>
      <c r="AT138" s="170" t="s">
        <v>237</v>
      </c>
      <c r="AU138" s="170" t="s">
        <v>87</v>
      </c>
      <c r="AY138" s="18" t="s">
        <v>234</v>
      </c>
      <c r="BE138" s="171">
        <f>IF(N138="základná",J138,0)</f>
        <v>0</v>
      </c>
      <c r="BF138" s="171">
        <f>IF(N138="znížená",J138,0)</f>
        <v>0</v>
      </c>
      <c r="BG138" s="171">
        <f>IF(N138="zákl. prenesená",J138,0)</f>
        <v>0</v>
      </c>
      <c r="BH138" s="171">
        <f>IF(N138="zníž. prenesená",J138,0)</f>
        <v>0</v>
      </c>
      <c r="BI138" s="171">
        <f>IF(N138="nulová",J138,0)</f>
        <v>0</v>
      </c>
      <c r="BJ138" s="18" t="s">
        <v>87</v>
      </c>
      <c r="BK138" s="171">
        <f>ROUND(I138*H138,2)</f>
        <v>0</v>
      </c>
      <c r="BL138" s="18" t="s">
        <v>241</v>
      </c>
      <c r="BM138" s="170" t="s">
        <v>4939</v>
      </c>
    </row>
    <row r="139" spans="1:65" s="13" customFormat="1" ht="20.399999999999999">
      <c r="B139" s="172"/>
      <c r="D139" s="173" t="s">
        <v>243</v>
      </c>
      <c r="E139" s="174" t="s">
        <v>1</v>
      </c>
      <c r="F139" s="175" t="s">
        <v>4940</v>
      </c>
      <c r="H139" s="174" t="s">
        <v>1</v>
      </c>
      <c r="I139" s="176"/>
      <c r="L139" s="172"/>
      <c r="M139" s="177"/>
      <c r="N139" s="178"/>
      <c r="O139" s="178"/>
      <c r="P139" s="178"/>
      <c r="Q139" s="178"/>
      <c r="R139" s="178"/>
      <c r="S139" s="178"/>
      <c r="T139" s="179"/>
      <c r="AT139" s="174" t="s">
        <v>243</v>
      </c>
      <c r="AU139" s="174" t="s">
        <v>87</v>
      </c>
      <c r="AV139" s="13" t="s">
        <v>82</v>
      </c>
      <c r="AW139" s="13" t="s">
        <v>29</v>
      </c>
      <c r="AX139" s="13" t="s">
        <v>75</v>
      </c>
      <c r="AY139" s="174" t="s">
        <v>234</v>
      </c>
    </row>
    <row r="140" spans="1:65" s="14" customFormat="1">
      <c r="B140" s="180"/>
      <c r="D140" s="173" t="s">
        <v>243</v>
      </c>
      <c r="E140" s="181" t="s">
        <v>1</v>
      </c>
      <c r="F140" s="182" t="s">
        <v>4385</v>
      </c>
      <c r="H140" s="183">
        <v>70.254999999999995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243</v>
      </c>
      <c r="AU140" s="181" t="s">
        <v>87</v>
      </c>
      <c r="AV140" s="14" t="s">
        <v>87</v>
      </c>
      <c r="AW140" s="14" t="s">
        <v>29</v>
      </c>
      <c r="AX140" s="14" t="s">
        <v>75</v>
      </c>
      <c r="AY140" s="181" t="s">
        <v>234</v>
      </c>
    </row>
    <row r="141" spans="1:65" s="14" customFormat="1">
      <c r="B141" s="180"/>
      <c r="D141" s="173" t="s">
        <v>243</v>
      </c>
      <c r="E141" s="181" t="s">
        <v>1</v>
      </c>
      <c r="F141" s="182" t="s">
        <v>4571</v>
      </c>
      <c r="H141" s="183">
        <v>-0.39600000000000002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243</v>
      </c>
      <c r="AU141" s="181" t="s">
        <v>87</v>
      </c>
      <c r="AV141" s="14" t="s">
        <v>87</v>
      </c>
      <c r="AW141" s="14" t="s">
        <v>29</v>
      </c>
      <c r="AX141" s="14" t="s">
        <v>75</v>
      </c>
      <c r="AY141" s="181" t="s">
        <v>234</v>
      </c>
    </row>
    <row r="142" spans="1:65" s="14" customFormat="1">
      <c r="B142" s="180"/>
      <c r="D142" s="173" t="s">
        <v>243</v>
      </c>
      <c r="E142" s="181" t="s">
        <v>1</v>
      </c>
      <c r="F142" s="182" t="s">
        <v>4402</v>
      </c>
      <c r="H142" s="183">
        <v>-51.204999999999998</v>
      </c>
      <c r="I142" s="184"/>
      <c r="L142" s="180"/>
      <c r="M142" s="185"/>
      <c r="N142" s="186"/>
      <c r="O142" s="186"/>
      <c r="P142" s="186"/>
      <c r="Q142" s="186"/>
      <c r="R142" s="186"/>
      <c r="S142" s="186"/>
      <c r="T142" s="187"/>
      <c r="AT142" s="181" t="s">
        <v>243</v>
      </c>
      <c r="AU142" s="181" t="s">
        <v>87</v>
      </c>
      <c r="AV142" s="14" t="s">
        <v>87</v>
      </c>
      <c r="AW142" s="14" t="s">
        <v>29</v>
      </c>
      <c r="AX142" s="14" t="s">
        <v>75</v>
      </c>
      <c r="AY142" s="181" t="s">
        <v>234</v>
      </c>
    </row>
    <row r="143" spans="1:65" s="15" customFormat="1">
      <c r="B143" s="188"/>
      <c r="D143" s="173" t="s">
        <v>243</v>
      </c>
      <c r="E143" s="189" t="s">
        <v>3166</v>
      </c>
      <c r="F143" s="190" t="s">
        <v>248</v>
      </c>
      <c r="H143" s="191">
        <v>18.654</v>
      </c>
      <c r="I143" s="192"/>
      <c r="L143" s="188"/>
      <c r="M143" s="193"/>
      <c r="N143" s="194"/>
      <c r="O143" s="194"/>
      <c r="P143" s="194"/>
      <c r="Q143" s="194"/>
      <c r="R143" s="194"/>
      <c r="S143" s="194"/>
      <c r="T143" s="195"/>
      <c r="AT143" s="189" t="s">
        <v>243</v>
      </c>
      <c r="AU143" s="189" t="s">
        <v>87</v>
      </c>
      <c r="AV143" s="15" t="s">
        <v>241</v>
      </c>
      <c r="AW143" s="15" t="s">
        <v>29</v>
      </c>
      <c r="AX143" s="15" t="s">
        <v>82</v>
      </c>
      <c r="AY143" s="189" t="s">
        <v>234</v>
      </c>
    </row>
    <row r="144" spans="1:65" s="2" customFormat="1" ht="37.950000000000003" customHeight="1">
      <c r="A144" s="33"/>
      <c r="B144" s="157"/>
      <c r="C144" s="158" t="s">
        <v>241</v>
      </c>
      <c r="D144" s="158" t="s">
        <v>237</v>
      </c>
      <c r="E144" s="159" t="s">
        <v>4550</v>
      </c>
      <c r="F144" s="160" t="s">
        <v>4551</v>
      </c>
      <c r="G144" s="161" t="s">
        <v>453</v>
      </c>
      <c r="H144" s="162">
        <v>18.654</v>
      </c>
      <c r="I144" s="163"/>
      <c r="J144" s="164">
        <f>ROUND(I144*H144,2)</f>
        <v>0</v>
      </c>
      <c r="K144" s="165"/>
      <c r="L144" s="34"/>
      <c r="M144" s="166" t="s">
        <v>1</v>
      </c>
      <c r="N144" s="167" t="s">
        <v>41</v>
      </c>
      <c r="O144" s="62"/>
      <c r="P144" s="168">
        <f>O144*H144</f>
        <v>0</v>
      </c>
      <c r="Q144" s="168">
        <v>0</v>
      </c>
      <c r="R144" s="168">
        <f>Q144*H144</f>
        <v>0</v>
      </c>
      <c r="S144" s="168">
        <v>0</v>
      </c>
      <c r="T144" s="169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241</v>
      </c>
      <c r="AT144" s="170" t="s">
        <v>237</v>
      </c>
      <c r="AU144" s="170" t="s">
        <v>87</v>
      </c>
      <c r="AY144" s="18" t="s">
        <v>234</v>
      </c>
      <c r="BE144" s="171">
        <f>IF(N144="základná",J144,0)</f>
        <v>0</v>
      </c>
      <c r="BF144" s="171">
        <f>IF(N144="znížená",J144,0)</f>
        <v>0</v>
      </c>
      <c r="BG144" s="171">
        <f>IF(N144="zákl. prenesená",J144,0)</f>
        <v>0</v>
      </c>
      <c r="BH144" s="171">
        <f>IF(N144="zníž. prenesená",J144,0)</f>
        <v>0</v>
      </c>
      <c r="BI144" s="171">
        <f>IF(N144="nulová",J144,0)</f>
        <v>0</v>
      </c>
      <c r="BJ144" s="18" t="s">
        <v>87</v>
      </c>
      <c r="BK144" s="171">
        <f>ROUND(I144*H144,2)</f>
        <v>0</v>
      </c>
      <c r="BL144" s="18" t="s">
        <v>241</v>
      </c>
      <c r="BM144" s="170" t="s">
        <v>4941</v>
      </c>
    </row>
    <row r="145" spans="1:65" s="14" customFormat="1">
      <c r="B145" s="180"/>
      <c r="D145" s="173" t="s">
        <v>243</v>
      </c>
      <c r="E145" s="181" t="s">
        <v>1</v>
      </c>
      <c r="F145" s="182" t="s">
        <v>3166</v>
      </c>
      <c r="H145" s="183">
        <v>18.654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243</v>
      </c>
      <c r="AU145" s="181" t="s">
        <v>87</v>
      </c>
      <c r="AV145" s="14" t="s">
        <v>87</v>
      </c>
      <c r="AW145" s="14" t="s">
        <v>29</v>
      </c>
      <c r="AX145" s="14" t="s">
        <v>82</v>
      </c>
      <c r="AY145" s="181" t="s">
        <v>234</v>
      </c>
    </row>
    <row r="146" spans="1:65" s="2" customFormat="1" ht="44.25" customHeight="1">
      <c r="A146" s="33"/>
      <c r="B146" s="157"/>
      <c r="C146" s="158" t="s">
        <v>269</v>
      </c>
      <c r="D146" s="158" t="s">
        <v>237</v>
      </c>
      <c r="E146" s="159" t="s">
        <v>4554</v>
      </c>
      <c r="F146" s="160" t="s">
        <v>4555</v>
      </c>
      <c r="G146" s="161" t="s">
        <v>453</v>
      </c>
      <c r="H146" s="162">
        <v>130.578</v>
      </c>
      <c r="I146" s="163"/>
      <c r="J146" s="164">
        <f>ROUND(I146*H146,2)</f>
        <v>0</v>
      </c>
      <c r="K146" s="165"/>
      <c r="L146" s="34"/>
      <c r="M146" s="166" t="s">
        <v>1</v>
      </c>
      <c r="N146" s="167" t="s">
        <v>41</v>
      </c>
      <c r="O146" s="62"/>
      <c r="P146" s="168">
        <f>O146*H146</f>
        <v>0</v>
      </c>
      <c r="Q146" s="168">
        <v>0</v>
      </c>
      <c r="R146" s="168">
        <f>Q146*H146</f>
        <v>0</v>
      </c>
      <c r="S146" s="168">
        <v>0</v>
      </c>
      <c r="T146" s="169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241</v>
      </c>
      <c r="AT146" s="170" t="s">
        <v>237</v>
      </c>
      <c r="AU146" s="170" t="s">
        <v>87</v>
      </c>
      <c r="AY146" s="18" t="s">
        <v>234</v>
      </c>
      <c r="BE146" s="171">
        <f>IF(N146="základná",J146,0)</f>
        <v>0</v>
      </c>
      <c r="BF146" s="171">
        <f>IF(N146="znížená",J146,0)</f>
        <v>0</v>
      </c>
      <c r="BG146" s="171">
        <f>IF(N146="zákl. prenesená",J146,0)</f>
        <v>0</v>
      </c>
      <c r="BH146" s="171">
        <f>IF(N146="zníž. prenesená",J146,0)</f>
        <v>0</v>
      </c>
      <c r="BI146" s="171">
        <f>IF(N146="nulová",J146,0)</f>
        <v>0</v>
      </c>
      <c r="BJ146" s="18" t="s">
        <v>87</v>
      </c>
      <c r="BK146" s="171">
        <f>ROUND(I146*H146,2)</f>
        <v>0</v>
      </c>
      <c r="BL146" s="18" t="s">
        <v>241</v>
      </c>
      <c r="BM146" s="170" t="s">
        <v>4942</v>
      </c>
    </row>
    <row r="147" spans="1:65" s="14" customFormat="1">
      <c r="B147" s="180"/>
      <c r="D147" s="173" t="s">
        <v>243</v>
      </c>
      <c r="E147" s="181" t="s">
        <v>1</v>
      </c>
      <c r="F147" s="182" t="s">
        <v>4557</v>
      </c>
      <c r="H147" s="183">
        <v>130.578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243</v>
      </c>
      <c r="AU147" s="181" t="s">
        <v>87</v>
      </c>
      <c r="AV147" s="14" t="s">
        <v>87</v>
      </c>
      <c r="AW147" s="14" t="s">
        <v>29</v>
      </c>
      <c r="AX147" s="14" t="s">
        <v>82</v>
      </c>
      <c r="AY147" s="181" t="s">
        <v>234</v>
      </c>
    </row>
    <row r="148" spans="1:65" s="2" customFormat="1" ht="24.15" customHeight="1">
      <c r="A148" s="33"/>
      <c r="B148" s="157"/>
      <c r="C148" s="158" t="s">
        <v>273</v>
      </c>
      <c r="D148" s="158" t="s">
        <v>237</v>
      </c>
      <c r="E148" s="159" t="s">
        <v>4558</v>
      </c>
      <c r="F148" s="160" t="s">
        <v>4559</v>
      </c>
      <c r="G148" s="161" t="s">
        <v>453</v>
      </c>
      <c r="H148" s="162">
        <v>18.654</v>
      </c>
      <c r="I148" s="163"/>
      <c r="J148" s="164">
        <f>ROUND(I148*H148,2)</f>
        <v>0</v>
      </c>
      <c r="K148" s="165"/>
      <c r="L148" s="34"/>
      <c r="M148" s="166" t="s">
        <v>1</v>
      </c>
      <c r="N148" s="167" t="s">
        <v>41</v>
      </c>
      <c r="O148" s="62"/>
      <c r="P148" s="168">
        <f>O148*H148</f>
        <v>0</v>
      </c>
      <c r="Q148" s="168">
        <v>0</v>
      </c>
      <c r="R148" s="168">
        <f>Q148*H148</f>
        <v>0</v>
      </c>
      <c r="S148" s="168">
        <v>0</v>
      </c>
      <c r="T148" s="169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241</v>
      </c>
      <c r="AT148" s="170" t="s">
        <v>237</v>
      </c>
      <c r="AU148" s="170" t="s">
        <v>87</v>
      </c>
      <c r="AY148" s="18" t="s">
        <v>234</v>
      </c>
      <c r="BE148" s="171">
        <f>IF(N148="základná",J148,0)</f>
        <v>0</v>
      </c>
      <c r="BF148" s="171">
        <f>IF(N148="znížená",J148,0)</f>
        <v>0</v>
      </c>
      <c r="BG148" s="171">
        <f>IF(N148="zákl. prenesená",J148,0)</f>
        <v>0</v>
      </c>
      <c r="BH148" s="171">
        <f>IF(N148="zníž. prenesená",J148,0)</f>
        <v>0</v>
      </c>
      <c r="BI148" s="171">
        <f>IF(N148="nulová",J148,0)</f>
        <v>0</v>
      </c>
      <c r="BJ148" s="18" t="s">
        <v>87</v>
      </c>
      <c r="BK148" s="171">
        <f>ROUND(I148*H148,2)</f>
        <v>0</v>
      </c>
      <c r="BL148" s="18" t="s">
        <v>241</v>
      </c>
      <c r="BM148" s="170" t="s">
        <v>4827</v>
      </c>
    </row>
    <row r="149" spans="1:65" s="14" customFormat="1">
      <c r="B149" s="180"/>
      <c r="D149" s="173" t="s">
        <v>243</v>
      </c>
      <c r="E149" s="181" t="s">
        <v>1</v>
      </c>
      <c r="F149" s="182" t="s">
        <v>3166</v>
      </c>
      <c r="H149" s="183">
        <v>18.654</v>
      </c>
      <c r="I149" s="184"/>
      <c r="L149" s="180"/>
      <c r="M149" s="185"/>
      <c r="N149" s="186"/>
      <c r="O149" s="186"/>
      <c r="P149" s="186"/>
      <c r="Q149" s="186"/>
      <c r="R149" s="186"/>
      <c r="S149" s="186"/>
      <c r="T149" s="187"/>
      <c r="AT149" s="181" t="s">
        <v>243</v>
      </c>
      <c r="AU149" s="181" t="s">
        <v>87</v>
      </c>
      <c r="AV149" s="14" t="s">
        <v>87</v>
      </c>
      <c r="AW149" s="14" t="s">
        <v>29</v>
      </c>
      <c r="AX149" s="14" t="s">
        <v>82</v>
      </c>
      <c r="AY149" s="181" t="s">
        <v>234</v>
      </c>
    </row>
    <row r="150" spans="1:65" s="2" customFormat="1" ht="21.75" customHeight="1">
      <c r="A150" s="33"/>
      <c r="B150" s="157"/>
      <c r="C150" s="158" t="s">
        <v>278</v>
      </c>
      <c r="D150" s="158" t="s">
        <v>237</v>
      </c>
      <c r="E150" s="159" t="s">
        <v>4561</v>
      </c>
      <c r="F150" s="160" t="s">
        <v>4562</v>
      </c>
      <c r="G150" s="161" t="s">
        <v>453</v>
      </c>
      <c r="H150" s="162">
        <v>18.654</v>
      </c>
      <c r="I150" s="163"/>
      <c r="J150" s="164">
        <f>ROUND(I150*H150,2)</f>
        <v>0</v>
      </c>
      <c r="K150" s="165"/>
      <c r="L150" s="34"/>
      <c r="M150" s="166" t="s">
        <v>1</v>
      </c>
      <c r="N150" s="167" t="s">
        <v>41</v>
      </c>
      <c r="O150" s="62"/>
      <c r="P150" s="168">
        <f>O150*H150</f>
        <v>0</v>
      </c>
      <c r="Q150" s="168">
        <v>0</v>
      </c>
      <c r="R150" s="168">
        <f>Q150*H150</f>
        <v>0</v>
      </c>
      <c r="S150" s="168">
        <v>0</v>
      </c>
      <c r="T150" s="169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0" t="s">
        <v>241</v>
      </c>
      <c r="AT150" s="170" t="s">
        <v>237</v>
      </c>
      <c r="AU150" s="170" t="s">
        <v>87</v>
      </c>
      <c r="AY150" s="18" t="s">
        <v>234</v>
      </c>
      <c r="BE150" s="171">
        <f>IF(N150="základná",J150,0)</f>
        <v>0</v>
      </c>
      <c r="BF150" s="171">
        <f>IF(N150="znížená",J150,0)</f>
        <v>0</v>
      </c>
      <c r="BG150" s="171">
        <f>IF(N150="zákl. prenesená",J150,0)</f>
        <v>0</v>
      </c>
      <c r="BH150" s="171">
        <f>IF(N150="zníž. prenesená",J150,0)</f>
        <v>0</v>
      </c>
      <c r="BI150" s="171">
        <f>IF(N150="nulová",J150,0)</f>
        <v>0</v>
      </c>
      <c r="BJ150" s="18" t="s">
        <v>87</v>
      </c>
      <c r="BK150" s="171">
        <f>ROUND(I150*H150,2)</f>
        <v>0</v>
      </c>
      <c r="BL150" s="18" t="s">
        <v>241</v>
      </c>
      <c r="BM150" s="170" t="s">
        <v>4943</v>
      </c>
    </row>
    <row r="151" spans="1:65" s="14" customFormat="1">
      <c r="B151" s="180"/>
      <c r="D151" s="173" t="s">
        <v>243</v>
      </c>
      <c r="E151" s="181" t="s">
        <v>1</v>
      </c>
      <c r="F151" s="182" t="s">
        <v>3166</v>
      </c>
      <c r="H151" s="183">
        <v>18.654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243</v>
      </c>
      <c r="AU151" s="181" t="s">
        <v>87</v>
      </c>
      <c r="AV151" s="14" t="s">
        <v>87</v>
      </c>
      <c r="AW151" s="14" t="s">
        <v>29</v>
      </c>
      <c r="AX151" s="14" t="s">
        <v>82</v>
      </c>
      <c r="AY151" s="181" t="s">
        <v>234</v>
      </c>
    </row>
    <row r="152" spans="1:65" s="2" customFormat="1" ht="24.15" customHeight="1">
      <c r="A152" s="33"/>
      <c r="B152" s="157"/>
      <c r="C152" s="158" t="s">
        <v>282</v>
      </c>
      <c r="D152" s="158" t="s">
        <v>237</v>
      </c>
      <c r="E152" s="159" t="s">
        <v>4564</v>
      </c>
      <c r="F152" s="160" t="s">
        <v>4565</v>
      </c>
      <c r="G152" s="161" t="s">
        <v>267</v>
      </c>
      <c r="H152" s="162">
        <v>31.712</v>
      </c>
      <c r="I152" s="163"/>
      <c r="J152" s="164">
        <f>ROUND(I152*H152,2)</f>
        <v>0</v>
      </c>
      <c r="K152" s="165"/>
      <c r="L152" s="34"/>
      <c r="M152" s="166" t="s">
        <v>1</v>
      </c>
      <c r="N152" s="167" t="s">
        <v>41</v>
      </c>
      <c r="O152" s="62"/>
      <c r="P152" s="168">
        <f>O152*H152</f>
        <v>0</v>
      </c>
      <c r="Q152" s="168">
        <v>0</v>
      </c>
      <c r="R152" s="168">
        <f>Q152*H152</f>
        <v>0</v>
      </c>
      <c r="S152" s="168">
        <v>0</v>
      </c>
      <c r="T152" s="169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0" t="s">
        <v>241</v>
      </c>
      <c r="AT152" s="170" t="s">
        <v>237</v>
      </c>
      <c r="AU152" s="170" t="s">
        <v>87</v>
      </c>
      <c r="AY152" s="18" t="s">
        <v>234</v>
      </c>
      <c r="BE152" s="171">
        <f>IF(N152="základná",J152,0)</f>
        <v>0</v>
      </c>
      <c r="BF152" s="171">
        <f>IF(N152="znížená",J152,0)</f>
        <v>0</v>
      </c>
      <c r="BG152" s="171">
        <f>IF(N152="zákl. prenesená",J152,0)</f>
        <v>0</v>
      </c>
      <c r="BH152" s="171">
        <f>IF(N152="zníž. prenesená",J152,0)</f>
        <v>0</v>
      </c>
      <c r="BI152" s="171">
        <f>IF(N152="nulová",J152,0)</f>
        <v>0</v>
      </c>
      <c r="BJ152" s="18" t="s">
        <v>87</v>
      </c>
      <c r="BK152" s="171">
        <f>ROUND(I152*H152,2)</f>
        <v>0</v>
      </c>
      <c r="BL152" s="18" t="s">
        <v>241</v>
      </c>
      <c r="BM152" s="170" t="s">
        <v>4944</v>
      </c>
    </row>
    <row r="153" spans="1:65" s="14" customFormat="1">
      <c r="B153" s="180"/>
      <c r="D153" s="173" t="s">
        <v>243</v>
      </c>
      <c r="E153" s="181" t="s">
        <v>1</v>
      </c>
      <c r="F153" s="182" t="s">
        <v>4945</v>
      </c>
      <c r="H153" s="183">
        <v>31.712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243</v>
      </c>
      <c r="AU153" s="181" t="s">
        <v>87</v>
      </c>
      <c r="AV153" s="14" t="s">
        <v>87</v>
      </c>
      <c r="AW153" s="14" t="s">
        <v>29</v>
      </c>
      <c r="AX153" s="14" t="s">
        <v>82</v>
      </c>
      <c r="AY153" s="181" t="s">
        <v>234</v>
      </c>
    </row>
    <row r="154" spans="1:65" s="2" customFormat="1" ht="24.15" customHeight="1">
      <c r="A154" s="33"/>
      <c r="B154" s="157"/>
      <c r="C154" s="158" t="s">
        <v>235</v>
      </c>
      <c r="D154" s="158" t="s">
        <v>237</v>
      </c>
      <c r="E154" s="159" t="s">
        <v>4946</v>
      </c>
      <c r="F154" s="160" t="s">
        <v>4947</v>
      </c>
      <c r="G154" s="161" t="s">
        <v>453</v>
      </c>
      <c r="H154" s="162">
        <v>51.204999999999998</v>
      </c>
      <c r="I154" s="163"/>
      <c r="J154" s="164">
        <f>ROUND(I154*H154,2)</f>
        <v>0</v>
      </c>
      <c r="K154" s="165"/>
      <c r="L154" s="34"/>
      <c r="M154" s="166" t="s">
        <v>1</v>
      </c>
      <c r="N154" s="167" t="s">
        <v>41</v>
      </c>
      <c r="O154" s="62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0" t="s">
        <v>241</v>
      </c>
      <c r="AT154" s="170" t="s">
        <v>237</v>
      </c>
      <c r="AU154" s="170" t="s">
        <v>87</v>
      </c>
      <c r="AY154" s="18" t="s">
        <v>234</v>
      </c>
      <c r="BE154" s="171">
        <f>IF(N154="základná",J154,0)</f>
        <v>0</v>
      </c>
      <c r="BF154" s="171">
        <f>IF(N154="znížená",J154,0)</f>
        <v>0</v>
      </c>
      <c r="BG154" s="171">
        <f>IF(N154="zákl. prenesená",J154,0)</f>
        <v>0</v>
      </c>
      <c r="BH154" s="171">
        <f>IF(N154="zníž. prenesená",J154,0)</f>
        <v>0</v>
      </c>
      <c r="BI154" s="171">
        <f>IF(N154="nulová",J154,0)</f>
        <v>0</v>
      </c>
      <c r="BJ154" s="18" t="s">
        <v>87</v>
      </c>
      <c r="BK154" s="171">
        <f>ROUND(I154*H154,2)</f>
        <v>0</v>
      </c>
      <c r="BL154" s="18" t="s">
        <v>241</v>
      </c>
      <c r="BM154" s="170" t="s">
        <v>4833</v>
      </c>
    </row>
    <row r="155" spans="1:65" s="14" customFormat="1">
      <c r="B155" s="180"/>
      <c r="D155" s="173" t="s">
        <v>243</v>
      </c>
      <c r="E155" s="181" t="s">
        <v>1</v>
      </c>
      <c r="F155" s="182" t="s">
        <v>4385</v>
      </c>
      <c r="H155" s="183">
        <v>70.254999999999995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243</v>
      </c>
      <c r="AU155" s="181" t="s">
        <v>87</v>
      </c>
      <c r="AV155" s="14" t="s">
        <v>87</v>
      </c>
      <c r="AW155" s="14" t="s">
        <v>29</v>
      </c>
      <c r="AX155" s="14" t="s">
        <v>75</v>
      </c>
      <c r="AY155" s="181" t="s">
        <v>234</v>
      </c>
    </row>
    <row r="156" spans="1:65" s="14" customFormat="1">
      <c r="B156" s="180"/>
      <c r="D156" s="173" t="s">
        <v>243</v>
      </c>
      <c r="E156" s="181" t="s">
        <v>1</v>
      </c>
      <c r="F156" s="182" t="s">
        <v>4948</v>
      </c>
      <c r="H156" s="183">
        <v>-17.28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243</v>
      </c>
      <c r="AU156" s="181" t="s">
        <v>87</v>
      </c>
      <c r="AV156" s="14" t="s">
        <v>87</v>
      </c>
      <c r="AW156" s="14" t="s">
        <v>29</v>
      </c>
      <c r="AX156" s="14" t="s">
        <v>75</v>
      </c>
      <c r="AY156" s="181" t="s">
        <v>234</v>
      </c>
    </row>
    <row r="157" spans="1:65" s="14" customFormat="1">
      <c r="B157" s="180"/>
      <c r="D157" s="173" t="s">
        <v>243</v>
      </c>
      <c r="E157" s="181" t="s">
        <v>1</v>
      </c>
      <c r="F157" s="182" t="s">
        <v>4949</v>
      </c>
      <c r="H157" s="183">
        <v>-1.1779999999999999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243</v>
      </c>
      <c r="AU157" s="181" t="s">
        <v>87</v>
      </c>
      <c r="AV157" s="14" t="s">
        <v>87</v>
      </c>
      <c r="AW157" s="14" t="s">
        <v>29</v>
      </c>
      <c r="AX157" s="14" t="s">
        <v>75</v>
      </c>
      <c r="AY157" s="181" t="s">
        <v>234</v>
      </c>
    </row>
    <row r="158" spans="1:65" s="14" customFormat="1">
      <c r="B158" s="180"/>
      <c r="D158" s="173" t="s">
        <v>243</v>
      </c>
      <c r="E158" s="181" t="s">
        <v>1</v>
      </c>
      <c r="F158" s="182" t="s">
        <v>4950</v>
      </c>
      <c r="H158" s="183">
        <v>-0.39600000000000002</v>
      </c>
      <c r="I158" s="184"/>
      <c r="L158" s="180"/>
      <c r="M158" s="185"/>
      <c r="N158" s="186"/>
      <c r="O158" s="186"/>
      <c r="P158" s="186"/>
      <c r="Q158" s="186"/>
      <c r="R158" s="186"/>
      <c r="S158" s="186"/>
      <c r="T158" s="187"/>
      <c r="AT158" s="181" t="s">
        <v>243</v>
      </c>
      <c r="AU158" s="181" t="s">
        <v>87</v>
      </c>
      <c r="AV158" s="14" t="s">
        <v>87</v>
      </c>
      <c r="AW158" s="14" t="s">
        <v>29</v>
      </c>
      <c r="AX158" s="14" t="s">
        <v>75</v>
      </c>
      <c r="AY158" s="181" t="s">
        <v>234</v>
      </c>
    </row>
    <row r="159" spans="1:65" s="14" customFormat="1">
      <c r="B159" s="180"/>
      <c r="D159" s="173" t="s">
        <v>243</v>
      </c>
      <c r="E159" s="181" t="s">
        <v>1</v>
      </c>
      <c r="F159" s="182" t="s">
        <v>4951</v>
      </c>
      <c r="H159" s="183">
        <v>-0.19600000000000001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243</v>
      </c>
      <c r="AU159" s="181" t="s">
        <v>87</v>
      </c>
      <c r="AV159" s="14" t="s">
        <v>87</v>
      </c>
      <c r="AW159" s="14" t="s">
        <v>29</v>
      </c>
      <c r="AX159" s="14" t="s">
        <v>75</v>
      </c>
      <c r="AY159" s="181" t="s">
        <v>234</v>
      </c>
    </row>
    <row r="160" spans="1:65" s="15" customFormat="1">
      <c r="B160" s="188"/>
      <c r="D160" s="173" t="s">
        <v>243</v>
      </c>
      <c r="E160" s="189" t="s">
        <v>3164</v>
      </c>
      <c r="F160" s="190" t="s">
        <v>248</v>
      </c>
      <c r="H160" s="191">
        <v>51.204999999999998</v>
      </c>
      <c r="I160" s="192"/>
      <c r="L160" s="188"/>
      <c r="M160" s="193"/>
      <c r="N160" s="194"/>
      <c r="O160" s="194"/>
      <c r="P160" s="194"/>
      <c r="Q160" s="194"/>
      <c r="R160" s="194"/>
      <c r="S160" s="194"/>
      <c r="T160" s="195"/>
      <c r="AT160" s="189" t="s">
        <v>243</v>
      </c>
      <c r="AU160" s="189" t="s">
        <v>87</v>
      </c>
      <c r="AV160" s="15" t="s">
        <v>241</v>
      </c>
      <c r="AW160" s="15" t="s">
        <v>29</v>
      </c>
      <c r="AX160" s="15" t="s">
        <v>82</v>
      </c>
      <c r="AY160" s="189" t="s">
        <v>234</v>
      </c>
    </row>
    <row r="161" spans="1:65" s="12" customFormat="1" ht="22.95" customHeight="1">
      <c r="B161" s="144"/>
      <c r="D161" s="145" t="s">
        <v>74</v>
      </c>
      <c r="E161" s="155" t="s">
        <v>241</v>
      </c>
      <c r="F161" s="155" t="s">
        <v>2817</v>
      </c>
      <c r="I161" s="147"/>
      <c r="J161" s="156">
        <f>BK161</f>
        <v>0</v>
      </c>
      <c r="L161" s="144"/>
      <c r="M161" s="149"/>
      <c r="N161" s="150"/>
      <c r="O161" s="150"/>
      <c r="P161" s="151">
        <f>SUM(P162:P173)</f>
        <v>0</v>
      </c>
      <c r="Q161" s="150"/>
      <c r="R161" s="151">
        <f>SUM(R162:R173)</f>
        <v>1.2250995200000001</v>
      </c>
      <c r="S161" s="150"/>
      <c r="T161" s="152">
        <f>SUM(T162:T173)</f>
        <v>0</v>
      </c>
      <c r="AR161" s="145" t="s">
        <v>82</v>
      </c>
      <c r="AT161" s="153" t="s">
        <v>74</v>
      </c>
      <c r="AU161" s="153" t="s">
        <v>82</v>
      </c>
      <c r="AY161" s="145" t="s">
        <v>234</v>
      </c>
      <c r="BK161" s="154">
        <f>SUM(BK162:BK173)</f>
        <v>0</v>
      </c>
    </row>
    <row r="162" spans="1:65" s="2" customFormat="1" ht="37.950000000000003" customHeight="1">
      <c r="A162" s="33"/>
      <c r="B162" s="157"/>
      <c r="C162" s="158" t="s">
        <v>292</v>
      </c>
      <c r="D162" s="158" t="s">
        <v>237</v>
      </c>
      <c r="E162" s="159" t="s">
        <v>3192</v>
      </c>
      <c r="F162" s="160" t="s">
        <v>3193</v>
      </c>
      <c r="G162" s="161" t="s">
        <v>453</v>
      </c>
      <c r="H162" s="162">
        <v>0.39600000000000002</v>
      </c>
      <c r="I162" s="163"/>
      <c r="J162" s="164">
        <f>ROUND(I162*H162,2)</f>
        <v>0</v>
      </c>
      <c r="K162" s="165"/>
      <c r="L162" s="34"/>
      <c r="M162" s="166" t="s">
        <v>1</v>
      </c>
      <c r="N162" s="167" t="s">
        <v>41</v>
      </c>
      <c r="O162" s="62"/>
      <c r="P162" s="168">
        <f>O162*H162</f>
        <v>0</v>
      </c>
      <c r="Q162" s="168">
        <v>1.8907700000000001</v>
      </c>
      <c r="R162" s="168">
        <f>Q162*H162</f>
        <v>0.74874492000000004</v>
      </c>
      <c r="S162" s="168">
        <v>0</v>
      </c>
      <c r="T162" s="169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241</v>
      </c>
      <c r="AT162" s="170" t="s">
        <v>237</v>
      </c>
      <c r="AU162" s="170" t="s">
        <v>87</v>
      </c>
      <c r="AY162" s="18" t="s">
        <v>234</v>
      </c>
      <c r="BE162" s="171">
        <f>IF(N162="základná",J162,0)</f>
        <v>0</v>
      </c>
      <c r="BF162" s="171">
        <f>IF(N162="znížená",J162,0)</f>
        <v>0</v>
      </c>
      <c r="BG162" s="171">
        <f>IF(N162="zákl. prenesená",J162,0)</f>
        <v>0</v>
      </c>
      <c r="BH162" s="171">
        <f>IF(N162="zníž. prenesená",J162,0)</f>
        <v>0</v>
      </c>
      <c r="BI162" s="171">
        <f>IF(N162="nulová",J162,0)</f>
        <v>0</v>
      </c>
      <c r="BJ162" s="18" t="s">
        <v>87</v>
      </c>
      <c r="BK162" s="171">
        <f>ROUND(I162*H162,2)</f>
        <v>0</v>
      </c>
      <c r="BL162" s="18" t="s">
        <v>241</v>
      </c>
      <c r="BM162" s="170" t="s">
        <v>4839</v>
      </c>
    </row>
    <row r="163" spans="1:65" s="14" customFormat="1">
      <c r="B163" s="180"/>
      <c r="D163" s="173" t="s">
        <v>243</v>
      </c>
      <c r="E163" s="181" t="s">
        <v>1</v>
      </c>
      <c r="F163" s="182" t="s">
        <v>4952</v>
      </c>
      <c r="H163" s="183">
        <v>0.18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243</v>
      </c>
      <c r="AU163" s="181" t="s">
        <v>87</v>
      </c>
      <c r="AV163" s="14" t="s">
        <v>87</v>
      </c>
      <c r="AW163" s="14" t="s">
        <v>29</v>
      </c>
      <c r="AX163" s="14" t="s">
        <v>75</v>
      </c>
      <c r="AY163" s="181" t="s">
        <v>234</v>
      </c>
    </row>
    <row r="164" spans="1:65" s="14" customFormat="1">
      <c r="B164" s="180"/>
      <c r="D164" s="173" t="s">
        <v>243</v>
      </c>
      <c r="E164" s="181" t="s">
        <v>1</v>
      </c>
      <c r="F164" s="182" t="s">
        <v>4953</v>
      </c>
      <c r="H164" s="183">
        <v>0.216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243</v>
      </c>
      <c r="AU164" s="181" t="s">
        <v>87</v>
      </c>
      <c r="AV164" s="14" t="s">
        <v>87</v>
      </c>
      <c r="AW164" s="14" t="s">
        <v>29</v>
      </c>
      <c r="AX164" s="14" t="s">
        <v>75</v>
      </c>
      <c r="AY164" s="181" t="s">
        <v>234</v>
      </c>
    </row>
    <row r="165" spans="1:65" s="15" customFormat="1">
      <c r="B165" s="188"/>
      <c r="D165" s="173" t="s">
        <v>243</v>
      </c>
      <c r="E165" s="189" t="s">
        <v>3162</v>
      </c>
      <c r="F165" s="190" t="s">
        <v>248</v>
      </c>
      <c r="H165" s="191">
        <v>0.39600000000000002</v>
      </c>
      <c r="I165" s="192"/>
      <c r="L165" s="188"/>
      <c r="M165" s="193"/>
      <c r="N165" s="194"/>
      <c r="O165" s="194"/>
      <c r="P165" s="194"/>
      <c r="Q165" s="194"/>
      <c r="R165" s="194"/>
      <c r="S165" s="194"/>
      <c r="T165" s="195"/>
      <c r="AT165" s="189" t="s">
        <v>243</v>
      </c>
      <c r="AU165" s="189" t="s">
        <v>87</v>
      </c>
      <c r="AV165" s="15" t="s">
        <v>241</v>
      </c>
      <c r="AW165" s="15" t="s">
        <v>29</v>
      </c>
      <c r="AX165" s="15" t="s">
        <v>82</v>
      </c>
      <c r="AY165" s="189" t="s">
        <v>234</v>
      </c>
    </row>
    <row r="166" spans="1:65" s="2" customFormat="1" ht="24.15" customHeight="1">
      <c r="A166" s="33"/>
      <c r="B166" s="157"/>
      <c r="C166" s="158" t="s">
        <v>298</v>
      </c>
      <c r="D166" s="158" t="s">
        <v>237</v>
      </c>
      <c r="E166" s="159" t="s">
        <v>4954</v>
      </c>
      <c r="F166" s="160" t="s">
        <v>4955</v>
      </c>
      <c r="G166" s="161" t="s">
        <v>453</v>
      </c>
      <c r="H166" s="162">
        <v>0.19600000000000001</v>
      </c>
      <c r="I166" s="163"/>
      <c r="J166" s="164">
        <f>ROUND(I166*H166,2)</f>
        <v>0</v>
      </c>
      <c r="K166" s="165"/>
      <c r="L166" s="34"/>
      <c r="M166" s="166" t="s">
        <v>1</v>
      </c>
      <c r="N166" s="167" t="s">
        <v>41</v>
      </c>
      <c r="O166" s="62"/>
      <c r="P166" s="168">
        <f>O166*H166</f>
        <v>0</v>
      </c>
      <c r="Q166" s="168">
        <v>2.2628499999999998</v>
      </c>
      <c r="R166" s="168">
        <f>Q166*H166</f>
        <v>0.44351859999999999</v>
      </c>
      <c r="S166" s="168">
        <v>0</v>
      </c>
      <c r="T166" s="16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241</v>
      </c>
      <c r="AT166" s="170" t="s">
        <v>237</v>
      </c>
      <c r="AU166" s="170" t="s">
        <v>87</v>
      </c>
      <c r="AY166" s="18" t="s">
        <v>234</v>
      </c>
      <c r="BE166" s="171">
        <f>IF(N166="základná",J166,0)</f>
        <v>0</v>
      </c>
      <c r="BF166" s="171">
        <f>IF(N166="znížená",J166,0)</f>
        <v>0</v>
      </c>
      <c r="BG166" s="171">
        <f>IF(N166="zákl. prenesená",J166,0)</f>
        <v>0</v>
      </c>
      <c r="BH166" s="171">
        <f>IF(N166="zníž. prenesená",J166,0)</f>
        <v>0</v>
      </c>
      <c r="BI166" s="171">
        <f>IF(N166="nulová",J166,0)</f>
        <v>0</v>
      </c>
      <c r="BJ166" s="18" t="s">
        <v>87</v>
      </c>
      <c r="BK166" s="171">
        <f>ROUND(I166*H166,2)</f>
        <v>0</v>
      </c>
      <c r="BL166" s="18" t="s">
        <v>241</v>
      </c>
      <c r="BM166" s="170" t="s">
        <v>4956</v>
      </c>
    </row>
    <row r="167" spans="1:65" s="14" customFormat="1">
      <c r="B167" s="180"/>
      <c r="D167" s="173" t="s">
        <v>243</v>
      </c>
      <c r="E167" s="181" t="s">
        <v>1</v>
      </c>
      <c r="F167" s="182" t="s">
        <v>4957</v>
      </c>
      <c r="H167" s="183">
        <v>0.19600000000000001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243</v>
      </c>
      <c r="AU167" s="181" t="s">
        <v>87</v>
      </c>
      <c r="AV167" s="14" t="s">
        <v>87</v>
      </c>
      <c r="AW167" s="14" t="s">
        <v>29</v>
      </c>
      <c r="AX167" s="14" t="s">
        <v>82</v>
      </c>
      <c r="AY167" s="181" t="s">
        <v>234</v>
      </c>
    </row>
    <row r="168" spans="1:65" s="2" customFormat="1" ht="33" customHeight="1">
      <c r="A168" s="33"/>
      <c r="B168" s="157"/>
      <c r="C168" s="158" t="s">
        <v>302</v>
      </c>
      <c r="D168" s="158" t="s">
        <v>237</v>
      </c>
      <c r="E168" s="159" t="s">
        <v>4727</v>
      </c>
      <c r="F168" s="160" t="s">
        <v>4728</v>
      </c>
      <c r="G168" s="161" t="s">
        <v>256</v>
      </c>
      <c r="H168" s="162">
        <v>0.56000000000000005</v>
      </c>
      <c r="I168" s="163"/>
      <c r="J168" s="164">
        <f>ROUND(I168*H168,2)</f>
        <v>0</v>
      </c>
      <c r="K168" s="165"/>
      <c r="L168" s="34"/>
      <c r="M168" s="166" t="s">
        <v>1</v>
      </c>
      <c r="N168" s="167" t="s">
        <v>41</v>
      </c>
      <c r="O168" s="62"/>
      <c r="P168" s="168">
        <f>O168*H168</f>
        <v>0</v>
      </c>
      <c r="Q168" s="168">
        <v>4.3499999999999997E-3</v>
      </c>
      <c r="R168" s="168">
        <f>Q168*H168</f>
        <v>2.4360000000000002E-3</v>
      </c>
      <c r="S168" s="168">
        <v>0</v>
      </c>
      <c r="T168" s="169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0" t="s">
        <v>241</v>
      </c>
      <c r="AT168" s="170" t="s">
        <v>237</v>
      </c>
      <c r="AU168" s="170" t="s">
        <v>87</v>
      </c>
      <c r="AY168" s="18" t="s">
        <v>234</v>
      </c>
      <c r="BE168" s="171">
        <f>IF(N168="základná",J168,0)</f>
        <v>0</v>
      </c>
      <c r="BF168" s="171">
        <f>IF(N168="znížená",J168,0)</f>
        <v>0</v>
      </c>
      <c r="BG168" s="171">
        <f>IF(N168="zákl. prenesená",J168,0)</f>
        <v>0</v>
      </c>
      <c r="BH168" s="171">
        <f>IF(N168="zníž. prenesená",J168,0)</f>
        <v>0</v>
      </c>
      <c r="BI168" s="171">
        <f>IF(N168="nulová",J168,0)</f>
        <v>0</v>
      </c>
      <c r="BJ168" s="18" t="s">
        <v>87</v>
      </c>
      <c r="BK168" s="171">
        <f>ROUND(I168*H168,2)</f>
        <v>0</v>
      </c>
      <c r="BL168" s="18" t="s">
        <v>241</v>
      </c>
      <c r="BM168" s="170" t="s">
        <v>4958</v>
      </c>
    </row>
    <row r="169" spans="1:65" s="14" customFormat="1">
      <c r="B169" s="180"/>
      <c r="D169" s="173" t="s">
        <v>243</v>
      </c>
      <c r="E169" s="181" t="s">
        <v>1</v>
      </c>
      <c r="F169" s="182" t="s">
        <v>4959</v>
      </c>
      <c r="H169" s="183">
        <v>0.56000000000000005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243</v>
      </c>
      <c r="AU169" s="181" t="s">
        <v>87</v>
      </c>
      <c r="AV169" s="14" t="s">
        <v>87</v>
      </c>
      <c r="AW169" s="14" t="s">
        <v>29</v>
      </c>
      <c r="AX169" s="14" t="s">
        <v>82</v>
      </c>
      <c r="AY169" s="181" t="s">
        <v>234</v>
      </c>
    </row>
    <row r="170" spans="1:65" s="2" customFormat="1" ht="16.5" customHeight="1">
      <c r="A170" s="33"/>
      <c r="B170" s="157"/>
      <c r="C170" s="158" t="s">
        <v>309</v>
      </c>
      <c r="D170" s="158" t="s">
        <v>237</v>
      </c>
      <c r="E170" s="159" t="s">
        <v>4126</v>
      </c>
      <c r="F170" s="160" t="s">
        <v>4960</v>
      </c>
      <c r="G170" s="161" t="s">
        <v>256</v>
      </c>
      <c r="H170" s="162">
        <v>80</v>
      </c>
      <c r="I170" s="163"/>
      <c r="J170" s="164">
        <f>ROUND(I170*H170,2)</f>
        <v>0</v>
      </c>
      <c r="K170" s="165"/>
      <c r="L170" s="34"/>
      <c r="M170" s="166" t="s">
        <v>1</v>
      </c>
      <c r="N170" s="167" t="s">
        <v>41</v>
      </c>
      <c r="O170" s="62"/>
      <c r="P170" s="168">
        <f>O170*H170</f>
        <v>0</v>
      </c>
      <c r="Q170" s="168">
        <v>2.7999999999999998E-4</v>
      </c>
      <c r="R170" s="168">
        <f>Q170*H170</f>
        <v>2.2399999999999996E-2</v>
      </c>
      <c r="S170" s="168">
        <v>0</v>
      </c>
      <c r="T170" s="169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0" t="s">
        <v>241</v>
      </c>
      <c r="AT170" s="170" t="s">
        <v>237</v>
      </c>
      <c r="AU170" s="170" t="s">
        <v>87</v>
      </c>
      <c r="AY170" s="18" t="s">
        <v>234</v>
      </c>
      <c r="BE170" s="171">
        <f>IF(N170="základná",J170,0)</f>
        <v>0</v>
      </c>
      <c r="BF170" s="171">
        <f>IF(N170="znížená",J170,0)</f>
        <v>0</v>
      </c>
      <c r="BG170" s="171">
        <f>IF(N170="zákl. prenesená",J170,0)</f>
        <v>0</v>
      </c>
      <c r="BH170" s="171">
        <f>IF(N170="zníž. prenesená",J170,0)</f>
        <v>0</v>
      </c>
      <c r="BI170" s="171">
        <f>IF(N170="nulová",J170,0)</f>
        <v>0</v>
      </c>
      <c r="BJ170" s="18" t="s">
        <v>87</v>
      </c>
      <c r="BK170" s="171">
        <f>ROUND(I170*H170,2)</f>
        <v>0</v>
      </c>
      <c r="BL170" s="18" t="s">
        <v>241</v>
      </c>
      <c r="BM170" s="170" t="s">
        <v>4961</v>
      </c>
    </row>
    <row r="171" spans="1:65" s="14" customFormat="1">
      <c r="B171" s="180"/>
      <c r="D171" s="173" t="s">
        <v>243</v>
      </c>
      <c r="E171" s="181" t="s">
        <v>1</v>
      </c>
      <c r="F171" s="182" t="s">
        <v>922</v>
      </c>
      <c r="H171" s="183">
        <v>80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243</v>
      </c>
      <c r="AU171" s="181" t="s">
        <v>87</v>
      </c>
      <c r="AV171" s="14" t="s">
        <v>87</v>
      </c>
      <c r="AW171" s="14" t="s">
        <v>29</v>
      </c>
      <c r="AX171" s="14" t="s">
        <v>82</v>
      </c>
      <c r="AY171" s="181" t="s">
        <v>234</v>
      </c>
    </row>
    <row r="172" spans="1:65" s="2" customFormat="1" ht="16.5" customHeight="1">
      <c r="A172" s="33"/>
      <c r="B172" s="157"/>
      <c r="C172" s="199" t="s">
        <v>315</v>
      </c>
      <c r="D172" s="199" t="s">
        <v>478</v>
      </c>
      <c r="E172" s="200" t="s">
        <v>4962</v>
      </c>
      <c r="F172" s="201" t="s">
        <v>4963</v>
      </c>
      <c r="G172" s="202" t="s">
        <v>256</v>
      </c>
      <c r="H172" s="203">
        <v>80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41</v>
      </c>
      <c r="O172" s="62"/>
      <c r="P172" s="168">
        <f>O172*H172</f>
        <v>0</v>
      </c>
      <c r="Q172" s="168">
        <v>1E-4</v>
      </c>
      <c r="R172" s="168">
        <f>Q172*H172</f>
        <v>8.0000000000000002E-3</v>
      </c>
      <c r="S172" s="168">
        <v>0</v>
      </c>
      <c r="T172" s="169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282</v>
      </c>
      <c r="AT172" s="170" t="s">
        <v>478</v>
      </c>
      <c r="AU172" s="170" t="s">
        <v>87</v>
      </c>
      <c r="AY172" s="18" t="s">
        <v>234</v>
      </c>
      <c r="BE172" s="171">
        <f>IF(N172="základná",J172,0)</f>
        <v>0</v>
      </c>
      <c r="BF172" s="171">
        <f>IF(N172="znížená",J172,0)</f>
        <v>0</v>
      </c>
      <c r="BG172" s="171">
        <f>IF(N172="zákl. prenesená",J172,0)</f>
        <v>0</v>
      </c>
      <c r="BH172" s="171">
        <f>IF(N172="zníž. prenesená",J172,0)</f>
        <v>0</v>
      </c>
      <c r="BI172" s="171">
        <f>IF(N172="nulová",J172,0)</f>
        <v>0</v>
      </c>
      <c r="BJ172" s="18" t="s">
        <v>87</v>
      </c>
      <c r="BK172" s="171">
        <f>ROUND(I172*H172,2)</f>
        <v>0</v>
      </c>
      <c r="BL172" s="18" t="s">
        <v>241</v>
      </c>
      <c r="BM172" s="170" t="s">
        <v>4964</v>
      </c>
    </row>
    <row r="173" spans="1:65" s="14" customFormat="1">
      <c r="B173" s="180"/>
      <c r="D173" s="173" t="s">
        <v>243</v>
      </c>
      <c r="E173" s="181" t="s">
        <v>1</v>
      </c>
      <c r="F173" s="182" t="s">
        <v>922</v>
      </c>
      <c r="H173" s="183">
        <v>80</v>
      </c>
      <c r="I173" s="184"/>
      <c r="L173" s="180"/>
      <c r="M173" s="185"/>
      <c r="N173" s="186"/>
      <c r="O173" s="186"/>
      <c r="P173" s="186"/>
      <c r="Q173" s="186"/>
      <c r="R173" s="186"/>
      <c r="S173" s="186"/>
      <c r="T173" s="187"/>
      <c r="AT173" s="181" t="s">
        <v>243</v>
      </c>
      <c r="AU173" s="181" t="s">
        <v>87</v>
      </c>
      <c r="AV173" s="14" t="s">
        <v>87</v>
      </c>
      <c r="AW173" s="14" t="s">
        <v>29</v>
      </c>
      <c r="AX173" s="14" t="s">
        <v>82</v>
      </c>
      <c r="AY173" s="181" t="s">
        <v>234</v>
      </c>
    </row>
    <row r="174" spans="1:65" s="12" customFormat="1" ht="22.95" customHeight="1">
      <c r="B174" s="144"/>
      <c r="D174" s="145" t="s">
        <v>74</v>
      </c>
      <c r="E174" s="155" t="s">
        <v>282</v>
      </c>
      <c r="F174" s="155" t="s">
        <v>3203</v>
      </c>
      <c r="I174" s="147"/>
      <c r="J174" s="156">
        <f>BK174</f>
        <v>0</v>
      </c>
      <c r="L174" s="144"/>
      <c r="M174" s="149"/>
      <c r="N174" s="150"/>
      <c r="O174" s="150"/>
      <c r="P174" s="151">
        <f>SUM(P175:P181)</f>
        <v>0</v>
      </c>
      <c r="Q174" s="150"/>
      <c r="R174" s="151">
        <f>SUM(R175:R181)</f>
        <v>4.8149999999999998E-3</v>
      </c>
      <c r="S174" s="150"/>
      <c r="T174" s="152">
        <f>SUM(T175:T181)</f>
        <v>0</v>
      </c>
      <c r="AR174" s="145" t="s">
        <v>82</v>
      </c>
      <c r="AT174" s="153" t="s">
        <v>74</v>
      </c>
      <c r="AU174" s="153" t="s">
        <v>82</v>
      </c>
      <c r="AY174" s="145" t="s">
        <v>234</v>
      </c>
      <c r="BK174" s="154">
        <f>SUM(BK175:BK181)</f>
        <v>0</v>
      </c>
    </row>
    <row r="175" spans="1:65" s="2" customFormat="1" ht="24.15" customHeight="1">
      <c r="A175" s="33"/>
      <c r="B175" s="157"/>
      <c r="C175" s="158" t="s">
        <v>321</v>
      </c>
      <c r="D175" s="158" t="s">
        <v>237</v>
      </c>
      <c r="E175" s="159" t="s">
        <v>4600</v>
      </c>
      <c r="F175" s="160" t="s">
        <v>4601</v>
      </c>
      <c r="G175" s="161" t="s">
        <v>240</v>
      </c>
      <c r="H175" s="162">
        <v>1.5</v>
      </c>
      <c r="I175" s="163"/>
      <c r="J175" s="164">
        <f>ROUND(I175*H175,2)</f>
        <v>0</v>
      </c>
      <c r="K175" s="165"/>
      <c r="L175" s="34"/>
      <c r="M175" s="166" t="s">
        <v>1</v>
      </c>
      <c r="N175" s="167" t="s">
        <v>41</v>
      </c>
      <c r="O175" s="62"/>
      <c r="P175" s="168">
        <f>O175*H175</f>
        <v>0</v>
      </c>
      <c r="Q175" s="168">
        <v>1.0000000000000001E-5</v>
      </c>
      <c r="R175" s="168">
        <f>Q175*H175</f>
        <v>1.5000000000000002E-5</v>
      </c>
      <c r="S175" s="168">
        <v>0</v>
      </c>
      <c r="T175" s="169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241</v>
      </c>
      <c r="AT175" s="170" t="s">
        <v>237</v>
      </c>
      <c r="AU175" s="170" t="s">
        <v>87</v>
      </c>
      <c r="AY175" s="18" t="s">
        <v>234</v>
      </c>
      <c r="BE175" s="171">
        <f>IF(N175="základná",J175,0)</f>
        <v>0</v>
      </c>
      <c r="BF175" s="171">
        <f>IF(N175="znížená",J175,0)</f>
        <v>0</v>
      </c>
      <c r="BG175" s="171">
        <f>IF(N175="zákl. prenesená",J175,0)</f>
        <v>0</v>
      </c>
      <c r="BH175" s="171">
        <f>IF(N175="zníž. prenesená",J175,0)</f>
        <v>0</v>
      </c>
      <c r="BI175" s="171">
        <f>IF(N175="nulová",J175,0)</f>
        <v>0</v>
      </c>
      <c r="BJ175" s="18" t="s">
        <v>87</v>
      </c>
      <c r="BK175" s="171">
        <f>ROUND(I175*H175,2)</f>
        <v>0</v>
      </c>
      <c r="BL175" s="18" t="s">
        <v>241</v>
      </c>
      <c r="BM175" s="170" t="s">
        <v>4852</v>
      </c>
    </row>
    <row r="176" spans="1:65" s="14" customFormat="1">
      <c r="B176" s="180"/>
      <c r="D176" s="173" t="s">
        <v>243</v>
      </c>
      <c r="E176" s="181" t="s">
        <v>4812</v>
      </c>
      <c r="F176" s="182" t="s">
        <v>4965</v>
      </c>
      <c r="H176" s="183">
        <v>1.5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243</v>
      </c>
      <c r="AU176" s="181" t="s">
        <v>87</v>
      </c>
      <c r="AV176" s="14" t="s">
        <v>87</v>
      </c>
      <c r="AW176" s="14" t="s">
        <v>29</v>
      </c>
      <c r="AX176" s="14" t="s">
        <v>82</v>
      </c>
      <c r="AY176" s="181" t="s">
        <v>234</v>
      </c>
    </row>
    <row r="177" spans="1:65" s="2" customFormat="1" ht="24.15" customHeight="1">
      <c r="A177" s="33"/>
      <c r="B177" s="157"/>
      <c r="C177" s="199" t="s">
        <v>327</v>
      </c>
      <c r="D177" s="199" t="s">
        <v>478</v>
      </c>
      <c r="E177" s="200" t="s">
        <v>4966</v>
      </c>
      <c r="F177" s="201" t="s">
        <v>4967</v>
      </c>
      <c r="G177" s="202" t="s">
        <v>305</v>
      </c>
      <c r="H177" s="203">
        <v>1</v>
      </c>
      <c r="I177" s="204"/>
      <c r="J177" s="205">
        <f>ROUND(I177*H177,2)</f>
        <v>0</v>
      </c>
      <c r="K177" s="206"/>
      <c r="L177" s="207"/>
      <c r="M177" s="208" t="s">
        <v>1</v>
      </c>
      <c r="N177" s="209" t="s">
        <v>41</v>
      </c>
      <c r="O177" s="62"/>
      <c r="P177" s="168">
        <f>O177*H177</f>
        <v>0</v>
      </c>
      <c r="Q177" s="168">
        <v>1.1000000000000001E-3</v>
      </c>
      <c r="R177" s="168">
        <f>Q177*H177</f>
        <v>1.1000000000000001E-3</v>
      </c>
      <c r="S177" s="168">
        <v>0</v>
      </c>
      <c r="T177" s="169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282</v>
      </c>
      <c r="AT177" s="170" t="s">
        <v>478</v>
      </c>
      <c r="AU177" s="170" t="s">
        <v>87</v>
      </c>
      <c r="AY177" s="18" t="s">
        <v>234</v>
      </c>
      <c r="BE177" s="171">
        <f>IF(N177="základná",J177,0)</f>
        <v>0</v>
      </c>
      <c r="BF177" s="171">
        <f>IF(N177="znížená",J177,0)</f>
        <v>0</v>
      </c>
      <c r="BG177" s="171">
        <f>IF(N177="zákl. prenesená",J177,0)</f>
        <v>0</v>
      </c>
      <c r="BH177" s="171">
        <f>IF(N177="zníž. prenesená",J177,0)</f>
        <v>0</v>
      </c>
      <c r="BI177" s="171">
        <f>IF(N177="nulová",J177,0)</f>
        <v>0</v>
      </c>
      <c r="BJ177" s="18" t="s">
        <v>87</v>
      </c>
      <c r="BK177" s="171">
        <f>ROUND(I177*H177,2)</f>
        <v>0</v>
      </c>
      <c r="BL177" s="18" t="s">
        <v>241</v>
      </c>
      <c r="BM177" s="170" t="s">
        <v>4856</v>
      </c>
    </row>
    <row r="178" spans="1:65" s="2" customFormat="1" ht="24.15" customHeight="1">
      <c r="A178" s="33"/>
      <c r="B178" s="157"/>
      <c r="C178" s="199" t="s">
        <v>335</v>
      </c>
      <c r="D178" s="199" t="s">
        <v>478</v>
      </c>
      <c r="E178" s="200" t="s">
        <v>4604</v>
      </c>
      <c r="F178" s="201" t="s">
        <v>4968</v>
      </c>
      <c r="G178" s="202" t="s">
        <v>305</v>
      </c>
      <c r="H178" s="203">
        <v>1</v>
      </c>
      <c r="I178" s="204"/>
      <c r="J178" s="205">
        <f>ROUND(I178*H178,2)</f>
        <v>0</v>
      </c>
      <c r="K178" s="206"/>
      <c r="L178" s="207"/>
      <c r="M178" s="208" t="s">
        <v>1</v>
      </c>
      <c r="N178" s="209" t="s">
        <v>41</v>
      </c>
      <c r="O178" s="62"/>
      <c r="P178" s="168">
        <f>O178*H178</f>
        <v>0</v>
      </c>
      <c r="Q178" s="168">
        <v>2.2000000000000001E-3</v>
      </c>
      <c r="R178" s="168">
        <f>Q178*H178</f>
        <v>2.2000000000000001E-3</v>
      </c>
      <c r="S178" s="168">
        <v>0</v>
      </c>
      <c r="T178" s="169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282</v>
      </c>
      <c r="AT178" s="170" t="s">
        <v>478</v>
      </c>
      <c r="AU178" s="170" t="s">
        <v>87</v>
      </c>
      <c r="AY178" s="18" t="s">
        <v>234</v>
      </c>
      <c r="BE178" s="171">
        <f>IF(N178="základná",J178,0)</f>
        <v>0</v>
      </c>
      <c r="BF178" s="171">
        <f>IF(N178="znížená",J178,0)</f>
        <v>0</v>
      </c>
      <c r="BG178" s="171">
        <f>IF(N178="zákl. prenesená",J178,0)</f>
        <v>0</v>
      </c>
      <c r="BH178" s="171">
        <f>IF(N178="zníž. prenesená",J178,0)</f>
        <v>0</v>
      </c>
      <c r="BI178" s="171">
        <f>IF(N178="nulová",J178,0)</f>
        <v>0</v>
      </c>
      <c r="BJ178" s="18" t="s">
        <v>87</v>
      </c>
      <c r="BK178" s="171">
        <f>ROUND(I178*H178,2)</f>
        <v>0</v>
      </c>
      <c r="BL178" s="18" t="s">
        <v>241</v>
      </c>
      <c r="BM178" s="170" t="s">
        <v>4969</v>
      </c>
    </row>
    <row r="179" spans="1:65" s="2" customFormat="1" ht="16.5" customHeight="1">
      <c r="A179" s="33"/>
      <c r="B179" s="157"/>
      <c r="C179" s="158" t="s">
        <v>342</v>
      </c>
      <c r="D179" s="158" t="s">
        <v>237</v>
      </c>
      <c r="E179" s="159" t="s">
        <v>4874</v>
      </c>
      <c r="F179" s="160" t="s">
        <v>4875</v>
      </c>
      <c r="G179" s="161" t="s">
        <v>305</v>
      </c>
      <c r="H179" s="162">
        <v>2</v>
      </c>
      <c r="I179" s="163"/>
      <c r="J179" s="164">
        <f>ROUND(I179*H179,2)</f>
        <v>0</v>
      </c>
      <c r="K179" s="165"/>
      <c r="L179" s="34"/>
      <c r="M179" s="166" t="s">
        <v>1</v>
      </c>
      <c r="N179" s="167" t="s">
        <v>41</v>
      </c>
      <c r="O179" s="62"/>
      <c r="P179" s="168">
        <f>O179*H179</f>
        <v>0</v>
      </c>
      <c r="Q179" s="168">
        <v>5.0000000000000002E-5</v>
      </c>
      <c r="R179" s="168">
        <f>Q179*H179</f>
        <v>1E-4</v>
      </c>
      <c r="S179" s="168">
        <v>0</v>
      </c>
      <c r="T179" s="169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241</v>
      </c>
      <c r="AT179" s="170" t="s">
        <v>237</v>
      </c>
      <c r="AU179" s="170" t="s">
        <v>87</v>
      </c>
      <c r="AY179" s="18" t="s">
        <v>234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8" t="s">
        <v>87</v>
      </c>
      <c r="BK179" s="171">
        <f>ROUND(I179*H179,2)</f>
        <v>0</v>
      </c>
      <c r="BL179" s="18" t="s">
        <v>241</v>
      </c>
      <c r="BM179" s="170" t="s">
        <v>4876</v>
      </c>
    </row>
    <row r="180" spans="1:65" s="2" customFormat="1" ht="21.75" customHeight="1">
      <c r="A180" s="33"/>
      <c r="B180" s="157"/>
      <c r="C180" s="199" t="s">
        <v>349</v>
      </c>
      <c r="D180" s="199" t="s">
        <v>478</v>
      </c>
      <c r="E180" s="200" t="s">
        <v>4877</v>
      </c>
      <c r="F180" s="201" t="s">
        <v>4878</v>
      </c>
      <c r="G180" s="202" t="s">
        <v>305</v>
      </c>
      <c r="H180" s="203">
        <v>2</v>
      </c>
      <c r="I180" s="204"/>
      <c r="J180" s="205">
        <f>ROUND(I180*H180,2)</f>
        <v>0</v>
      </c>
      <c r="K180" s="206"/>
      <c r="L180" s="207"/>
      <c r="M180" s="208" t="s">
        <v>1</v>
      </c>
      <c r="N180" s="209" t="s">
        <v>41</v>
      </c>
      <c r="O180" s="62"/>
      <c r="P180" s="168">
        <f>O180*H180</f>
        <v>0</v>
      </c>
      <c r="Q180" s="168">
        <v>6.9999999999999999E-4</v>
      </c>
      <c r="R180" s="168">
        <f>Q180*H180</f>
        <v>1.4E-3</v>
      </c>
      <c r="S180" s="168">
        <v>0</v>
      </c>
      <c r="T180" s="169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282</v>
      </c>
      <c r="AT180" s="170" t="s">
        <v>478</v>
      </c>
      <c r="AU180" s="170" t="s">
        <v>87</v>
      </c>
      <c r="AY180" s="18" t="s">
        <v>234</v>
      </c>
      <c r="BE180" s="171">
        <f>IF(N180="základná",J180,0)</f>
        <v>0</v>
      </c>
      <c r="BF180" s="171">
        <f>IF(N180="znížená",J180,0)</f>
        <v>0</v>
      </c>
      <c r="BG180" s="171">
        <f>IF(N180="zákl. prenesená",J180,0)</f>
        <v>0</v>
      </c>
      <c r="BH180" s="171">
        <f>IF(N180="zníž. prenesená",J180,0)</f>
        <v>0</v>
      </c>
      <c r="BI180" s="171">
        <f>IF(N180="nulová",J180,0)</f>
        <v>0</v>
      </c>
      <c r="BJ180" s="18" t="s">
        <v>87</v>
      </c>
      <c r="BK180" s="171">
        <f>ROUND(I180*H180,2)</f>
        <v>0</v>
      </c>
      <c r="BL180" s="18" t="s">
        <v>241</v>
      </c>
      <c r="BM180" s="170" t="s">
        <v>4879</v>
      </c>
    </row>
    <row r="181" spans="1:65" s="2" customFormat="1" ht="16.5" customHeight="1">
      <c r="A181" s="33"/>
      <c r="B181" s="157"/>
      <c r="C181" s="158" t="s">
        <v>7</v>
      </c>
      <c r="D181" s="158" t="s">
        <v>237</v>
      </c>
      <c r="E181" s="159" t="s">
        <v>4638</v>
      </c>
      <c r="F181" s="160" t="s">
        <v>4639</v>
      </c>
      <c r="G181" s="161" t="s">
        <v>240</v>
      </c>
      <c r="H181" s="162">
        <v>1.5</v>
      </c>
      <c r="I181" s="163"/>
      <c r="J181" s="164">
        <f>ROUND(I181*H181,2)</f>
        <v>0</v>
      </c>
      <c r="K181" s="165"/>
      <c r="L181" s="34"/>
      <c r="M181" s="166" t="s">
        <v>1</v>
      </c>
      <c r="N181" s="167" t="s">
        <v>41</v>
      </c>
      <c r="O181" s="62"/>
      <c r="P181" s="168">
        <f>O181*H181</f>
        <v>0</v>
      </c>
      <c r="Q181" s="168">
        <v>0</v>
      </c>
      <c r="R181" s="168">
        <f>Q181*H181</f>
        <v>0</v>
      </c>
      <c r="S181" s="168">
        <v>0</v>
      </c>
      <c r="T181" s="169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241</v>
      </c>
      <c r="AT181" s="170" t="s">
        <v>237</v>
      </c>
      <c r="AU181" s="170" t="s">
        <v>87</v>
      </c>
      <c r="AY181" s="18" t="s">
        <v>234</v>
      </c>
      <c r="BE181" s="171">
        <f>IF(N181="základná",J181,0)</f>
        <v>0</v>
      </c>
      <c r="BF181" s="171">
        <f>IF(N181="znížená",J181,0)</f>
        <v>0</v>
      </c>
      <c r="BG181" s="171">
        <f>IF(N181="zákl. prenesená",J181,0)</f>
        <v>0</v>
      </c>
      <c r="BH181" s="171">
        <f>IF(N181="zníž. prenesená",J181,0)</f>
        <v>0</v>
      </c>
      <c r="BI181" s="171">
        <f>IF(N181="nulová",J181,0)</f>
        <v>0</v>
      </c>
      <c r="BJ181" s="18" t="s">
        <v>87</v>
      </c>
      <c r="BK181" s="171">
        <f>ROUND(I181*H181,2)</f>
        <v>0</v>
      </c>
      <c r="BL181" s="18" t="s">
        <v>241</v>
      </c>
      <c r="BM181" s="170" t="s">
        <v>4892</v>
      </c>
    </row>
    <row r="182" spans="1:65" s="12" customFormat="1" ht="22.95" customHeight="1">
      <c r="B182" s="144"/>
      <c r="D182" s="145" t="s">
        <v>74</v>
      </c>
      <c r="E182" s="155" t="s">
        <v>4911</v>
      </c>
      <c r="F182" s="155" t="s">
        <v>4912</v>
      </c>
      <c r="I182" s="147"/>
      <c r="J182" s="156">
        <f>BK182</f>
        <v>0</v>
      </c>
      <c r="L182" s="144"/>
      <c r="M182" s="149"/>
      <c r="N182" s="150"/>
      <c r="O182" s="150"/>
      <c r="P182" s="151">
        <f>SUM(P183:P195)</f>
        <v>0</v>
      </c>
      <c r="Q182" s="150"/>
      <c r="R182" s="151">
        <f>SUM(R183:R195)</f>
        <v>1.4755799999999999</v>
      </c>
      <c r="S182" s="150"/>
      <c r="T182" s="152">
        <f>SUM(T183:T195)</f>
        <v>0</v>
      </c>
      <c r="AR182" s="145" t="s">
        <v>82</v>
      </c>
      <c r="AT182" s="153" t="s">
        <v>74</v>
      </c>
      <c r="AU182" s="153" t="s">
        <v>82</v>
      </c>
      <c r="AY182" s="145" t="s">
        <v>234</v>
      </c>
      <c r="BK182" s="154">
        <f>SUM(BK183:BK195)</f>
        <v>0</v>
      </c>
    </row>
    <row r="183" spans="1:65" s="2" customFormat="1" ht="24.15" customHeight="1">
      <c r="A183" s="33"/>
      <c r="B183" s="157"/>
      <c r="C183" s="158" t="s">
        <v>362</v>
      </c>
      <c r="D183" s="158" t="s">
        <v>237</v>
      </c>
      <c r="E183" s="159" t="s">
        <v>4970</v>
      </c>
      <c r="F183" s="160" t="s">
        <v>4971</v>
      </c>
      <c r="G183" s="161" t="s">
        <v>305</v>
      </c>
      <c r="H183" s="162">
        <v>1</v>
      </c>
      <c r="I183" s="163"/>
      <c r="J183" s="164">
        <f t="shared" ref="J183:J195" si="0">ROUND(I183*H183,2)</f>
        <v>0</v>
      </c>
      <c r="K183" s="165"/>
      <c r="L183" s="34"/>
      <c r="M183" s="166" t="s">
        <v>1</v>
      </c>
      <c r="N183" s="167" t="s">
        <v>41</v>
      </c>
      <c r="O183" s="62"/>
      <c r="P183" s="168">
        <f t="shared" ref="P183:P195" si="1">O183*H183</f>
        <v>0</v>
      </c>
      <c r="Q183" s="168">
        <v>2.6440000000000002E-2</v>
      </c>
      <c r="R183" s="168">
        <f t="shared" ref="R183:R195" si="2">Q183*H183</f>
        <v>2.6440000000000002E-2</v>
      </c>
      <c r="S183" s="168">
        <v>0</v>
      </c>
      <c r="T183" s="169">
        <f t="shared" ref="T183:T195" si="3"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241</v>
      </c>
      <c r="AT183" s="170" t="s">
        <v>237</v>
      </c>
      <c r="AU183" s="170" t="s">
        <v>87</v>
      </c>
      <c r="AY183" s="18" t="s">
        <v>234</v>
      </c>
      <c r="BE183" s="171">
        <f t="shared" ref="BE183:BE195" si="4">IF(N183="základná",J183,0)</f>
        <v>0</v>
      </c>
      <c r="BF183" s="171">
        <f t="shared" ref="BF183:BF195" si="5">IF(N183="znížená",J183,0)</f>
        <v>0</v>
      </c>
      <c r="BG183" s="171">
        <f t="shared" ref="BG183:BG195" si="6">IF(N183="zákl. prenesená",J183,0)</f>
        <v>0</v>
      </c>
      <c r="BH183" s="171">
        <f t="shared" ref="BH183:BH195" si="7">IF(N183="zníž. prenesená",J183,0)</f>
        <v>0</v>
      </c>
      <c r="BI183" s="171">
        <f t="shared" ref="BI183:BI195" si="8">IF(N183="nulová",J183,0)</f>
        <v>0</v>
      </c>
      <c r="BJ183" s="18" t="s">
        <v>87</v>
      </c>
      <c r="BK183" s="171">
        <f t="shared" ref="BK183:BK195" si="9">ROUND(I183*H183,2)</f>
        <v>0</v>
      </c>
      <c r="BL183" s="18" t="s">
        <v>241</v>
      </c>
      <c r="BM183" s="170" t="s">
        <v>4972</v>
      </c>
    </row>
    <row r="184" spans="1:65" s="2" customFormat="1" ht="24.15" customHeight="1">
      <c r="A184" s="33"/>
      <c r="B184" s="157"/>
      <c r="C184" s="199" t="s">
        <v>367</v>
      </c>
      <c r="D184" s="199" t="s">
        <v>478</v>
      </c>
      <c r="E184" s="200" t="s">
        <v>4973</v>
      </c>
      <c r="F184" s="201" t="s">
        <v>4974</v>
      </c>
      <c r="G184" s="202" t="s">
        <v>305</v>
      </c>
      <c r="H184" s="203">
        <v>1</v>
      </c>
      <c r="I184" s="204"/>
      <c r="J184" s="205">
        <f t="shared" si="0"/>
        <v>0</v>
      </c>
      <c r="K184" s="206"/>
      <c r="L184" s="207"/>
      <c r="M184" s="208" t="s">
        <v>1</v>
      </c>
      <c r="N184" s="209" t="s">
        <v>41</v>
      </c>
      <c r="O184" s="62"/>
      <c r="P184" s="168">
        <f t="shared" si="1"/>
        <v>0</v>
      </c>
      <c r="Q184" s="168">
        <v>1.37</v>
      </c>
      <c r="R184" s="168">
        <f t="shared" si="2"/>
        <v>1.37</v>
      </c>
      <c r="S184" s="168">
        <v>0</v>
      </c>
      <c r="T184" s="169">
        <f t="shared" si="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282</v>
      </c>
      <c r="AT184" s="170" t="s">
        <v>478</v>
      </c>
      <c r="AU184" s="170" t="s">
        <v>87</v>
      </c>
      <c r="AY184" s="18" t="s">
        <v>234</v>
      </c>
      <c r="BE184" s="171">
        <f t="shared" si="4"/>
        <v>0</v>
      </c>
      <c r="BF184" s="171">
        <f t="shared" si="5"/>
        <v>0</v>
      </c>
      <c r="BG184" s="171">
        <f t="shared" si="6"/>
        <v>0</v>
      </c>
      <c r="BH184" s="171">
        <f t="shared" si="7"/>
        <v>0</v>
      </c>
      <c r="BI184" s="171">
        <f t="shared" si="8"/>
        <v>0</v>
      </c>
      <c r="BJ184" s="18" t="s">
        <v>87</v>
      </c>
      <c r="BK184" s="171">
        <f t="shared" si="9"/>
        <v>0</v>
      </c>
      <c r="BL184" s="18" t="s">
        <v>241</v>
      </c>
      <c r="BM184" s="170" t="s">
        <v>4975</v>
      </c>
    </row>
    <row r="185" spans="1:65" s="2" customFormat="1" ht="24.15" customHeight="1">
      <c r="A185" s="33"/>
      <c r="B185" s="157"/>
      <c r="C185" s="158" t="s">
        <v>372</v>
      </c>
      <c r="D185" s="158" t="s">
        <v>237</v>
      </c>
      <c r="E185" s="159" t="s">
        <v>4976</v>
      </c>
      <c r="F185" s="160" t="s">
        <v>4977</v>
      </c>
      <c r="G185" s="161" t="s">
        <v>305</v>
      </c>
      <c r="H185" s="162">
        <v>1</v>
      </c>
      <c r="I185" s="163"/>
      <c r="J185" s="164">
        <f t="shared" si="0"/>
        <v>0</v>
      </c>
      <c r="K185" s="165"/>
      <c r="L185" s="34"/>
      <c r="M185" s="166" t="s">
        <v>1</v>
      </c>
      <c r="N185" s="167" t="s">
        <v>41</v>
      </c>
      <c r="O185" s="62"/>
      <c r="P185" s="168">
        <f t="shared" si="1"/>
        <v>0</v>
      </c>
      <c r="Q185" s="168">
        <v>6.6E-3</v>
      </c>
      <c r="R185" s="168">
        <f t="shared" si="2"/>
        <v>6.6E-3</v>
      </c>
      <c r="S185" s="168">
        <v>0</v>
      </c>
      <c r="T185" s="169">
        <f t="shared" si="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241</v>
      </c>
      <c r="AT185" s="170" t="s">
        <v>237</v>
      </c>
      <c r="AU185" s="170" t="s">
        <v>87</v>
      </c>
      <c r="AY185" s="18" t="s">
        <v>234</v>
      </c>
      <c r="BE185" s="171">
        <f t="shared" si="4"/>
        <v>0</v>
      </c>
      <c r="BF185" s="171">
        <f t="shared" si="5"/>
        <v>0</v>
      </c>
      <c r="BG185" s="171">
        <f t="shared" si="6"/>
        <v>0</v>
      </c>
      <c r="BH185" s="171">
        <f t="shared" si="7"/>
        <v>0</v>
      </c>
      <c r="BI185" s="171">
        <f t="shared" si="8"/>
        <v>0</v>
      </c>
      <c r="BJ185" s="18" t="s">
        <v>87</v>
      </c>
      <c r="BK185" s="171">
        <f t="shared" si="9"/>
        <v>0</v>
      </c>
      <c r="BL185" s="18" t="s">
        <v>241</v>
      </c>
      <c r="BM185" s="170" t="s">
        <v>4978</v>
      </c>
    </row>
    <row r="186" spans="1:65" s="2" customFormat="1" ht="16.5" customHeight="1">
      <c r="A186" s="33"/>
      <c r="B186" s="157"/>
      <c r="C186" s="199" t="s">
        <v>379</v>
      </c>
      <c r="D186" s="199" t="s">
        <v>478</v>
      </c>
      <c r="E186" s="200" t="s">
        <v>4979</v>
      </c>
      <c r="F186" s="201" t="s">
        <v>4980</v>
      </c>
      <c r="G186" s="202" t="s">
        <v>305</v>
      </c>
      <c r="H186" s="203">
        <v>1</v>
      </c>
      <c r="I186" s="204"/>
      <c r="J186" s="205">
        <f t="shared" si="0"/>
        <v>0</v>
      </c>
      <c r="K186" s="206"/>
      <c r="L186" s="207"/>
      <c r="M186" s="208" t="s">
        <v>1</v>
      </c>
      <c r="N186" s="209" t="s">
        <v>41</v>
      </c>
      <c r="O186" s="62"/>
      <c r="P186" s="168">
        <f t="shared" si="1"/>
        <v>0</v>
      </c>
      <c r="Q186" s="168">
        <v>0</v>
      </c>
      <c r="R186" s="168">
        <f t="shared" si="2"/>
        <v>0</v>
      </c>
      <c r="S186" s="168">
        <v>0</v>
      </c>
      <c r="T186" s="169">
        <f t="shared" si="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0" t="s">
        <v>282</v>
      </c>
      <c r="AT186" s="170" t="s">
        <v>478</v>
      </c>
      <c r="AU186" s="170" t="s">
        <v>87</v>
      </c>
      <c r="AY186" s="18" t="s">
        <v>234</v>
      </c>
      <c r="BE186" s="171">
        <f t="shared" si="4"/>
        <v>0</v>
      </c>
      <c r="BF186" s="171">
        <f t="shared" si="5"/>
        <v>0</v>
      </c>
      <c r="BG186" s="171">
        <f t="shared" si="6"/>
        <v>0</v>
      </c>
      <c r="BH186" s="171">
        <f t="shared" si="7"/>
        <v>0</v>
      </c>
      <c r="BI186" s="171">
        <f t="shared" si="8"/>
        <v>0</v>
      </c>
      <c r="BJ186" s="18" t="s">
        <v>87</v>
      </c>
      <c r="BK186" s="171">
        <f t="shared" si="9"/>
        <v>0</v>
      </c>
      <c r="BL186" s="18" t="s">
        <v>241</v>
      </c>
      <c r="BM186" s="170" t="s">
        <v>4981</v>
      </c>
    </row>
    <row r="187" spans="1:65" s="2" customFormat="1" ht="24.15" customHeight="1">
      <c r="A187" s="33"/>
      <c r="B187" s="157"/>
      <c r="C187" s="158" t="s">
        <v>387</v>
      </c>
      <c r="D187" s="158" t="s">
        <v>237</v>
      </c>
      <c r="E187" s="159" t="s">
        <v>4982</v>
      </c>
      <c r="F187" s="160" t="s">
        <v>4983</v>
      </c>
      <c r="G187" s="161" t="s">
        <v>305</v>
      </c>
      <c r="H187" s="162">
        <v>1</v>
      </c>
      <c r="I187" s="163"/>
      <c r="J187" s="164">
        <f t="shared" si="0"/>
        <v>0</v>
      </c>
      <c r="K187" s="165"/>
      <c r="L187" s="34"/>
      <c r="M187" s="166" t="s">
        <v>1</v>
      </c>
      <c r="N187" s="167" t="s">
        <v>41</v>
      </c>
      <c r="O187" s="62"/>
      <c r="P187" s="168">
        <f t="shared" si="1"/>
        <v>0</v>
      </c>
      <c r="Q187" s="168">
        <v>1.6559999999999998E-2</v>
      </c>
      <c r="R187" s="168">
        <f t="shared" si="2"/>
        <v>1.6559999999999998E-2</v>
      </c>
      <c r="S187" s="168">
        <v>0</v>
      </c>
      <c r="T187" s="169">
        <f t="shared" si="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241</v>
      </c>
      <c r="AT187" s="170" t="s">
        <v>237</v>
      </c>
      <c r="AU187" s="170" t="s">
        <v>87</v>
      </c>
      <c r="AY187" s="18" t="s">
        <v>234</v>
      </c>
      <c r="BE187" s="171">
        <f t="shared" si="4"/>
        <v>0</v>
      </c>
      <c r="BF187" s="171">
        <f t="shared" si="5"/>
        <v>0</v>
      </c>
      <c r="BG187" s="171">
        <f t="shared" si="6"/>
        <v>0</v>
      </c>
      <c r="BH187" s="171">
        <f t="shared" si="7"/>
        <v>0</v>
      </c>
      <c r="BI187" s="171">
        <f t="shared" si="8"/>
        <v>0</v>
      </c>
      <c r="BJ187" s="18" t="s">
        <v>87</v>
      </c>
      <c r="BK187" s="171">
        <f t="shared" si="9"/>
        <v>0</v>
      </c>
      <c r="BL187" s="18" t="s">
        <v>241</v>
      </c>
      <c r="BM187" s="170" t="s">
        <v>4984</v>
      </c>
    </row>
    <row r="188" spans="1:65" s="2" customFormat="1" ht="16.5" customHeight="1">
      <c r="A188" s="33"/>
      <c r="B188" s="157"/>
      <c r="C188" s="199" t="s">
        <v>608</v>
      </c>
      <c r="D188" s="199" t="s">
        <v>478</v>
      </c>
      <c r="E188" s="200" t="s">
        <v>4985</v>
      </c>
      <c r="F188" s="201" t="s">
        <v>4986</v>
      </c>
      <c r="G188" s="202" t="s">
        <v>305</v>
      </c>
      <c r="H188" s="203">
        <v>1</v>
      </c>
      <c r="I188" s="204"/>
      <c r="J188" s="205">
        <f t="shared" si="0"/>
        <v>0</v>
      </c>
      <c r="K188" s="206"/>
      <c r="L188" s="207"/>
      <c r="M188" s="208" t="s">
        <v>1</v>
      </c>
      <c r="N188" s="209" t="s">
        <v>41</v>
      </c>
      <c r="O188" s="62"/>
      <c r="P188" s="168">
        <f t="shared" si="1"/>
        <v>0</v>
      </c>
      <c r="Q188" s="168">
        <v>0</v>
      </c>
      <c r="R188" s="168">
        <f t="shared" si="2"/>
        <v>0</v>
      </c>
      <c r="S188" s="168">
        <v>0</v>
      </c>
      <c r="T188" s="169">
        <f t="shared" si="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282</v>
      </c>
      <c r="AT188" s="170" t="s">
        <v>478</v>
      </c>
      <c r="AU188" s="170" t="s">
        <v>87</v>
      </c>
      <c r="AY188" s="18" t="s">
        <v>234</v>
      </c>
      <c r="BE188" s="171">
        <f t="shared" si="4"/>
        <v>0</v>
      </c>
      <c r="BF188" s="171">
        <f t="shared" si="5"/>
        <v>0</v>
      </c>
      <c r="BG188" s="171">
        <f t="shared" si="6"/>
        <v>0</v>
      </c>
      <c r="BH188" s="171">
        <f t="shared" si="7"/>
        <v>0</v>
      </c>
      <c r="BI188" s="171">
        <f t="shared" si="8"/>
        <v>0</v>
      </c>
      <c r="BJ188" s="18" t="s">
        <v>87</v>
      </c>
      <c r="BK188" s="171">
        <f t="shared" si="9"/>
        <v>0</v>
      </c>
      <c r="BL188" s="18" t="s">
        <v>241</v>
      </c>
      <c r="BM188" s="170" t="s">
        <v>4987</v>
      </c>
    </row>
    <row r="189" spans="1:65" s="2" customFormat="1" ht="24.15" customHeight="1">
      <c r="A189" s="33"/>
      <c r="B189" s="157"/>
      <c r="C189" s="158" t="s">
        <v>613</v>
      </c>
      <c r="D189" s="158" t="s">
        <v>237</v>
      </c>
      <c r="E189" s="159" t="s">
        <v>4988</v>
      </c>
      <c r="F189" s="160" t="s">
        <v>4989</v>
      </c>
      <c r="G189" s="161" t="s">
        <v>305</v>
      </c>
      <c r="H189" s="162">
        <v>3</v>
      </c>
      <c r="I189" s="163"/>
      <c r="J189" s="164">
        <f t="shared" si="0"/>
        <v>0</v>
      </c>
      <c r="K189" s="165"/>
      <c r="L189" s="34"/>
      <c r="M189" s="166" t="s">
        <v>1</v>
      </c>
      <c r="N189" s="167" t="s">
        <v>41</v>
      </c>
      <c r="O189" s="62"/>
      <c r="P189" s="168">
        <f t="shared" si="1"/>
        <v>0</v>
      </c>
      <c r="Q189" s="168">
        <v>1.6559999999999998E-2</v>
      </c>
      <c r="R189" s="168">
        <f t="shared" si="2"/>
        <v>4.9679999999999995E-2</v>
      </c>
      <c r="S189" s="168">
        <v>0</v>
      </c>
      <c r="T189" s="169">
        <f t="shared" si="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241</v>
      </c>
      <c r="AT189" s="170" t="s">
        <v>237</v>
      </c>
      <c r="AU189" s="170" t="s">
        <v>87</v>
      </c>
      <c r="AY189" s="18" t="s">
        <v>234</v>
      </c>
      <c r="BE189" s="171">
        <f t="shared" si="4"/>
        <v>0</v>
      </c>
      <c r="BF189" s="171">
        <f t="shared" si="5"/>
        <v>0</v>
      </c>
      <c r="BG189" s="171">
        <f t="shared" si="6"/>
        <v>0</v>
      </c>
      <c r="BH189" s="171">
        <f t="shared" si="7"/>
        <v>0</v>
      </c>
      <c r="BI189" s="171">
        <f t="shared" si="8"/>
        <v>0</v>
      </c>
      <c r="BJ189" s="18" t="s">
        <v>87</v>
      </c>
      <c r="BK189" s="171">
        <f t="shared" si="9"/>
        <v>0</v>
      </c>
      <c r="BL189" s="18" t="s">
        <v>241</v>
      </c>
      <c r="BM189" s="170" t="s">
        <v>4990</v>
      </c>
    </row>
    <row r="190" spans="1:65" s="2" customFormat="1" ht="16.5" customHeight="1">
      <c r="A190" s="33"/>
      <c r="B190" s="157"/>
      <c r="C190" s="199" t="s">
        <v>617</v>
      </c>
      <c r="D190" s="199" t="s">
        <v>478</v>
      </c>
      <c r="E190" s="200" t="s">
        <v>4991</v>
      </c>
      <c r="F190" s="201" t="s">
        <v>4992</v>
      </c>
      <c r="G190" s="202" t="s">
        <v>305</v>
      </c>
      <c r="H190" s="203">
        <v>1</v>
      </c>
      <c r="I190" s="204"/>
      <c r="J190" s="205">
        <f t="shared" si="0"/>
        <v>0</v>
      </c>
      <c r="K190" s="206"/>
      <c r="L190" s="207"/>
      <c r="M190" s="208" t="s">
        <v>1</v>
      </c>
      <c r="N190" s="209" t="s">
        <v>41</v>
      </c>
      <c r="O190" s="62"/>
      <c r="P190" s="168">
        <f t="shared" si="1"/>
        <v>0</v>
      </c>
      <c r="Q190" s="168">
        <v>0</v>
      </c>
      <c r="R190" s="168">
        <f t="shared" si="2"/>
        <v>0</v>
      </c>
      <c r="S190" s="168">
        <v>0</v>
      </c>
      <c r="T190" s="169">
        <f t="shared" si="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282</v>
      </c>
      <c r="AT190" s="170" t="s">
        <v>478</v>
      </c>
      <c r="AU190" s="170" t="s">
        <v>87</v>
      </c>
      <c r="AY190" s="18" t="s">
        <v>234</v>
      </c>
      <c r="BE190" s="171">
        <f t="shared" si="4"/>
        <v>0</v>
      </c>
      <c r="BF190" s="171">
        <f t="shared" si="5"/>
        <v>0</v>
      </c>
      <c r="BG190" s="171">
        <f t="shared" si="6"/>
        <v>0</v>
      </c>
      <c r="BH190" s="171">
        <f t="shared" si="7"/>
        <v>0</v>
      </c>
      <c r="BI190" s="171">
        <f t="shared" si="8"/>
        <v>0</v>
      </c>
      <c r="BJ190" s="18" t="s">
        <v>87</v>
      </c>
      <c r="BK190" s="171">
        <f t="shared" si="9"/>
        <v>0</v>
      </c>
      <c r="BL190" s="18" t="s">
        <v>241</v>
      </c>
      <c r="BM190" s="170" t="s">
        <v>4993</v>
      </c>
    </row>
    <row r="191" spans="1:65" s="2" customFormat="1" ht="16.5" customHeight="1">
      <c r="A191" s="33"/>
      <c r="B191" s="157"/>
      <c r="C191" s="199" t="s">
        <v>624</v>
      </c>
      <c r="D191" s="199" t="s">
        <v>478</v>
      </c>
      <c r="E191" s="200" t="s">
        <v>4994</v>
      </c>
      <c r="F191" s="201" t="s">
        <v>4995</v>
      </c>
      <c r="G191" s="202" t="s">
        <v>305</v>
      </c>
      <c r="H191" s="203">
        <v>1</v>
      </c>
      <c r="I191" s="204"/>
      <c r="J191" s="205">
        <f t="shared" si="0"/>
        <v>0</v>
      </c>
      <c r="K191" s="206"/>
      <c r="L191" s="207"/>
      <c r="M191" s="208" t="s">
        <v>1</v>
      </c>
      <c r="N191" s="209" t="s">
        <v>41</v>
      </c>
      <c r="O191" s="62"/>
      <c r="P191" s="168">
        <f t="shared" si="1"/>
        <v>0</v>
      </c>
      <c r="Q191" s="168">
        <v>0</v>
      </c>
      <c r="R191" s="168">
        <f t="shared" si="2"/>
        <v>0</v>
      </c>
      <c r="S191" s="168">
        <v>0</v>
      </c>
      <c r="T191" s="169">
        <f t="shared" si="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0" t="s">
        <v>282</v>
      </c>
      <c r="AT191" s="170" t="s">
        <v>478</v>
      </c>
      <c r="AU191" s="170" t="s">
        <v>87</v>
      </c>
      <c r="AY191" s="18" t="s">
        <v>234</v>
      </c>
      <c r="BE191" s="171">
        <f t="shared" si="4"/>
        <v>0</v>
      </c>
      <c r="BF191" s="171">
        <f t="shared" si="5"/>
        <v>0</v>
      </c>
      <c r="BG191" s="171">
        <f t="shared" si="6"/>
        <v>0</v>
      </c>
      <c r="BH191" s="171">
        <f t="shared" si="7"/>
        <v>0</v>
      </c>
      <c r="BI191" s="171">
        <f t="shared" si="8"/>
        <v>0</v>
      </c>
      <c r="BJ191" s="18" t="s">
        <v>87</v>
      </c>
      <c r="BK191" s="171">
        <f t="shared" si="9"/>
        <v>0</v>
      </c>
      <c r="BL191" s="18" t="s">
        <v>241</v>
      </c>
      <c r="BM191" s="170" t="s">
        <v>4996</v>
      </c>
    </row>
    <row r="192" spans="1:65" s="2" customFormat="1" ht="16.5" customHeight="1">
      <c r="A192" s="33"/>
      <c r="B192" s="157"/>
      <c r="C192" s="199" t="s">
        <v>630</v>
      </c>
      <c r="D192" s="199" t="s">
        <v>478</v>
      </c>
      <c r="E192" s="200" t="s">
        <v>4997</v>
      </c>
      <c r="F192" s="201" t="s">
        <v>4998</v>
      </c>
      <c r="G192" s="202" t="s">
        <v>305</v>
      </c>
      <c r="H192" s="203">
        <v>1</v>
      </c>
      <c r="I192" s="204"/>
      <c r="J192" s="205">
        <f t="shared" si="0"/>
        <v>0</v>
      </c>
      <c r="K192" s="206"/>
      <c r="L192" s="207"/>
      <c r="M192" s="208" t="s">
        <v>1</v>
      </c>
      <c r="N192" s="209" t="s">
        <v>41</v>
      </c>
      <c r="O192" s="62"/>
      <c r="P192" s="168">
        <f t="shared" si="1"/>
        <v>0</v>
      </c>
      <c r="Q192" s="168">
        <v>0</v>
      </c>
      <c r="R192" s="168">
        <f t="shared" si="2"/>
        <v>0</v>
      </c>
      <c r="S192" s="168">
        <v>0</v>
      </c>
      <c r="T192" s="169">
        <f t="shared" si="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0" t="s">
        <v>282</v>
      </c>
      <c r="AT192" s="170" t="s">
        <v>478</v>
      </c>
      <c r="AU192" s="170" t="s">
        <v>87</v>
      </c>
      <c r="AY192" s="18" t="s">
        <v>234</v>
      </c>
      <c r="BE192" s="171">
        <f t="shared" si="4"/>
        <v>0</v>
      </c>
      <c r="BF192" s="171">
        <f t="shared" si="5"/>
        <v>0</v>
      </c>
      <c r="BG192" s="171">
        <f t="shared" si="6"/>
        <v>0</v>
      </c>
      <c r="BH192" s="171">
        <f t="shared" si="7"/>
        <v>0</v>
      </c>
      <c r="BI192" s="171">
        <f t="shared" si="8"/>
        <v>0</v>
      </c>
      <c r="BJ192" s="18" t="s">
        <v>87</v>
      </c>
      <c r="BK192" s="171">
        <f t="shared" si="9"/>
        <v>0</v>
      </c>
      <c r="BL192" s="18" t="s">
        <v>241</v>
      </c>
      <c r="BM192" s="170" t="s">
        <v>4999</v>
      </c>
    </row>
    <row r="193" spans="1:65" s="2" customFormat="1" ht="16.5" customHeight="1">
      <c r="A193" s="33"/>
      <c r="B193" s="157"/>
      <c r="C193" s="199" t="s">
        <v>639</v>
      </c>
      <c r="D193" s="199" t="s">
        <v>478</v>
      </c>
      <c r="E193" s="200" t="s">
        <v>5000</v>
      </c>
      <c r="F193" s="201" t="s">
        <v>5001</v>
      </c>
      <c r="G193" s="202" t="s">
        <v>305</v>
      </c>
      <c r="H193" s="203">
        <v>1</v>
      </c>
      <c r="I193" s="204"/>
      <c r="J193" s="205">
        <f t="shared" si="0"/>
        <v>0</v>
      </c>
      <c r="K193" s="206"/>
      <c r="L193" s="207"/>
      <c r="M193" s="208" t="s">
        <v>1</v>
      </c>
      <c r="N193" s="209" t="s">
        <v>41</v>
      </c>
      <c r="O193" s="62"/>
      <c r="P193" s="168">
        <f t="shared" si="1"/>
        <v>0</v>
      </c>
      <c r="Q193" s="168">
        <v>0</v>
      </c>
      <c r="R193" s="168">
        <f t="shared" si="2"/>
        <v>0</v>
      </c>
      <c r="S193" s="168">
        <v>0</v>
      </c>
      <c r="T193" s="169">
        <f t="shared" si="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70" t="s">
        <v>282</v>
      </c>
      <c r="AT193" s="170" t="s">
        <v>478</v>
      </c>
      <c r="AU193" s="170" t="s">
        <v>87</v>
      </c>
      <c r="AY193" s="18" t="s">
        <v>234</v>
      </c>
      <c r="BE193" s="171">
        <f t="shared" si="4"/>
        <v>0</v>
      </c>
      <c r="BF193" s="171">
        <f t="shared" si="5"/>
        <v>0</v>
      </c>
      <c r="BG193" s="171">
        <f t="shared" si="6"/>
        <v>0</v>
      </c>
      <c r="BH193" s="171">
        <f t="shared" si="7"/>
        <v>0</v>
      </c>
      <c r="BI193" s="171">
        <f t="shared" si="8"/>
        <v>0</v>
      </c>
      <c r="BJ193" s="18" t="s">
        <v>87</v>
      </c>
      <c r="BK193" s="171">
        <f t="shared" si="9"/>
        <v>0</v>
      </c>
      <c r="BL193" s="18" t="s">
        <v>241</v>
      </c>
      <c r="BM193" s="170" t="s">
        <v>5002</v>
      </c>
    </row>
    <row r="194" spans="1:65" s="2" customFormat="1" ht="24.15" customHeight="1">
      <c r="A194" s="33"/>
      <c r="B194" s="157"/>
      <c r="C194" s="158" t="s">
        <v>643</v>
      </c>
      <c r="D194" s="158" t="s">
        <v>237</v>
      </c>
      <c r="E194" s="159" t="s">
        <v>4919</v>
      </c>
      <c r="F194" s="160" t="s">
        <v>4742</v>
      </c>
      <c r="G194" s="161" t="s">
        <v>305</v>
      </c>
      <c r="H194" s="162">
        <v>1</v>
      </c>
      <c r="I194" s="163"/>
      <c r="J194" s="164">
        <f t="shared" si="0"/>
        <v>0</v>
      </c>
      <c r="K194" s="165"/>
      <c r="L194" s="34"/>
      <c r="M194" s="166" t="s">
        <v>1</v>
      </c>
      <c r="N194" s="167" t="s">
        <v>41</v>
      </c>
      <c r="O194" s="62"/>
      <c r="P194" s="168">
        <f t="shared" si="1"/>
        <v>0</v>
      </c>
      <c r="Q194" s="168">
        <v>6.3E-3</v>
      </c>
      <c r="R194" s="168">
        <f t="shared" si="2"/>
        <v>6.3E-3</v>
      </c>
      <c r="S194" s="168">
        <v>0</v>
      </c>
      <c r="T194" s="169">
        <f t="shared" si="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70" t="s">
        <v>241</v>
      </c>
      <c r="AT194" s="170" t="s">
        <v>237</v>
      </c>
      <c r="AU194" s="170" t="s">
        <v>87</v>
      </c>
      <c r="AY194" s="18" t="s">
        <v>234</v>
      </c>
      <c r="BE194" s="171">
        <f t="shared" si="4"/>
        <v>0</v>
      </c>
      <c r="BF194" s="171">
        <f t="shared" si="5"/>
        <v>0</v>
      </c>
      <c r="BG194" s="171">
        <f t="shared" si="6"/>
        <v>0</v>
      </c>
      <c r="BH194" s="171">
        <f t="shared" si="7"/>
        <v>0</v>
      </c>
      <c r="BI194" s="171">
        <f t="shared" si="8"/>
        <v>0</v>
      </c>
      <c r="BJ194" s="18" t="s">
        <v>87</v>
      </c>
      <c r="BK194" s="171">
        <f t="shared" si="9"/>
        <v>0</v>
      </c>
      <c r="BL194" s="18" t="s">
        <v>241</v>
      </c>
      <c r="BM194" s="170" t="s">
        <v>5003</v>
      </c>
    </row>
    <row r="195" spans="1:65" s="2" customFormat="1" ht="16.5" customHeight="1">
      <c r="A195" s="33"/>
      <c r="B195" s="157"/>
      <c r="C195" s="199" t="s">
        <v>656</v>
      </c>
      <c r="D195" s="199" t="s">
        <v>478</v>
      </c>
      <c r="E195" s="200" t="s">
        <v>5004</v>
      </c>
      <c r="F195" s="201" t="s">
        <v>5005</v>
      </c>
      <c r="G195" s="202" t="s">
        <v>305</v>
      </c>
      <c r="H195" s="203">
        <v>1</v>
      </c>
      <c r="I195" s="204"/>
      <c r="J195" s="205">
        <f t="shared" si="0"/>
        <v>0</v>
      </c>
      <c r="K195" s="206"/>
      <c r="L195" s="207"/>
      <c r="M195" s="208" t="s">
        <v>1</v>
      </c>
      <c r="N195" s="209" t="s">
        <v>41</v>
      </c>
      <c r="O195" s="62"/>
      <c r="P195" s="168">
        <f t="shared" si="1"/>
        <v>0</v>
      </c>
      <c r="Q195" s="168">
        <v>0</v>
      </c>
      <c r="R195" s="168">
        <f t="shared" si="2"/>
        <v>0</v>
      </c>
      <c r="S195" s="168">
        <v>0</v>
      </c>
      <c r="T195" s="169">
        <f t="shared" si="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0" t="s">
        <v>282</v>
      </c>
      <c r="AT195" s="170" t="s">
        <v>478</v>
      </c>
      <c r="AU195" s="170" t="s">
        <v>87</v>
      </c>
      <c r="AY195" s="18" t="s">
        <v>234</v>
      </c>
      <c r="BE195" s="171">
        <f t="shared" si="4"/>
        <v>0</v>
      </c>
      <c r="BF195" s="171">
        <f t="shared" si="5"/>
        <v>0</v>
      </c>
      <c r="BG195" s="171">
        <f t="shared" si="6"/>
        <v>0</v>
      </c>
      <c r="BH195" s="171">
        <f t="shared" si="7"/>
        <v>0</v>
      </c>
      <c r="BI195" s="171">
        <f t="shared" si="8"/>
        <v>0</v>
      </c>
      <c r="BJ195" s="18" t="s">
        <v>87</v>
      </c>
      <c r="BK195" s="171">
        <f t="shared" si="9"/>
        <v>0</v>
      </c>
      <c r="BL195" s="18" t="s">
        <v>241</v>
      </c>
      <c r="BM195" s="170" t="s">
        <v>5006</v>
      </c>
    </row>
    <row r="196" spans="1:65" s="12" customFormat="1" ht="22.95" customHeight="1">
      <c r="B196" s="144"/>
      <c r="D196" s="145" t="s">
        <v>74</v>
      </c>
      <c r="E196" s="155" t="s">
        <v>5007</v>
      </c>
      <c r="F196" s="155" t="s">
        <v>5008</v>
      </c>
      <c r="I196" s="147"/>
      <c r="J196" s="156">
        <f>BK196</f>
        <v>0</v>
      </c>
      <c r="L196" s="144"/>
      <c r="M196" s="149"/>
      <c r="N196" s="150"/>
      <c r="O196" s="150"/>
      <c r="P196" s="151">
        <f>SUM(P197:P200)</f>
        <v>0</v>
      </c>
      <c r="Q196" s="150"/>
      <c r="R196" s="151">
        <f>SUM(R197:R200)</f>
        <v>0.79200000000000004</v>
      </c>
      <c r="S196" s="150"/>
      <c r="T196" s="152">
        <f>SUM(T197:T200)</f>
        <v>0</v>
      </c>
      <c r="AR196" s="145" t="s">
        <v>82</v>
      </c>
      <c r="AT196" s="153" t="s">
        <v>74</v>
      </c>
      <c r="AU196" s="153" t="s">
        <v>82</v>
      </c>
      <c r="AY196" s="145" t="s">
        <v>234</v>
      </c>
      <c r="BK196" s="154">
        <f>SUM(BK197:BK200)</f>
        <v>0</v>
      </c>
    </row>
    <row r="197" spans="1:65" s="2" customFormat="1" ht="16.5" customHeight="1">
      <c r="A197" s="33"/>
      <c r="B197" s="157"/>
      <c r="C197" s="158" t="s">
        <v>669</v>
      </c>
      <c r="D197" s="158" t="s">
        <v>237</v>
      </c>
      <c r="E197" s="159" t="s">
        <v>5009</v>
      </c>
      <c r="F197" s="160" t="s">
        <v>5010</v>
      </c>
      <c r="G197" s="161" t="s">
        <v>453</v>
      </c>
      <c r="H197" s="162">
        <v>17.28</v>
      </c>
      <c r="I197" s="163"/>
      <c r="J197" s="164">
        <f>ROUND(I197*H197,2)</f>
        <v>0</v>
      </c>
      <c r="K197" s="165"/>
      <c r="L197" s="34"/>
      <c r="M197" s="166" t="s">
        <v>1</v>
      </c>
      <c r="N197" s="167" t="s">
        <v>41</v>
      </c>
      <c r="O197" s="62"/>
      <c r="P197" s="168">
        <f>O197*H197</f>
        <v>0</v>
      </c>
      <c r="Q197" s="168">
        <v>0</v>
      </c>
      <c r="R197" s="168">
        <f>Q197*H197</f>
        <v>0</v>
      </c>
      <c r="S197" s="168">
        <v>0</v>
      </c>
      <c r="T197" s="169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0" t="s">
        <v>241</v>
      </c>
      <c r="AT197" s="170" t="s">
        <v>237</v>
      </c>
      <c r="AU197" s="170" t="s">
        <v>87</v>
      </c>
      <c r="AY197" s="18" t="s">
        <v>234</v>
      </c>
      <c r="BE197" s="171">
        <f>IF(N197="základná",J197,0)</f>
        <v>0</v>
      </c>
      <c r="BF197" s="171">
        <f>IF(N197="znížená",J197,0)</f>
        <v>0</v>
      </c>
      <c r="BG197" s="171">
        <f>IF(N197="zákl. prenesená",J197,0)</f>
        <v>0</v>
      </c>
      <c r="BH197" s="171">
        <f>IF(N197="zníž. prenesená",J197,0)</f>
        <v>0</v>
      </c>
      <c r="BI197" s="171">
        <f>IF(N197="nulová",J197,0)</f>
        <v>0</v>
      </c>
      <c r="BJ197" s="18" t="s">
        <v>87</v>
      </c>
      <c r="BK197" s="171">
        <f>ROUND(I197*H197,2)</f>
        <v>0</v>
      </c>
      <c r="BL197" s="18" t="s">
        <v>241</v>
      </c>
      <c r="BM197" s="170" t="s">
        <v>5011</v>
      </c>
    </row>
    <row r="198" spans="1:65" s="14" customFormat="1">
      <c r="B198" s="180"/>
      <c r="D198" s="173" t="s">
        <v>243</v>
      </c>
      <c r="E198" s="181" t="s">
        <v>4928</v>
      </c>
      <c r="F198" s="182" t="s">
        <v>5012</v>
      </c>
      <c r="H198" s="183">
        <v>17.28</v>
      </c>
      <c r="I198" s="184"/>
      <c r="L198" s="180"/>
      <c r="M198" s="185"/>
      <c r="N198" s="186"/>
      <c r="O198" s="186"/>
      <c r="P198" s="186"/>
      <c r="Q198" s="186"/>
      <c r="R198" s="186"/>
      <c r="S198" s="186"/>
      <c r="T198" s="187"/>
      <c r="AT198" s="181" t="s">
        <v>243</v>
      </c>
      <c r="AU198" s="181" t="s">
        <v>87</v>
      </c>
      <c r="AV198" s="14" t="s">
        <v>87</v>
      </c>
      <c r="AW198" s="14" t="s">
        <v>29</v>
      </c>
      <c r="AX198" s="14" t="s">
        <v>82</v>
      </c>
      <c r="AY198" s="181" t="s">
        <v>234</v>
      </c>
    </row>
    <row r="199" spans="1:65" s="2" customFormat="1" ht="24.15" customHeight="1">
      <c r="A199" s="33"/>
      <c r="B199" s="157"/>
      <c r="C199" s="199" t="s">
        <v>682</v>
      </c>
      <c r="D199" s="199" t="s">
        <v>478</v>
      </c>
      <c r="E199" s="200" t="s">
        <v>5013</v>
      </c>
      <c r="F199" s="201" t="s">
        <v>5014</v>
      </c>
      <c r="G199" s="202" t="s">
        <v>305</v>
      </c>
      <c r="H199" s="203">
        <v>40</v>
      </c>
      <c r="I199" s="204"/>
      <c r="J199" s="205">
        <f>ROUND(I199*H199,2)</f>
        <v>0</v>
      </c>
      <c r="K199" s="206"/>
      <c r="L199" s="207"/>
      <c r="M199" s="208" t="s">
        <v>1</v>
      </c>
      <c r="N199" s="209" t="s">
        <v>41</v>
      </c>
      <c r="O199" s="62"/>
      <c r="P199" s="168">
        <f>O199*H199</f>
        <v>0</v>
      </c>
      <c r="Q199" s="168">
        <v>1.9800000000000002E-2</v>
      </c>
      <c r="R199" s="168">
        <f>Q199*H199</f>
        <v>0.79200000000000004</v>
      </c>
      <c r="S199" s="168">
        <v>0</v>
      </c>
      <c r="T199" s="169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70" t="s">
        <v>282</v>
      </c>
      <c r="AT199" s="170" t="s">
        <v>478</v>
      </c>
      <c r="AU199" s="170" t="s">
        <v>87</v>
      </c>
      <c r="AY199" s="18" t="s">
        <v>234</v>
      </c>
      <c r="BE199" s="171">
        <f>IF(N199="základná",J199,0)</f>
        <v>0</v>
      </c>
      <c r="BF199" s="171">
        <f>IF(N199="znížená",J199,0)</f>
        <v>0</v>
      </c>
      <c r="BG199" s="171">
        <f>IF(N199="zákl. prenesená",J199,0)</f>
        <v>0</v>
      </c>
      <c r="BH199" s="171">
        <f>IF(N199="zníž. prenesená",J199,0)</f>
        <v>0</v>
      </c>
      <c r="BI199" s="171">
        <f>IF(N199="nulová",J199,0)</f>
        <v>0</v>
      </c>
      <c r="BJ199" s="18" t="s">
        <v>87</v>
      </c>
      <c r="BK199" s="171">
        <f>ROUND(I199*H199,2)</f>
        <v>0</v>
      </c>
      <c r="BL199" s="18" t="s">
        <v>241</v>
      </c>
      <c r="BM199" s="170" t="s">
        <v>5015</v>
      </c>
    </row>
    <row r="200" spans="1:65" s="14" customFormat="1">
      <c r="B200" s="180"/>
      <c r="D200" s="173" t="s">
        <v>243</v>
      </c>
      <c r="E200" s="181" t="s">
        <v>1</v>
      </c>
      <c r="F200" s="182" t="s">
        <v>5016</v>
      </c>
      <c r="H200" s="183">
        <v>40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243</v>
      </c>
      <c r="AU200" s="181" t="s">
        <v>87</v>
      </c>
      <c r="AV200" s="14" t="s">
        <v>87</v>
      </c>
      <c r="AW200" s="14" t="s">
        <v>29</v>
      </c>
      <c r="AX200" s="14" t="s">
        <v>82</v>
      </c>
      <c r="AY200" s="181" t="s">
        <v>234</v>
      </c>
    </row>
    <row r="201" spans="1:65" s="12" customFormat="1" ht="22.95" customHeight="1">
      <c r="B201" s="144"/>
      <c r="D201" s="145" t="s">
        <v>74</v>
      </c>
      <c r="E201" s="155" t="s">
        <v>325</v>
      </c>
      <c r="F201" s="155" t="s">
        <v>326</v>
      </c>
      <c r="I201" s="147"/>
      <c r="J201" s="156">
        <f>BK201</f>
        <v>0</v>
      </c>
      <c r="L201" s="144"/>
      <c r="M201" s="149"/>
      <c r="N201" s="150"/>
      <c r="O201" s="150"/>
      <c r="P201" s="151">
        <f>P202</f>
        <v>0</v>
      </c>
      <c r="Q201" s="150"/>
      <c r="R201" s="151">
        <f>R202</f>
        <v>0</v>
      </c>
      <c r="S201" s="150"/>
      <c r="T201" s="152">
        <f>T202</f>
        <v>0</v>
      </c>
      <c r="AR201" s="145" t="s">
        <v>82</v>
      </c>
      <c r="AT201" s="153" t="s">
        <v>74</v>
      </c>
      <c r="AU201" s="153" t="s">
        <v>82</v>
      </c>
      <c r="AY201" s="145" t="s">
        <v>234</v>
      </c>
      <c r="BK201" s="154">
        <f>BK202</f>
        <v>0</v>
      </c>
    </row>
    <row r="202" spans="1:65" s="2" customFormat="1" ht="33" customHeight="1">
      <c r="A202" s="33"/>
      <c r="B202" s="157"/>
      <c r="C202" s="158" t="s">
        <v>686</v>
      </c>
      <c r="D202" s="158" t="s">
        <v>237</v>
      </c>
      <c r="E202" s="159" t="s">
        <v>1399</v>
      </c>
      <c r="F202" s="160" t="s">
        <v>1400</v>
      </c>
      <c r="G202" s="161" t="s">
        <v>267</v>
      </c>
      <c r="H202" s="162">
        <v>3.4969999999999999</v>
      </c>
      <c r="I202" s="163"/>
      <c r="J202" s="164">
        <f>ROUND(I202*H202,2)</f>
        <v>0</v>
      </c>
      <c r="K202" s="165"/>
      <c r="L202" s="34"/>
      <c r="M202" s="224" t="s">
        <v>1</v>
      </c>
      <c r="N202" s="225" t="s">
        <v>41</v>
      </c>
      <c r="O202" s="220"/>
      <c r="P202" s="221">
        <f>O202*H202</f>
        <v>0</v>
      </c>
      <c r="Q202" s="221">
        <v>0</v>
      </c>
      <c r="R202" s="221">
        <f>Q202*H202</f>
        <v>0</v>
      </c>
      <c r="S202" s="221">
        <v>0</v>
      </c>
      <c r="T202" s="222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0" t="s">
        <v>241</v>
      </c>
      <c r="AT202" s="170" t="s">
        <v>237</v>
      </c>
      <c r="AU202" s="170" t="s">
        <v>87</v>
      </c>
      <c r="AY202" s="18" t="s">
        <v>234</v>
      </c>
      <c r="BE202" s="171">
        <f>IF(N202="základná",J202,0)</f>
        <v>0</v>
      </c>
      <c r="BF202" s="171">
        <f>IF(N202="znížená",J202,0)</f>
        <v>0</v>
      </c>
      <c r="BG202" s="171">
        <f>IF(N202="zákl. prenesená",J202,0)</f>
        <v>0</v>
      </c>
      <c r="BH202" s="171">
        <f>IF(N202="zníž. prenesená",J202,0)</f>
        <v>0</v>
      </c>
      <c r="BI202" s="171">
        <f>IF(N202="nulová",J202,0)</f>
        <v>0</v>
      </c>
      <c r="BJ202" s="18" t="s">
        <v>87</v>
      </c>
      <c r="BK202" s="171">
        <f>ROUND(I202*H202,2)</f>
        <v>0</v>
      </c>
      <c r="BL202" s="18" t="s">
        <v>241</v>
      </c>
      <c r="BM202" s="170" t="s">
        <v>4924</v>
      </c>
    </row>
    <row r="203" spans="1:65" s="2" customFormat="1" ht="6.9" customHeight="1">
      <c r="A203" s="33"/>
      <c r="B203" s="51"/>
      <c r="C203" s="52"/>
      <c r="D203" s="52"/>
      <c r="E203" s="52"/>
      <c r="F203" s="52"/>
      <c r="G203" s="52"/>
      <c r="H203" s="52"/>
      <c r="I203" s="52"/>
      <c r="J203" s="52"/>
      <c r="K203" s="52"/>
      <c r="L203" s="34"/>
      <c r="M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</row>
  </sheetData>
  <autoFilter ref="C126:K202" xr:uid="{00000000-0009-0000-0000-000016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188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180</v>
      </c>
      <c r="AZ2" s="102" t="s">
        <v>4385</v>
      </c>
      <c r="BA2" s="102" t="s">
        <v>4806</v>
      </c>
      <c r="BB2" s="102" t="s">
        <v>1</v>
      </c>
      <c r="BC2" s="102" t="s">
        <v>5017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5018</v>
      </c>
      <c r="BA3" s="102" t="s">
        <v>1</v>
      </c>
      <c r="BB3" s="102" t="s">
        <v>1</v>
      </c>
      <c r="BC3" s="102" t="s">
        <v>5019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5020</v>
      </c>
      <c r="BA4" s="102" t="s">
        <v>1</v>
      </c>
      <c r="BB4" s="102" t="s">
        <v>1</v>
      </c>
      <c r="BC4" s="102" t="s">
        <v>5021</v>
      </c>
      <c r="BD4" s="102" t="s">
        <v>87</v>
      </c>
    </row>
    <row r="5" spans="1:56" s="1" customFormat="1" ht="6.9" customHeight="1">
      <c r="B5" s="21"/>
      <c r="L5" s="21"/>
      <c r="AZ5" s="102" t="s">
        <v>5022</v>
      </c>
      <c r="BA5" s="102" t="s">
        <v>1</v>
      </c>
      <c r="BB5" s="102" t="s">
        <v>1</v>
      </c>
      <c r="BC5" s="102" t="s">
        <v>5023</v>
      </c>
      <c r="BD5" s="102" t="s">
        <v>87</v>
      </c>
    </row>
    <row r="6" spans="1:56" s="1" customFormat="1" ht="12" customHeight="1">
      <c r="B6" s="21"/>
      <c r="D6" s="28" t="s">
        <v>15</v>
      </c>
      <c r="L6" s="21"/>
      <c r="AZ6" s="102" t="s">
        <v>4403</v>
      </c>
      <c r="BA6" s="102" t="s">
        <v>4403</v>
      </c>
      <c r="BB6" s="102" t="s">
        <v>1</v>
      </c>
      <c r="BC6" s="102" t="s">
        <v>5024</v>
      </c>
      <c r="BD6" s="102" t="s">
        <v>87</v>
      </c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  <c r="AZ7" s="102" t="s">
        <v>3166</v>
      </c>
      <c r="BA7" s="102" t="s">
        <v>3166</v>
      </c>
      <c r="BB7" s="102" t="s">
        <v>1</v>
      </c>
      <c r="BC7" s="102" t="s">
        <v>5025</v>
      </c>
      <c r="BD7" s="102" t="s">
        <v>87</v>
      </c>
    </row>
    <row r="8" spans="1:56" s="1" customFormat="1" ht="12" customHeight="1">
      <c r="B8" s="21"/>
      <c r="D8" s="28" t="s">
        <v>199</v>
      </c>
      <c r="L8" s="21"/>
    </row>
    <row r="9" spans="1:56" s="2" customFormat="1" ht="16.5" customHeight="1">
      <c r="A9" s="33"/>
      <c r="B9" s="34"/>
      <c r="C9" s="33"/>
      <c r="D9" s="33"/>
      <c r="E9" s="284" t="s">
        <v>4815</v>
      </c>
      <c r="F9" s="287"/>
      <c r="G9" s="287"/>
      <c r="H9" s="28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201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66" t="s">
        <v>5026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20. 4. 2022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8" t="str">
        <f>'Rekapitulácia stavby'!E14</f>
        <v>Vyplň údaj</v>
      </c>
      <c r="F20" s="255"/>
      <c r="G20" s="255"/>
      <c r="H20" s="25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30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4395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205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5"/>
      <c r="B29" s="106"/>
      <c r="C29" s="105"/>
      <c r="D29" s="105"/>
      <c r="E29" s="259" t="s">
        <v>1</v>
      </c>
      <c r="F29" s="259"/>
      <c r="G29" s="259"/>
      <c r="H29" s="259"/>
      <c r="I29" s="105"/>
      <c r="J29" s="105"/>
      <c r="K29" s="105"/>
      <c r="L29" s="107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8" t="s">
        <v>35</v>
      </c>
      <c r="E32" s="33"/>
      <c r="F32" s="33"/>
      <c r="G32" s="33"/>
      <c r="H32" s="33"/>
      <c r="I32" s="33"/>
      <c r="J32" s="75">
        <f>ROUND(J124,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39</v>
      </c>
      <c r="E35" s="39" t="s">
        <v>40</v>
      </c>
      <c r="F35" s="109">
        <f>ROUND((SUM(BE124:BE187)),  2)</f>
        <v>0</v>
      </c>
      <c r="G35" s="110"/>
      <c r="H35" s="110"/>
      <c r="I35" s="111">
        <v>0.2</v>
      </c>
      <c r="J35" s="109">
        <f>ROUND(((SUM(BE124:BE187))*I35),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9" t="s">
        <v>41</v>
      </c>
      <c r="F36" s="109">
        <f>ROUND((SUM(BF124:BF187)),  2)</f>
        <v>0</v>
      </c>
      <c r="G36" s="110"/>
      <c r="H36" s="110"/>
      <c r="I36" s="111">
        <v>0.2</v>
      </c>
      <c r="J36" s="109">
        <f>ROUND(((SUM(BF124:BF187))*I36),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ROUND((SUM(BG124:BG187)),  2)</f>
        <v>0</v>
      </c>
      <c r="G37" s="33"/>
      <c r="H37" s="33"/>
      <c r="I37" s="113">
        <v>0.2</v>
      </c>
      <c r="J37" s="11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43</v>
      </c>
      <c r="F38" s="112">
        <f>ROUND((SUM(BH124:BH187)),  2)</f>
        <v>0</v>
      </c>
      <c r="G38" s="33"/>
      <c r="H38" s="33"/>
      <c r="I38" s="113">
        <v>0.2</v>
      </c>
      <c r="J38" s="112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39" t="s">
        <v>44</v>
      </c>
      <c r="F39" s="109">
        <f>ROUND((SUM(BI124:BI187)),  2)</f>
        <v>0</v>
      </c>
      <c r="G39" s="110"/>
      <c r="H39" s="110"/>
      <c r="I39" s="111">
        <v>0</v>
      </c>
      <c r="J39" s="109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45</v>
      </c>
      <c r="E41" s="64"/>
      <c r="F41" s="64"/>
      <c r="G41" s="116" t="s">
        <v>46</v>
      </c>
      <c r="H41" s="117" t="s">
        <v>47</v>
      </c>
      <c r="I41" s="64"/>
      <c r="J41" s="118">
        <f>SUM(J32:J39)</f>
        <v>0</v>
      </c>
      <c r="K41" s="119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2" customFormat="1" ht="16.5" hidden="1" customHeight="1">
      <c r="A87" s="33"/>
      <c r="B87" s="34"/>
      <c r="C87" s="33"/>
      <c r="D87" s="33"/>
      <c r="E87" s="284" t="s">
        <v>4815</v>
      </c>
      <c r="F87" s="287"/>
      <c r="G87" s="287"/>
      <c r="H87" s="28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hidden="1" customHeight="1">
      <c r="A88" s="33"/>
      <c r="B88" s="34"/>
      <c r="C88" s="28" t="s">
        <v>201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hidden="1" customHeight="1">
      <c r="A89" s="33"/>
      <c r="B89" s="34"/>
      <c r="C89" s="33"/>
      <c r="D89" s="33"/>
      <c r="E89" s="266" t="str">
        <f>E11</f>
        <v>SO 05.3 - Vsakovacie studne VST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hidden="1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hidden="1" customHeight="1">
      <c r="A91" s="33"/>
      <c r="B91" s="34"/>
      <c r="C91" s="28" t="s">
        <v>19</v>
      </c>
      <c r="D91" s="33"/>
      <c r="E91" s="33"/>
      <c r="F91" s="26" t="str">
        <f>F14</f>
        <v>kú: Jelka,p.č.:1174/1,4,24,25</v>
      </c>
      <c r="G91" s="33"/>
      <c r="H91" s="33"/>
      <c r="I91" s="28" t="s">
        <v>21</v>
      </c>
      <c r="J91" s="59" t="str">
        <f>IF(J14="","",J14)</f>
        <v>20. 4. 2022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hidden="1" customHeight="1">
      <c r="A93" s="33"/>
      <c r="B93" s="34"/>
      <c r="C93" s="28" t="s">
        <v>23</v>
      </c>
      <c r="D93" s="33"/>
      <c r="E93" s="33"/>
      <c r="F93" s="26" t="str">
        <f>E17</f>
        <v>Obec Jelka, Mierová 959/17, 925 23 Jelka</v>
      </c>
      <c r="G93" s="33"/>
      <c r="H93" s="33"/>
      <c r="I93" s="28" t="s">
        <v>30</v>
      </c>
      <c r="J93" s="31" t="str">
        <f>E23</f>
        <v>Ing.Alfréd Gáspár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hidden="1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Ingrid Szegheőová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hidden="1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hidden="1" customHeight="1">
      <c r="A96" s="33"/>
      <c r="B96" s="34"/>
      <c r="C96" s="122" t="s">
        <v>207</v>
      </c>
      <c r="D96" s="114"/>
      <c r="E96" s="114"/>
      <c r="F96" s="114"/>
      <c r="G96" s="114"/>
      <c r="H96" s="114"/>
      <c r="I96" s="114"/>
      <c r="J96" s="123" t="s">
        <v>208</v>
      </c>
      <c r="K96" s="114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hidden="1" customHeight="1">
      <c r="A98" s="33"/>
      <c r="B98" s="34"/>
      <c r="C98" s="124" t="s">
        <v>209</v>
      </c>
      <c r="D98" s="33"/>
      <c r="E98" s="33"/>
      <c r="F98" s="33"/>
      <c r="G98" s="33"/>
      <c r="H98" s="33"/>
      <c r="I98" s="33"/>
      <c r="J98" s="75">
        <f>J124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210</v>
      </c>
    </row>
    <row r="99" spans="1:47" s="9" customFormat="1" ht="24.9" hidden="1" customHeight="1">
      <c r="B99" s="125"/>
      <c r="D99" s="126" t="s">
        <v>211</v>
      </c>
      <c r="E99" s="127"/>
      <c r="F99" s="127"/>
      <c r="G99" s="127"/>
      <c r="H99" s="127"/>
      <c r="I99" s="127"/>
      <c r="J99" s="128">
        <f>J125</f>
        <v>0</v>
      </c>
      <c r="L99" s="125"/>
    </row>
    <row r="100" spans="1:47" s="10" customFormat="1" ht="19.95" hidden="1" customHeight="1">
      <c r="B100" s="129"/>
      <c r="D100" s="130" t="s">
        <v>433</v>
      </c>
      <c r="E100" s="131"/>
      <c r="F100" s="131"/>
      <c r="G100" s="131"/>
      <c r="H100" s="131"/>
      <c r="I100" s="131"/>
      <c r="J100" s="132">
        <f>J126</f>
        <v>0</v>
      </c>
      <c r="L100" s="129"/>
    </row>
    <row r="101" spans="1:47" s="10" customFormat="1" ht="19.95" hidden="1" customHeight="1">
      <c r="B101" s="129"/>
      <c r="D101" s="130" t="s">
        <v>4817</v>
      </c>
      <c r="E101" s="131"/>
      <c r="F101" s="131"/>
      <c r="G101" s="131"/>
      <c r="H101" s="131"/>
      <c r="I101" s="131"/>
      <c r="J101" s="132">
        <f>J171</f>
        <v>0</v>
      </c>
      <c r="L101" s="129"/>
    </row>
    <row r="102" spans="1:47" s="10" customFormat="1" ht="19.95" hidden="1" customHeight="1">
      <c r="B102" s="129"/>
      <c r="D102" s="130" t="s">
        <v>1315</v>
      </c>
      <c r="E102" s="131"/>
      <c r="F102" s="131"/>
      <c r="G102" s="131"/>
      <c r="H102" s="131"/>
      <c r="I102" s="131"/>
      <c r="J102" s="132">
        <f>J186</f>
        <v>0</v>
      </c>
      <c r="L102" s="129"/>
    </row>
    <row r="103" spans="1:47" s="2" customFormat="1" ht="21.75" hidden="1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6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47" s="2" customFormat="1" ht="6.9" hidden="1" customHeight="1">
      <c r="A104" s="33"/>
      <c r="B104" s="51"/>
      <c r="C104" s="52"/>
      <c r="D104" s="52"/>
      <c r="E104" s="52"/>
      <c r="F104" s="52"/>
      <c r="G104" s="52"/>
      <c r="H104" s="52"/>
      <c r="I104" s="52"/>
      <c r="J104" s="52"/>
      <c r="K104" s="52"/>
      <c r="L104" s="46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hidden="1"/>
    <row r="106" spans="1:47" hidden="1"/>
    <row r="107" spans="1:47" hidden="1"/>
    <row r="108" spans="1:47" s="2" customFormat="1" ht="6.9" customHeight="1">
      <c r="A108" s="33"/>
      <c r="B108" s="53"/>
      <c r="C108" s="54"/>
      <c r="D108" s="54"/>
      <c r="E108" s="54"/>
      <c r="F108" s="54"/>
      <c r="G108" s="54"/>
      <c r="H108" s="54"/>
      <c r="I108" s="54"/>
      <c r="J108" s="54"/>
      <c r="K108" s="54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24.9" customHeight="1">
      <c r="A109" s="33"/>
      <c r="B109" s="34"/>
      <c r="C109" s="22" t="s">
        <v>220</v>
      </c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6.9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2" customHeight="1">
      <c r="A111" s="33"/>
      <c r="B111" s="34"/>
      <c r="C111" s="28" t="s">
        <v>15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6.5" customHeight="1">
      <c r="A112" s="33"/>
      <c r="B112" s="34"/>
      <c r="C112" s="33"/>
      <c r="D112" s="33"/>
      <c r="E112" s="284" t="str">
        <f>E7</f>
        <v>PRESTAVBA BUDOV ZDRAVOTNÉHO STREDISKA - 9 B.J.</v>
      </c>
      <c r="F112" s="285"/>
      <c r="G112" s="285"/>
      <c r="H112" s="285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B113" s="21"/>
      <c r="C113" s="28" t="s">
        <v>199</v>
      </c>
      <c r="L113" s="21"/>
    </row>
    <row r="114" spans="1:65" s="2" customFormat="1" ht="16.5" customHeight="1">
      <c r="A114" s="33"/>
      <c r="B114" s="34"/>
      <c r="C114" s="33"/>
      <c r="D114" s="33"/>
      <c r="E114" s="284" t="s">
        <v>4815</v>
      </c>
      <c r="F114" s="287"/>
      <c r="G114" s="287"/>
      <c r="H114" s="287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201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66" t="str">
        <f>E11</f>
        <v>SO 05.3 - Vsakovacie studne VST</v>
      </c>
      <c r="F116" s="287"/>
      <c r="G116" s="287"/>
      <c r="H116" s="287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19</v>
      </c>
      <c r="D118" s="33"/>
      <c r="E118" s="33"/>
      <c r="F118" s="26" t="str">
        <f>F14</f>
        <v>kú: Jelka,p.č.:1174/1,4,24,25</v>
      </c>
      <c r="G118" s="33"/>
      <c r="H118" s="33"/>
      <c r="I118" s="28" t="s">
        <v>21</v>
      </c>
      <c r="J118" s="59" t="str">
        <f>IF(J14="","",J14)</f>
        <v>20. 4. 2022</v>
      </c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15" customHeight="1">
      <c r="A120" s="33"/>
      <c r="B120" s="34"/>
      <c r="C120" s="28" t="s">
        <v>23</v>
      </c>
      <c r="D120" s="33"/>
      <c r="E120" s="33"/>
      <c r="F120" s="26" t="str">
        <f>E17</f>
        <v>Obec Jelka, Mierová 959/17, 925 23 Jelka</v>
      </c>
      <c r="G120" s="33"/>
      <c r="H120" s="33"/>
      <c r="I120" s="28" t="s">
        <v>30</v>
      </c>
      <c r="J120" s="31" t="str">
        <f>E23</f>
        <v>Ing.Alfréd Gáspár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27</v>
      </c>
      <c r="D121" s="33"/>
      <c r="E121" s="33"/>
      <c r="F121" s="26" t="str">
        <f>IF(E20="","",E20)</f>
        <v>Vyplň údaj</v>
      </c>
      <c r="G121" s="33"/>
      <c r="H121" s="33"/>
      <c r="I121" s="28" t="s">
        <v>32</v>
      </c>
      <c r="J121" s="31" t="str">
        <f>E26</f>
        <v>Ingrid Szegheőová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33"/>
      <c r="B123" s="134"/>
      <c r="C123" s="135" t="s">
        <v>221</v>
      </c>
      <c r="D123" s="136" t="s">
        <v>60</v>
      </c>
      <c r="E123" s="136" t="s">
        <v>56</v>
      </c>
      <c r="F123" s="136" t="s">
        <v>57</v>
      </c>
      <c r="G123" s="136" t="s">
        <v>222</v>
      </c>
      <c r="H123" s="136" t="s">
        <v>223</v>
      </c>
      <c r="I123" s="136" t="s">
        <v>224</v>
      </c>
      <c r="J123" s="137" t="s">
        <v>208</v>
      </c>
      <c r="K123" s="138" t="s">
        <v>225</v>
      </c>
      <c r="L123" s="139"/>
      <c r="M123" s="66" t="s">
        <v>1</v>
      </c>
      <c r="N123" s="67" t="s">
        <v>39</v>
      </c>
      <c r="O123" s="67" t="s">
        <v>226</v>
      </c>
      <c r="P123" s="67" t="s">
        <v>227</v>
      </c>
      <c r="Q123" s="67" t="s">
        <v>228</v>
      </c>
      <c r="R123" s="67" t="s">
        <v>229</v>
      </c>
      <c r="S123" s="67" t="s">
        <v>230</v>
      </c>
      <c r="T123" s="68" t="s">
        <v>231</v>
      </c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</row>
    <row r="124" spans="1:65" s="2" customFormat="1" ht="22.95" customHeight="1">
      <c r="A124" s="33"/>
      <c r="B124" s="34"/>
      <c r="C124" s="73" t="s">
        <v>209</v>
      </c>
      <c r="D124" s="33"/>
      <c r="E124" s="33"/>
      <c r="F124" s="33"/>
      <c r="G124" s="33"/>
      <c r="H124" s="33"/>
      <c r="I124" s="33"/>
      <c r="J124" s="140">
        <f>BK124</f>
        <v>0</v>
      </c>
      <c r="K124" s="33"/>
      <c r="L124" s="34"/>
      <c r="M124" s="69"/>
      <c r="N124" s="60"/>
      <c r="O124" s="70"/>
      <c r="P124" s="141">
        <f>P125</f>
        <v>0</v>
      </c>
      <c r="Q124" s="70"/>
      <c r="R124" s="141">
        <f>R125</f>
        <v>47.274231999999998</v>
      </c>
      <c r="S124" s="70"/>
      <c r="T124" s="142">
        <f>T125</f>
        <v>2.4E-2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74</v>
      </c>
      <c r="AU124" s="18" t="s">
        <v>210</v>
      </c>
      <c r="BK124" s="143">
        <f>BK125</f>
        <v>0</v>
      </c>
    </row>
    <row r="125" spans="1:65" s="12" customFormat="1" ht="25.95" customHeight="1">
      <c r="B125" s="144"/>
      <c r="D125" s="145" t="s">
        <v>74</v>
      </c>
      <c r="E125" s="146" t="s">
        <v>232</v>
      </c>
      <c r="F125" s="146" t="s">
        <v>233</v>
      </c>
      <c r="I125" s="147"/>
      <c r="J125" s="148">
        <f>BK125</f>
        <v>0</v>
      </c>
      <c r="L125" s="144"/>
      <c r="M125" s="149"/>
      <c r="N125" s="150"/>
      <c r="O125" s="150"/>
      <c r="P125" s="151">
        <f>P126+P171+P186</f>
        <v>0</v>
      </c>
      <c r="Q125" s="150"/>
      <c r="R125" s="151">
        <f>R126+R171+R186</f>
        <v>47.274231999999998</v>
      </c>
      <c r="S125" s="150"/>
      <c r="T125" s="152">
        <f>T126+T171+T186</f>
        <v>2.4E-2</v>
      </c>
      <c r="AR125" s="145" t="s">
        <v>82</v>
      </c>
      <c r="AT125" s="153" t="s">
        <v>74</v>
      </c>
      <c r="AU125" s="153" t="s">
        <v>75</v>
      </c>
      <c r="AY125" s="145" t="s">
        <v>234</v>
      </c>
      <c r="BK125" s="154">
        <f>BK126+BK171+BK186</f>
        <v>0</v>
      </c>
    </row>
    <row r="126" spans="1:65" s="12" customFormat="1" ht="22.95" customHeight="1">
      <c r="B126" s="144"/>
      <c r="D126" s="145" t="s">
        <v>74</v>
      </c>
      <c r="E126" s="155" t="s">
        <v>82</v>
      </c>
      <c r="F126" s="155" t="s">
        <v>450</v>
      </c>
      <c r="I126" s="147"/>
      <c r="J126" s="156">
        <f>BK126</f>
        <v>0</v>
      </c>
      <c r="L126" s="144"/>
      <c r="M126" s="149"/>
      <c r="N126" s="150"/>
      <c r="O126" s="150"/>
      <c r="P126" s="151">
        <f>SUM(P127:P170)</f>
        <v>0</v>
      </c>
      <c r="Q126" s="150"/>
      <c r="R126" s="151">
        <f>SUM(R127:R170)</f>
        <v>46.887111999999995</v>
      </c>
      <c r="S126" s="150"/>
      <c r="T126" s="152">
        <f>SUM(T127:T170)</f>
        <v>0</v>
      </c>
      <c r="AR126" s="145" t="s">
        <v>82</v>
      </c>
      <c r="AT126" s="153" t="s">
        <v>74</v>
      </c>
      <c r="AU126" s="153" t="s">
        <v>82</v>
      </c>
      <c r="AY126" s="145" t="s">
        <v>234</v>
      </c>
      <c r="BK126" s="154">
        <f>SUM(BK127:BK170)</f>
        <v>0</v>
      </c>
    </row>
    <row r="127" spans="1:65" s="2" customFormat="1" ht="16.5" customHeight="1">
      <c r="A127" s="33"/>
      <c r="B127" s="157"/>
      <c r="C127" s="158" t="s">
        <v>82</v>
      </c>
      <c r="D127" s="158" t="s">
        <v>237</v>
      </c>
      <c r="E127" s="159" t="s">
        <v>5027</v>
      </c>
      <c r="F127" s="160" t="s">
        <v>5028</v>
      </c>
      <c r="G127" s="161" t="s">
        <v>453</v>
      </c>
      <c r="H127" s="162">
        <v>65.037999999999997</v>
      </c>
      <c r="I127" s="163"/>
      <c r="J127" s="164">
        <f>ROUND(I127*H127,2)</f>
        <v>0</v>
      </c>
      <c r="K127" s="165"/>
      <c r="L127" s="34"/>
      <c r="M127" s="166" t="s">
        <v>1</v>
      </c>
      <c r="N127" s="167" t="s">
        <v>41</v>
      </c>
      <c r="O127" s="62"/>
      <c r="P127" s="168">
        <f>O127*H127</f>
        <v>0</v>
      </c>
      <c r="Q127" s="168">
        <v>0</v>
      </c>
      <c r="R127" s="168">
        <f>Q127*H127</f>
        <v>0</v>
      </c>
      <c r="S127" s="168">
        <v>0</v>
      </c>
      <c r="T127" s="169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70" t="s">
        <v>241</v>
      </c>
      <c r="AT127" s="170" t="s">
        <v>237</v>
      </c>
      <c r="AU127" s="170" t="s">
        <v>87</v>
      </c>
      <c r="AY127" s="18" t="s">
        <v>234</v>
      </c>
      <c r="BE127" s="171">
        <f>IF(N127="základná",J127,0)</f>
        <v>0</v>
      </c>
      <c r="BF127" s="171">
        <f>IF(N127="znížená",J127,0)</f>
        <v>0</v>
      </c>
      <c r="BG127" s="171">
        <f>IF(N127="zákl. prenesená",J127,0)</f>
        <v>0</v>
      </c>
      <c r="BH127" s="171">
        <f>IF(N127="zníž. prenesená",J127,0)</f>
        <v>0</v>
      </c>
      <c r="BI127" s="171">
        <f>IF(N127="nulová",J127,0)</f>
        <v>0</v>
      </c>
      <c r="BJ127" s="18" t="s">
        <v>87</v>
      </c>
      <c r="BK127" s="171">
        <f>ROUND(I127*H127,2)</f>
        <v>0</v>
      </c>
      <c r="BL127" s="18" t="s">
        <v>241</v>
      </c>
      <c r="BM127" s="170" t="s">
        <v>4818</v>
      </c>
    </row>
    <row r="128" spans="1:65" s="13" customFormat="1" ht="20.399999999999999">
      <c r="B128" s="172"/>
      <c r="D128" s="173" t="s">
        <v>243</v>
      </c>
      <c r="E128" s="174" t="s">
        <v>1</v>
      </c>
      <c r="F128" s="175" t="s">
        <v>4819</v>
      </c>
      <c r="H128" s="174" t="s">
        <v>1</v>
      </c>
      <c r="I128" s="176"/>
      <c r="L128" s="172"/>
      <c r="M128" s="177"/>
      <c r="N128" s="178"/>
      <c r="O128" s="178"/>
      <c r="P128" s="178"/>
      <c r="Q128" s="178"/>
      <c r="R128" s="178"/>
      <c r="S128" s="178"/>
      <c r="T128" s="179"/>
      <c r="AT128" s="174" t="s">
        <v>243</v>
      </c>
      <c r="AU128" s="174" t="s">
        <v>87</v>
      </c>
      <c r="AV128" s="13" t="s">
        <v>82</v>
      </c>
      <c r="AW128" s="13" t="s">
        <v>29</v>
      </c>
      <c r="AX128" s="13" t="s">
        <v>75</v>
      </c>
      <c r="AY128" s="174" t="s">
        <v>234</v>
      </c>
    </row>
    <row r="129" spans="1:65" s="14" customFormat="1">
      <c r="B129" s="180"/>
      <c r="D129" s="173" t="s">
        <v>243</v>
      </c>
      <c r="E129" s="181" t="s">
        <v>1</v>
      </c>
      <c r="F129" s="182" t="s">
        <v>5029</v>
      </c>
      <c r="H129" s="183">
        <v>65.037999999999997</v>
      </c>
      <c r="I129" s="184"/>
      <c r="L129" s="180"/>
      <c r="M129" s="185"/>
      <c r="N129" s="186"/>
      <c r="O129" s="186"/>
      <c r="P129" s="186"/>
      <c r="Q129" s="186"/>
      <c r="R129" s="186"/>
      <c r="S129" s="186"/>
      <c r="T129" s="187"/>
      <c r="AT129" s="181" t="s">
        <v>243</v>
      </c>
      <c r="AU129" s="181" t="s">
        <v>87</v>
      </c>
      <c r="AV129" s="14" t="s">
        <v>87</v>
      </c>
      <c r="AW129" s="14" t="s">
        <v>29</v>
      </c>
      <c r="AX129" s="14" t="s">
        <v>75</v>
      </c>
      <c r="AY129" s="181" t="s">
        <v>234</v>
      </c>
    </row>
    <row r="130" spans="1:65" s="15" customFormat="1">
      <c r="B130" s="188"/>
      <c r="D130" s="173" t="s">
        <v>243</v>
      </c>
      <c r="E130" s="189" t="s">
        <v>4385</v>
      </c>
      <c r="F130" s="190" t="s">
        <v>248</v>
      </c>
      <c r="H130" s="191">
        <v>65.037999999999997</v>
      </c>
      <c r="I130" s="192"/>
      <c r="L130" s="188"/>
      <c r="M130" s="193"/>
      <c r="N130" s="194"/>
      <c r="O130" s="194"/>
      <c r="P130" s="194"/>
      <c r="Q130" s="194"/>
      <c r="R130" s="194"/>
      <c r="S130" s="194"/>
      <c r="T130" s="195"/>
      <c r="AT130" s="189" t="s">
        <v>243</v>
      </c>
      <c r="AU130" s="189" t="s">
        <v>87</v>
      </c>
      <c r="AV130" s="15" t="s">
        <v>241</v>
      </c>
      <c r="AW130" s="15" t="s">
        <v>29</v>
      </c>
      <c r="AX130" s="15" t="s">
        <v>82</v>
      </c>
      <c r="AY130" s="189" t="s">
        <v>234</v>
      </c>
    </row>
    <row r="131" spans="1:65" s="2" customFormat="1" ht="24.15" customHeight="1">
      <c r="A131" s="33"/>
      <c r="B131" s="157"/>
      <c r="C131" s="158" t="s">
        <v>87</v>
      </c>
      <c r="D131" s="158" t="s">
        <v>237</v>
      </c>
      <c r="E131" s="159" t="s">
        <v>5030</v>
      </c>
      <c r="F131" s="160" t="s">
        <v>5031</v>
      </c>
      <c r="G131" s="161" t="s">
        <v>453</v>
      </c>
      <c r="H131" s="162">
        <v>19.510999999999999</v>
      </c>
      <c r="I131" s="163"/>
      <c r="J131" s="164">
        <f>ROUND(I131*H131,2)</f>
        <v>0</v>
      </c>
      <c r="K131" s="165"/>
      <c r="L131" s="34"/>
      <c r="M131" s="166" t="s">
        <v>1</v>
      </c>
      <c r="N131" s="167" t="s">
        <v>41</v>
      </c>
      <c r="O131" s="62"/>
      <c r="P131" s="168">
        <f>O131*H131</f>
        <v>0</v>
      </c>
      <c r="Q131" s="168">
        <v>0</v>
      </c>
      <c r="R131" s="168">
        <f>Q131*H131</f>
        <v>0</v>
      </c>
      <c r="S131" s="168">
        <v>0</v>
      </c>
      <c r="T131" s="169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0" t="s">
        <v>241</v>
      </c>
      <c r="AT131" s="170" t="s">
        <v>237</v>
      </c>
      <c r="AU131" s="170" t="s">
        <v>87</v>
      </c>
      <c r="AY131" s="18" t="s">
        <v>234</v>
      </c>
      <c r="BE131" s="171">
        <f>IF(N131="základná",J131,0)</f>
        <v>0</v>
      </c>
      <c r="BF131" s="171">
        <f>IF(N131="znížená",J131,0)</f>
        <v>0</v>
      </c>
      <c r="BG131" s="171">
        <f>IF(N131="zákl. prenesená",J131,0)</f>
        <v>0</v>
      </c>
      <c r="BH131" s="171">
        <f>IF(N131="zníž. prenesená",J131,0)</f>
        <v>0</v>
      </c>
      <c r="BI131" s="171">
        <f>IF(N131="nulová",J131,0)</f>
        <v>0</v>
      </c>
      <c r="BJ131" s="18" t="s">
        <v>87</v>
      </c>
      <c r="BK131" s="171">
        <f>ROUND(I131*H131,2)</f>
        <v>0</v>
      </c>
      <c r="BL131" s="18" t="s">
        <v>241</v>
      </c>
      <c r="BM131" s="170" t="s">
        <v>5032</v>
      </c>
    </row>
    <row r="132" spans="1:65" s="14" customFormat="1">
      <c r="B132" s="180"/>
      <c r="D132" s="173" t="s">
        <v>243</v>
      </c>
      <c r="E132" s="181" t="s">
        <v>1</v>
      </c>
      <c r="F132" s="182" t="s">
        <v>4691</v>
      </c>
      <c r="H132" s="183">
        <v>19.510999999999999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243</v>
      </c>
      <c r="AU132" s="181" t="s">
        <v>87</v>
      </c>
      <c r="AV132" s="14" t="s">
        <v>87</v>
      </c>
      <c r="AW132" s="14" t="s">
        <v>29</v>
      </c>
      <c r="AX132" s="14" t="s">
        <v>82</v>
      </c>
      <c r="AY132" s="181" t="s">
        <v>234</v>
      </c>
    </row>
    <row r="133" spans="1:65" s="2" customFormat="1" ht="24.15" customHeight="1">
      <c r="A133" s="33"/>
      <c r="B133" s="157"/>
      <c r="C133" s="158" t="s">
        <v>92</v>
      </c>
      <c r="D133" s="158" t="s">
        <v>237</v>
      </c>
      <c r="E133" s="159" t="s">
        <v>5033</v>
      </c>
      <c r="F133" s="160" t="s">
        <v>5034</v>
      </c>
      <c r="G133" s="161" t="s">
        <v>256</v>
      </c>
      <c r="H133" s="162">
        <v>94.6</v>
      </c>
      <c r="I133" s="163"/>
      <c r="J133" s="164">
        <f>ROUND(I133*H133,2)</f>
        <v>0</v>
      </c>
      <c r="K133" s="165"/>
      <c r="L133" s="34"/>
      <c r="M133" s="166" t="s">
        <v>1</v>
      </c>
      <c r="N133" s="167" t="s">
        <v>41</v>
      </c>
      <c r="O133" s="62"/>
      <c r="P133" s="168">
        <f>O133*H133</f>
        <v>0</v>
      </c>
      <c r="Q133" s="168">
        <v>7.2000000000000005E-4</v>
      </c>
      <c r="R133" s="168">
        <f>Q133*H133</f>
        <v>6.8112000000000006E-2</v>
      </c>
      <c r="S133" s="168">
        <v>0</v>
      </c>
      <c r="T133" s="169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70" t="s">
        <v>241</v>
      </c>
      <c r="AT133" s="170" t="s">
        <v>237</v>
      </c>
      <c r="AU133" s="170" t="s">
        <v>87</v>
      </c>
      <c r="AY133" s="18" t="s">
        <v>234</v>
      </c>
      <c r="BE133" s="171">
        <f>IF(N133="základná",J133,0)</f>
        <v>0</v>
      </c>
      <c r="BF133" s="171">
        <f>IF(N133="znížená",J133,0)</f>
        <v>0</v>
      </c>
      <c r="BG133" s="171">
        <f>IF(N133="zákl. prenesená",J133,0)</f>
        <v>0</v>
      </c>
      <c r="BH133" s="171">
        <f>IF(N133="zníž. prenesená",J133,0)</f>
        <v>0</v>
      </c>
      <c r="BI133" s="171">
        <f>IF(N133="nulová",J133,0)</f>
        <v>0</v>
      </c>
      <c r="BJ133" s="18" t="s">
        <v>87</v>
      </c>
      <c r="BK133" s="171">
        <f>ROUND(I133*H133,2)</f>
        <v>0</v>
      </c>
      <c r="BL133" s="18" t="s">
        <v>241</v>
      </c>
      <c r="BM133" s="170" t="s">
        <v>5035</v>
      </c>
    </row>
    <row r="134" spans="1:65" s="14" customFormat="1">
      <c r="B134" s="180"/>
      <c r="D134" s="173" t="s">
        <v>243</v>
      </c>
      <c r="E134" s="181" t="s">
        <v>1</v>
      </c>
      <c r="F134" s="182" t="s">
        <v>5036</v>
      </c>
      <c r="H134" s="183">
        <v>94.6</v>
      </c>
      <c r="I134" s="184"/>
      <c r="L134" s="180"/>
      <c r="M134" s="185"/>
      <c r="N134" s="186"/>
      <c r="O134" s="186"/>
      <c r="P134" s="186"/>
      <c r="Q134" s="186"/>
      <c r="R134" s="186"/>
      <c r="S134" s="186"/>
      <c r="T134" s="187"/>
      <c r="AT134" s="181" t="s">
        <v>243</v>
      </c>
      <c r="AU134" s="181" t="s">
        <v>87</v>
      </c>
      <c r="AV134" s="14" t="s">
        <v>87</v>
      </c>
      <c r="AW134" s="14" t="s">
        <v>29</v>
      </c>
      <c r="AX134" s="14" t="s">
        <v>82</v>
      </c>
      <c r="AY134" s="181" t="s">
        <v>234</v>
      </c>
    </row>
    <row r="135" spans="1:65" s="2" customFormat="1" ht="21.75" customHeight="1">
      <c r="A135" s="33"/>
      <c r="B135" s="157"/>
      <c r="C135" s="158" t="s">
        <v>241</v>
      </c>
      <c r="D135" s="158" t="s">
        <v>237</v>
      </c>
      <c r="E135" s="159" t="s">
        <v>5037</v>
      </c>
      <c r="F135" s="160" t="s">
        <v>5038</v>
      </c>
      <c r="G135" s="161" t="s">
        <v>256</v>
      </c>
      <c r="H135" s="162">
        <v>94.6</v>
      </c>
      <c r="I135" s="163"/>
      <c r="J135" s="164">
        <f>ROUND(I135*H135,2)</f>
        <v>0</v>
      </c>
      <c r="K135" s="165"/>
      <c r="L135" s="34"/>
      <c r="M135" s="166" t="s">
        <v>1</v>
      </c>
      <c r="N135" s="167" t="s">
        <v>41</v>
      </c>
      <c r="O135" s="62"/>
      <c r="P135" s="168">
        <f>O135*H135</f>
        <v>0</v>
      </c>
      <c r="Q135" s="168">
        <v>0</v>
      </c>
      <c r="R135" s="168">
        <f>Q135*H135</f>
        <v>0</v>
      </c>
      <c r="S135" s="168">
        <v>0</v>
      </c>
      <c r="T135" s="169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0" t="s">
        <v>241</v>
      </c>
      <c r="AT135" s="170" t="s">
        <v>237</v>
      </c>
      <c r="AU135" s="170" t="s">
        <v>87</v>
      </c>
      <c r="AY135" s="18" t="s">
        <v>234</v>
      </c>
      <c r="BE135" s="171">
        <f>IF(N135="základná",J135,0)</f>
        <v>0</v>
      </c>
      <c r="BF135" s="171">
        <f>IF(N135="znížená",J135,0)</f>
        <v>0</v>
      </c>
      <c r="BG135" s="171">
        <f>IF(N135="zákl. prenesená",J135,0)</f>
        <v>0</v>
      </c>
      <c r="BH135" s="171">
        <f>IF(N135="zníž. prenesená",J135,0)</f>
        <v>0</v>
      </c>
      <c r="BI135" s="171">
        <f>IF(N135="nulová",J135,0)</f>
        <v>0</v>
      </c>
      <c r="BJ135" s="18" t="s">
        <v>87</v>
      </c>
      <c r="BK135" s="171">
        <f>ROUND(I135*H135,2)</f>
        <v>0</v>
      </c>
      <c r="BL135" s="18" t="s">
        <v>241</v>
      </c>
      <c r="BM135" s="170" t="s">
        <v>5039</v>
      </c>
    </row>
    <row r="136" spans="1:65" s="2" customFormat="1" ht="37.950000000000003" customHeight="1">
      <c r="A136" s="33"/>
      <c r="B136" s="157"/>
      <c r="C136" s="158" t="s">
        <v>269</v>
      </c>
      <c r="D136" s="158" t="s">
        <v>237</v>
      </c>
      <c r="E136" s="159" t="s">
        <v>4550</v>
      </c>
      <c r="F136" s="160" t="s">
        <v>4551</v>
      </c>
      <c r="G136" s="161" t="s">
        <v>453</v>
      </c>
      <c r="H136" s="162">
        <v>37.497</v>
      </c>
      <c r="I136" s="163"/>
      <c r="J136" s="164">
        <f>ROUND(I136*H136,2)</f>
        <v>0</v>
      </c>
      <c r="K136" s="165"/>
      <c r="L136" s="34"/>
      <c r="M136" s="166" t="s">
        <v>1</v>
      </c>
      <c r="N136" s="167" t="s">
        <v>41</v>
      </c>
      <c r="O136" s="62"/>
      <c r="P136" s="168">
        <f>O136*H136</f>
        <v>0</v>
      </c>
      <c r="Q136" s="168">
        <v>0</v>
      </c>
      <c r="R136" s="168">
        <f>Q136*H136</f>
        <v>0</v>
      </c>
      <c r="S136" s="168">
        <v>0</v>
      </c>
      <c r="T136" s="169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0" t="s">
        <v>241</v>
      </c>
      <c r="AT136" s="170" t="s">
        <v>237</v>
      </c>
      <c r="AU136" s="170" t="s">
        <v>87</v>
      </c>
      <c r="AY136" s="18" t="s">
        <v>234</v>
      </c>
      <c r="BE136" s="171">
        <f>IF(N136="základná",J136,0)</f>
        <v>0</v>
      </c>
      <c r="BF136" s="171">
        <f>IF(N136="znížená",J136,0)</f>
        <v>0</v>
      </c>
      <c r="BG136" s="171">
        <f>IF(N136="zákl. prenesená",J136,0)</f>
        <v>0</v>
      </c>
      <c r="BH136" s="171">
        <f>IF(N136="zníž. prenesená",J136,0)</f>
        <v>0</v>
      </c>
      <c r="BI136" s="171">
        <f>IF(N136="nulová",J136,0)</f>
        <v>0</v>
      </c>
      <c r="BJ136" s="18" t="s">
        <v>87</v>
      </c>
      <c r="BK136" s="171">
        <f>ROUND(I136*H136,2)</f>
        <v>0</v>
      </c>
      <c r="BL136" s="18" t="s">
        <v>241</v>
      </c>
      <c r="BM136" s="170" t="s">
        <v>5040</v>
      </c>
    </row>
    <row r="137" spans="1:65" s="14" customFormat="1">
      <c r="B137" s="180"/>
      <c r="D137" s="173" t="s">
        <v>243</v>
      </c>
      <c r="E137" s="181" t="s">
        <v>1</v>
      </c>
      <c r="F137" s="182" t="s">
        <v>3166</v>
      </c>
      <c r="H137" s="183">
        <v>37.497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243</v>
      </c>
      <c r="AU137" s="181" t="s">
        <v>87</v>
      </c>
      <c r="AV137" s="14" t="s">
        <v>87</v>
      </c>
      <c r="AW137" s="14" t="s">
        <v>29</v>
      </c>
      <c r="AX137" s="14" t="s">
        <v>82</v>
      </c>
      <c r="AY137" s="181" t="s">
        <v>234</v>
      </c>
    </row>
    <row r="138" spans="1:65" s="2" customFormat="1" ht="44.25" customHeight="1">
      <c r="A138" s="33"/>
      <c r="B138" s="157"/>
      <c r="C138" s="158" t="s">
        <v>273</v>
      </c>
      <c r="D138" s="158" t="s">
        <v>237</v>
      </c>
      <c r="E138" s="159" t="s">
        <v>4554</v>
      </c>
      <c r="F138" s="160" t="s">
        <v>4555</v>
      </c>
      <c r="G138" s="161" t="s">
        <v>453</v>
      </c>
      <c r="H138" s="162">
        <v>262.47899999999998</v>
      </c>
      <c r="I138" s="163"/>
      <c r="J138" s="164">
        <f>ROUND(I138*H138,2)</f>
        <v>0</v>
      </c>
      <c r="K138" s="165"/>
      <c r="L138" s="34"/>
      <c r="M138" s="166" t="s">
        <v>1</v>
      </c>
      <c r="N138" s="167" t="s">
        <v>41</v>
      </c>
      <c r="O138" s="62"/>
      <c r="P138" s="168">
        <f>O138*H138</f>
        <v>0</v>
      </c>
      <c r="Q138" s="168">
        <v>0</v>
      </c>
      <c r="R138" s="168">
        <f>Q138*H138</f>
        <v>0</v>
      </c>
      <c r="S138" s="168">
        <v>0</v>
      </c>
      <c r="T138" s="169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0" t="s">
        <v>241</v>
      </c>
      <c r="AT138" s="170" t="s">
        <v>237</v>
      </c>
      <c r="AU138" s="170" t="s">
        <v>87</v>
      </c>
      <c r="AY138" s="18" t="s">
        <v>234</v>
      </c>
      <c r="BE138" s="171">
        <f>IF(N138="základná",J138,0)</f>
        <v>0</v>
      </c>
      <c r="BF138" s="171">
        <f>IF(N138="znížená",J138,0)</f>
        <v>0</v>
      </c>
      <c r="BG138" s="171">
        <f>IF(N138="zákl. prenesená",J138,0)</f>
        <v>0</v>
      </c>
      <c r="BH138" s="171">
        <f>IF(N138="zníž. prenesená",J138,0)</f>
        <v>0</v>
      </c>
      <c r="BI138" s="171">
        <f>IF(N138="nulová",J138,0)</f>
        <v>0</v>
      </c>
      <c r="BJ138" s="18" t="s">
        <v>87</v>
      </c>
      <c r="BK138" s="171">
        <f>ROUND(I138*H138,2)</f>
        <v>0</v>
      </c>
      <c r="BL138" s="18" t="s">
        <v>241</v>
      </c>
      <c r="BM138" s="170" t="s">
        <v>5041</v>
      </c>
    </row>
    <row r="139" spans="1:65" s="14" customFormat="1">
      <c r="B139" s="180"/>
      <c r="D139" s="173" t="s">
        <v>243</v>
      </c>
      <c r="E139" s="181" t="s">
        <v>1</v>
      </c>
      <c r="F139" s="182" t="s">
        <v>4557</v>
      </c>
      <c r="H139" s="183">
        <v>262.47899999999998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243</v>
      </c>
      <c r="AU139" s="181" t="s">
        <v>87</v>
      </c>
      <c r="AV139" s="14" t="s">
        <v>87</v>
      </c>
      <c r="AW139" s="14" t="s">
        <v>29</v>
      </c>
      <c r="AX139" s="14" t="s">
        <v>82</v>
      </c>
      <c r="AY139" s="181" t="s">
        <v>234</v>
      </c>
    </row>
    <row r="140" spans="1:65" s="2" customFormat="1" ht="24.15" customHeight="1">
      <c r="A140" s="33"/>
      <c r="B140" s="157"/>
      <c r="C140" s="158" t="s">
        <v>278</v>
      </c>
      <c r="D140" s="158" t="s">
        <v>237</v>
      </c>
      <c r="E140" s="159" t="s">
        <v>4558</v>
      </c>
      <c r="F140" s="160" t="s">
        <v>4559</v>
      </c>
      <c r="G140" s="161" t="s">
        <v>453</v>
      </c>
      <c r="H140" s="162">
        <v>37.497</v>
      </c>
      <c r="I140" s="163"/>
      <c r="J140" s="164">
        <f>ROUND(I140*H140,2)</f>
        <v>0</v>
      </c>
      <c r="K140" s="165"/>
      <c r="L140" s="34"/>
      <c r="M140" s="166" t="s">
        <v>1</v>
      </c>
      <c r="N140" s="167" t="s">
        <v>41</v>
      </c>
      <c r="O140" s="62"/>
      <c r="P140" s="168">
        <f>O140*H140</f>
        <v>0</v>
      </c>
      <c r="Q140" s="168">
        <v>0</v>
      </c>
      <c r="R140" s="168">
        <f>Q140*H140</f>
        <v>0</v>
      </c>
      <c r="S140" s="168">
        <v>0</v>
      </c>
      <c r="T140" s="169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0" t="s">
        <v>241</v>
      </c>
      <c r="AT140" s="170" t="s">
        <v>237</v>
      </c>
      <c r="AU140" s="170" t="s">
        <v>87</v>
      </c>
      <c r="AY140" s="18" t="s">
        <v>234</v>
      </c>
      <c r="BE140" s="171">
        <f>IF(N140="základná",J140,0)</f>
        <v>0</v>
      </c>
      <c r="BF140" s="171">
        <f>IF(N140="znížená",J140,0)</f>
        <v>0</v>
      </c>
      <c r="BG140" s="171">
        <f>IF(N140="zákl. prenesená",J140,0)</f>
        <v>0</v>
      </c>
      <c r="BH140" s="171">
        <f>IF(N140="zníž. prenesená",J140,0)</f>
        <v>0</v>
      </c>
      <c r="BI140" s="171">
        <f>IF(N140="nulová",J140,0)</f>
        <v>0</v>
      </c>
      <c r="BJ140" s="18" t="s">
        <v>87</v>
      </c>
      <c r="BK140" s="171">
        <f>ROUND(I140*H140,2)</f>
        <v>0</v>
      </c>
      <c r="BL140" s="18" t="s">
        <v>241</v>
      </c>
      <c r="BM140" s="170" t="s">
        <v>4827</v>
      </c>
    </row>
    <row r="141" spans="1:65" s="14" customFormat="1">
      <c r="B141" s="180"/>
      <c r="D141" s="173" t="s">
        <v>243</v>
      </c>
      <c r="E141" s="181" t="s">
        <v>1</v>
      </c>
      <c r="F141" s="182" t="s">
        <v>4385</v>
      </c>
      <c r="H141" s="183">
        <v>65.037999999999997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243</v>
      </c>
      <c r="AU141" s="181" t="s">
        <v>87</v>
      </c>
      <c r="AV141" s="14" t="s">
        <v>87</v>
      </c>
      <c r="AW141" s="14" t="s">
        <v>29</v>
      </c>
      <c r="AX141" s="14" t="s">
        <v>75</v>
      </c>
      <c r="AY141" s="181" t="s">
        <v>234</v>
      </c>
    </row>
    <row r="142" spans="1:65" s="14" customFormat="1">
      <c r="B142" s="180"/>
      <c r="D142" s="173" t="s">
        <v>243</v>
      </c>
      <c r="E142" s="181" t="s">
        <v>1</v>
      </c>
      <c r="F142" s="182" t="s">
        <v>5042</v>
      </c>
      <c r="H142" s="183">
        <v>-27.541</v>
      </c>
      <c r="I142" s="184"/>
      <c r="L142" s="180"/>
      <c r="M142" s="185"/>
      <c r="N142" s="186"/>
      <c r="O142" s="186"/>
      <c r="P142" s="186"/>
      <c r="Q142" s="186"/>
      <c r="R142" s="186"/>
      <c r="S142" s="186"/>
      <c r="T142" s="187"/>
      <c r="AT142" s="181" t="s">
        <v>243</v>
      </c>
      <c r="AU142" s="181" t="s">
        <v>87</v>
      </c>
      <c r="AV142" s="14" t="s">
        <v>87</v>
      </c>
      <c r="AW142" s="14" t="s">
        <v>29</v>
      </c>
      <c r="AX142" s="14" t="s">
        <v>75</v>
      </c>
      <c r="AY142" s="181" t="s">
        <v>234</v>
      </c>
    </row>
    <row r="143" spans="1:65" s="15" customFormat="1">
      <c r="B143" s="188"/>
      <c r="D143" s="173" t="s">
        <v>243</v>
      </c>
      <c r="E143" s="189" t="s">
        <v>3166</v>
      </c>
      <c r="F143" s="190" t="s">
        <v>248</v>
      </c>
      <c r="H143" s="191">
        <v>37.497</v>
      </c>
      <c r="I143" s="192"/>
      <c r="L143" s="188"/>
      <c r="M143" s="193"/>
      <c r="N143" s="194"/>
      <c r="O143" s="194"/>
      <c r="P143" s="194"/>
      <c r="Q143" s="194"/>
      <c r="R143" s="194"/>
      <c r="S143" s="194"/>
      <c r="T143" s="195"/>
      <c r="AT143" s="189" t="s">
        <v>243</v>
      </c>
      <c r="AU143" s="189" t="s">
        <v>87</v>
      </c>
      <c r="AV143" s="15" t="s">
        <v>241</v>
      </c>
      <c r="AW143" s="15" t="s">
        <v>29</v>
      </c>
      <c r="AX143" s="15" t="s">
        <v>82</v>
      </c>
      <c r="AY143" s="189" t="s">
        <v>234</v>
      </c>
    </row>
    <row r="144" spans="1:65" s="2" customFormat="1" ht="21.75" customHeight="1">
      <c r="A144" s="33"/>
      <c r="B144" s="157"/>
      <c r="C144" s="158" t="s">
        <v>282</v>
      </c>
      <c r="D144" s="158" t="s">
        <v>237</v>
      </c>
      <c r="E144" s="159" t="s">
        <v>4561</v>
      </c>
      <c r="F144" s="160" t="s">
        <v>4562</v>
      </c>
      <c r="G144" s="161" t="s">
        <v>453</v>
      </c>
      <c r="H144" s="162">
        <v>37.497</v>
      </c>
      <c r="I144" s="163"/>
      <c r="J144" s="164">
        <f>ROUND(I144*H144,2)</f>
        <v>0</v>
      </c>
      <c r="K144" s="165"/>
      <c r="L144" s="34"/>
      <c r="M144" s="166" t="s">
        <v>1</v>
      </c>
      <c r="N144" s="167" t="s">
        <v>41</v>
      </c>
      <c r="O144" s="62"/>
      <c r="P144" s="168">
        <f>O144*H144</f>
        <v>0</v>
      </c>
      <c r="Q144" s="168">
        <v>0</v>
      </c>
      <c r="R144" s="168">
        <f>Q144*H144</f>
        <v>0</v>
      </c>
      <c r="S144" s="168">
        <v>0</v>
      </c>
      <c r="T144" s="169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241</v>
      </c>
      <c r="AT144" s="170" t="s">
        <v>237</v>
      </c>
      <c r="AU144" s="170" t="s">
        <v>87</v>
      </c>
      <c r="AY144" s="18" t="s">
        <v>234</v>
      </c>
      <c r="BE144" s="171">
        <f>IF(N144="základná",J144,0)</f>
        <v>0</v>
      </c>
      <c r="BF144" s="171">
        <f>IF(N144="znížená",J144,0)</f>
        <v>0</v>
      </c>
      <c r="BG144" s="171">
        <f>IF(N144="zákl. prenesená",J144,0)</f>
        <v>0</v>
      </c>
      <c r="BH144" s="171">
        <f>IF(N144="zníž. prenesená",J144,0)</f>
        <v>0</v>
      </c>
      <c r="BI144" s="171">
        <f>IF(N144="nulová",J144,0)</f>
        <v>0</v>
      </c>
      <c r="BJ144" s="18" t="s">
        <v>87</v>
      </c>
      <c r="BK144" s="171">
        <f>ROUND(I144*H144,2)</f>
        <v>0</v>
      </c>
      <c r="BL144" s="18" t="s">
        <v>241</v>
      </c>
      <c r="BM144" s="170" t="s">
        <v>4943</v>
      </c>
    </row>
    <row r="145" spans="1:65" s="14" customFormat="1">
      <c r="B145" s="180"/>
      <c r="D145" s="173" t="s">
        <v>243</v>
      </c>
      <c r="E145" s="181" t="s">
        <v>1</v>
      </c>
      <c r="F145" s="182" t="s">
        <v>3166</v>
      </c>
      <c r="H145" s="183">
        <v>37.497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243</v>
      </c>
      <c r="AU145" s="181" t="s">
        <v>87</v>
      </c>
      <c r="AV145" s="14" t="s">
        <v>87</v>
      </c>
      <c r="AW145" s="14" t="s">
        <v>29</v>
      </c>
      <c r="AX145" s="14" t="s">
        <v>82</v>
      </c>
      <c r="AY145" s="181" t="s">
        <v>234</v>
      </c>
    </row>
    <row r="146" spans="1:65" s="2" customFormat="1" ht="24.15" customHeight="1">
      <c r="A146" s="33"/>
      <c r="B146" s="157"/>
      <c r="C146" s="158" t="s">
        <v>235</v>
      </c>
      <c r="D146" s="158" t="s">
        <v>237</v>
      </c>
      <c r="E146" s="159" t="s">
        <v>4564</v>
      </c>
      <c r="F146" s="160" t="s">
        <v>4565</v>
      </c>
      <c r="G146" s="161" t="s">
        <v>267</v>
      </c>
      <c r="H146" s="162">
        <v>63.744999999999997</v>
      </c>
      <c r="I146" s="163"/>
      <c r="J146" s="164">
        <f>ROUND(I146*H146,2)</f>
        <v>0</v>
      </c>
      <c r="K146" s="165"/>
      <c r="L146" s="34"/>
      <c r="M146" s="166" t="s">
        <v>1</v>
      </c>
      <c r="N146" s="167" t="s">
        <v>41</v>
      </c>
      <c r="O146" s="62"/>
      <c r="P146" s="168">
        <f>O146*H146</f>
        <v>0</v>
      </c>
      <c r="Q146" s="168">
        <v>0</v>
      </c>
      <c r="R146" s="168">
        <f>Q146*H146</f>
        <v>0</v>
      </c>
      <c r="S146" s="168">
        <v>0</v>
      </c>
      <c r="T146" s="169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241</v>
      </c>
      <c r="AT146" s="170" t="s">
        <v>237</v>
      </c>
      <c r="AU146" s="170" t="s">
        <v>87</v>
      </c>
      <c r="AY146" s="18" t="s">
        <v>234</v>
      </c>
      <c r="BE146" s="171">
        <f>IF(N146="základná",J146,0)</f>
        <v>0</v>
      </c>
      <c r="BF146" s="171">
        <f>IF(N146="znížená",J146,0)</f>
        <v>0</v>
      </c>
      <c r="BG146" s="171">
        <f>IF(N146="zákl. prenesená",J146,0)</f>
        <v>0</v>
      </c>
      <c r="BH146" s="171">
        <f>IF(N146="zníž. prenesená",J146,0)</f>
        <v>0</v>
      </c>
      <c r="BI146" s="171">
        <f>IF(N146="nulová",J146,0)</f>
        <v>0</v>
      </c>
      <c r="BJ146" s="18" t="s">
        <v>87</v>
      </c>
      <c r="BK146" s="171">
        <f>ROUND(I146*H146,2)</f>
        <v>0</v>
      </c>
      <c r="BL146" s="18" t="s">
        <v>241</v>
      </c>
      <c r="BM146" s="170" t="s">
        <v>5043</v>
      </c>
    </row>
    <row r="147" spans="1:65" s="14" customFormat="1">
      <c r="B147" s="180"/>
      <c r="D147" s="173" t="s">
        <v>243</v>
      </c>
      <c r="E147" s="181" t="s">
        <v>1</v>
      </c>
      <c r="F147" s="182" t="s">
        <v>4945</v>
      </c>
      <c r="H147" s="183">
        <v>63.744999999999997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243</v>
      </c>
      <c r="AU147" s="181" t="s">
        <v>87</v>
      </c>
      <c r="AV147" s="14" t="s">
        <v>87</v>
      </c>
      <c r="AW147" s="14" t="s">
        <v>29</v>
      </c>
      <c r="AX147" s="14" t="s">
        <v>82</v>
      </c>
      <c r="AY147" s="181" t="s">
        <v>234</v>
      </c>
    </row>
    <row r="148" spans="1:65" s="2" customFormat="1" ht="24.15" customHeight="1">
      <c r="A148" s="33"/>
      <c r="B148" s="157"/>
      <c r="C148" s="158" t="s">
        <v>292</v>
      </c>
      <c r="D148" s="158" t="s">
        <v>237</v>
      </c>
      <c r="E148" s="159" t="s">
        <v>1328</v>
      </c>
      <c r="F148" s="160" t="s">
        <v>1329</v>
      </c>
      <c r="G148" s="161" t="s">
        <v>453</v>
      </c>
      <c r="H148" s="162">
        <v>27.541</v>
      </c>
      <c r="I148" s="163"/>
      <c r="J148" s="164">
        <f>ROUND(I148*H148,2)</f>
        <v>0</v>
      </c>
      <c r="K148" s="165"/>
      <c r="L148" s="34"/>
      <c r="M148" s="166" t="s">
        <v>1</v>
      </c>
      <c r="N148" s="167" t="s">
        <v>41</v>
      </c>
      <c r="O148" s="62"/>
      <c r="P148" s="168">
        <f>O148*H148</f>
        <v>0</v>
      </c>
      <c r="Q148" s="168">
        <v>0</v>
      </c>
      <c r="R148" s="168">
        <f>Q148*H148</f>
        <v>0</v>
      </c>
      <c r="S148" s="168">
        <v>0</v>
      </c>
      <c r="T148" s="169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241</v>
      </c>
      <c r="AT148" s="170" t="s">
        <v>237</v>
      </c>
      <c r="AU148" s="170" t="s">
        <v>87</v>
      </c>
      <c r="AY148" s="18" t="s">
        <v>234</v>
      </c>
      <c r="BE148" s="171">
        <f>IF(N148="základná",J148,0)</f>
        <v>0</v>
      </c>
      <c r="BF148" s="171">
        <f>IF(N148="znížená",J148,0)</f>
        <v>0</v>
      </c>
      <c r="BG148" s="171">
        <f>IF(N148="zákl. prenesená",J148,0)</f>
        <v>0</v>
      </c>
      <c r="BH148" s="171">
        <f>IF(N148="zníž. prenesená",J148,0)</f>
        <v>0</v>
      </c>
      <c r="BI148" s="171">
        <f>IF(N148="nulová",J148,0)</f>
        <v>0</v>
      </c>
      <c r="BJ148" s="18" t="s">
        <v>87</v>
      </c>
      <c r="BK148" s="171">
        <f>ROUND(I148*H148,2)</f>
        <v>0</v>
      </c>
      <c r="BL148" s="18" t="s">
        <v>241</v>
      </c>
      <c r="BM148" s="170" t="s">
        <v>5044</v>
      </c>
    </row>
    <row r="149" spans="1:65" s="13" customFormat="1">
      <c r="B149" s="172"/>
      <c r="D149" s="173" t="s">
        <v>243</v>
      </c>
      <c r="E149" s="174" t="s">
        <v>1</v>
      </c>
      <c r="F149" s="175" t="s">
        <v>5045</v>
      </c>
      <c r="H149" s="174" t="s">
        <v>1</v>
      </c>
      <c r="I149" s="176"/>
      <c r="L149" s="172"/>
      <c r="M149" s="177"/>
      <c r="N149" s="178"/>
      <c r="O149" s="178"/>
      <c r="P149" s="178"/>
      <c r="Q149" s="178"/>
      <c r="R149" s="178"/>
      <c r="S149" s="178"/>
      <c r="T149" s="179"/>
      <c r="AT149" s="174" t="s">
        <v>243</v>
      </c>
      <c r="AU149" s="174" t="s">
        <v>87</v>
      </c>
      <c r="AV149" s="13" t="s">
        <v>82</v>
      </c>
      <c r="AW149" s="13" t="s">
        <v>29</v>
      </c>
      <c r="AX149" s="13" t="s">
        <v>75</v>
      </c>
      <c r="AY149" s="174" t="s">
        <v>234</v>
      </c>
    </row>
    <row r="150" spans="1:65" s="14" customFormat="1">
      <c r="B150" s="180"/>
      <c r="D150" s="173" t="s">
        <v>243</v>
      </c>
      <c r="E150" s="181" t="s">
        <v>1</v>
      </c>
      <c r="F150" s="182" t="s">
        <v>5046</v>
      </c>
      <c r="H150" s="183">
        <v>17.350999999999999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243</v>
      </c>
      <c r="AU150" s="181" t="s">
        <v>87</v>
      </c>
      <c r="AV150" s="14" t="s">
        <v>87</v>
      </c>
      <c r="AW150" s="14" t="s">
        <v>29</v>
      </c>
      <c r="AX150" s="14" t="s">
        <v>75</v>
      </c>
      <c r="AY150" s="181" t="s">
        <v>234</v>
      </c>
    </row>
    <row r="151" spans="1:65" s="14" customFormat="1">
      <c r="B151" s="180"/>
      <c r="D151" s="173" t="s">
        <v>243</v>
      </c>
      <c r="E151" s="181" t="s">
        <v>1</v>
      </c>
      <c r="F151" s="182" t="s">
        <v>5047</v>
      </c>
      <c r="H151" s="183">
        <v>7.0759999999999996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243</v>
      </c>
      <c r="AU151" s="181" t="s">
        <v>87</v>
      </c>
      <c r="AV151" s="14" t="s">
        <v>87</v>
      </c>
      <c r="AW151" s="14" t="s">
        <v>29</v>
      </c>
      <c r="AX151" s="14" t="s">
        <v>75</v>
      </c>
      <c r="AY151" s="181" t="s">
        <v>234</v>
      </c>
    </row>
    <row r="152" spans="1:65" s="14" customFormat="1">
      <c r="B152" s="180"/>
      <c r="D152" s="173" t="s">
        <v>243</v>
      </c>
      <c r="E152" s="181" t="s">
        <v>1</v>
      </c>
      <c r="F152" s="182" t="s">
        <v>5048</v>
      </c>
      <c r="H152" s="183">
        <v>3.1139999999999999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243</v>
      </c>
      <c r="AU152" s="181" t="s">
        <v>87</v>
      </c>
      <c r="AV152" s="14" t="s">
        <v>87</v>
      </c>
      <c r="AW152" s="14" t="s">
        <v>29</v>
      </c>
      <c r="AX152" s="14" t="s">
        <v>75</v>
      </c>
      <c r="AY152" s="181" t="s">
        <v>234</v>
      </c>
    </row>
    <row r="153" spans="1:65" s="15" customFormat="1">
      <c r="B153" s="188"/>
      <c r="D153" s="173" t="s">
        <v>243</v>
      </c>
      <c r="E153" s="189" t="s">
        <v>4403</v>
      </c>
      <c r="F153" s="190" t="s">
        <v>248</v>
      </c>
      <c r="H153" s="191">
        <v>27.541</v>
      </c>
      <c r="I153" s="192"/>
      <c r="L153" s="188"/>
      <c r="M153" s="193"/>
      <c r="N153" s="194"/>
      <c r="O153" s="194"/>
      <c r="P153" s="194"/>
      <c r="Q153" s="194"/>
      <c r="R153" s="194"/>
      <c r="S153" s="194"/>
      <c r="T153" s="195"/>
      <c r="AT153" s="189" t="s">
        <v>243</v>
      </c>
      <c r="AU153" s="189" t="s">
        <v>87</v>
      </c>
      <c r="AV153" s="15" t="s">
        <v>241</v>
      </c>
      <c r="AW153" s="15" t="s">
        <v>29</v>
      </c>
      <c r="AX153" s="15" t="s">
        <v>82</v>
      </c>
      <c r="AY153" s="189" t="s">
        <v>234</v>
      </c>
    </row>
    <row r="154" spans="1:65" s="2" customFormat="1" ht="16.5" customHeight="1">
      <c r="A154" s="33"/>
      <c r="B154" s="157"/>
      <c r="C154" s="199" t="s">
        <v>298</v>
      </c>
      <c r="D154" s="199" t="s">
        <v>478</v>
      </c>
      <c r="E154" s="200" t="s">
        <v>5049</v>
      </c>
      <c r="F154" s="201" t="s">
        <v>5050</v>
      </c>
      <c r="G154" s="202" t="s">
        <v>267</v>
      </c>
      <c r="H154" s="203">
        <v>29.497</v>
      </c>
      <c r="I154" s="204"/>
      <c r="J154" s="205">
        <f>ROUND(I154*H154,2)</f>
        <v>0</v>
      </c>
      <c r="K154" s="206"/>
      <c r="L154" s="207"/>
      <c r="M154" s="208" t="s">
        <v>1</v>
      </c>
      <c r="N154" s="209" t="s">
        <v>41</v>
      </c>
      <c r="O154" s="62"/>
      <c r="P154" s="168">
        <f>O154*H154</f>
        <v>0</v>
      </c>
      <c r="Q154" s="168">
        <v>1</v>
      </c>
      <c r="R154" s="168">
        <f>Q154*H154</f>
        <v>29.497</v>
      </c>
      <c r="S154" s="168">
        <v>0</v>
      </c>
      <c r="T154" s="169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0" t="s">
        <v>282</v>
      </c>
      <c r="AT154" s="170" t="s">
        <v>478</v>
      </c>
      <c r="AU154" s="170" t="s">
        <v>87</v>
      </c>
      <c r="AY154" s="18" t="s">
        <v>234</v>
      </c>
      <c r="BE154" s="171">
        <f>IF(N154="základná",J154,0)</f>
        <v>0</v>
      </c>
      <c r="BF154" s="171">
        <f>IF(N154="znížená",J154,0)</f>
        <v>0</v>
      </c>
      <c r="BG154" s="171">
        <f>IF(N154="zákl. prenesená",J154,0)</f>
        <v>0</v>
      </c>
      <c r="BH154" s="171">
        <f>IF(N154="zníž. prenesená",J154,0)</f>
        <v>0</v>
      </c>
      <c r="BI154" s="171">
        <f>IF(N154="nulová",J154,0)</f>
        <v>0</v>
      </c>
      <c r="BJ154" s="18" t="s">
        <v>87</v>
      </c>
      <c r="BK154" s="171">
        <f>ROUND(I154*H154,2)</f>
        <v>0</v>
      </c>
      <c r="BL154" s="18" t="s">
        <v>241</v>
      </c>
      <c r="BM154" s="170" t="s">
        <v>5051</v>
      </c>
    </row>
    <row r="155" spans="1:65" s="13" customFormat="1">
      <c r="B155" s="172"/>
      <c r="D155" s="173" t="s">
        <v>243</v>
      </c>
      <c r="E155" s="174" t="s">
        <v>1</v>
      </c>
      <c r="F155" s="175" t="s">
        <v>5052</v>
      </c>
      <c r="H155" s="174" t="s">
        <v>1</v>
      </c>
      <c r="I155" s="176"/>
      <c r="L155" s="172"/>
      <c r="M155" s="177"/>
      <c r="N155" s="178"/>
      <c r="O155" s="178"/>
      <c r="P155" s="178"/>
      <c r="Q155" s="178"/>
      <c r="R155" s="178"/>
      <c r="S155" s="178"/>
      <c r="T155" s="179"/>
      <c r="AT155" s="174" t="s">
        <v>243</v>
      </c>
      <c r="AU155" s="174" t="s">
        <v>87</v>
      </c>
      <c r="AV155" s="13" t="s">
        <v>82</v>
      </c>
      <c r="AW155" s="13" t="s">
        <v>29</v>
      </c>
      <c r="AX155" s="13" t="s">
        <v>75</v>
      </c>
      <c r="AY155" s="174" t="s">
        <v>234</v>
      </c>
    </row>
    <row r="156" spans="1:65" s="14" customFormat="1">
      <c r="B156" s="180"/>
      <c r="D156" s="173" t="s">
        <v>243</v>
      </c>
      <c r="E156" s="181" t="s">
        <v>5018</v>
      </c>
      <c r="F156" s="182" t="s">
        <v>5053</v>
      </c>
      <c r="H156" s="183">
        <v>29.497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243</v>
      </c>
      <c r="AU156" s="181" t="s">
        <v>87</v>
      </c>
      <c r="AV156" s="14" t="s">
        <v>87</v>
      </c>
      <c r="AW156" s="14" t="s">
        <v>29</v>
      </c>
      <c r="AX156" s="14" t="s">
        <v>82</v>
      </c>
      <c r="AY156" s="181" t="s">
        <v>234</v>
      </c>
    </row>
    <row r="157" spans="1:65" s="2" customFormat="1" ht="16.5" customHeight="1">
      <c r="A157" s="33"/>
      <c r="B157" s="157"/>
      <c r="C157" s="199" t="s">
        <v>302</v>
      </c>
      <c r="D157" s="199" t="s">
        <v>478</v>
      </c>
      <c r="E157" s="200" t="s">
        <v>5054</v>
      </c>
      <c r="F157" s="201" t="s">
        <v>5055</v>
      </c>
      <c r="G157" s="202" t="s">
        <v>267</v>
      </c>
      <c r="H157" s="203">
        <v>12.029</v>
      </c>
      <c r="I157" s="204"/>
      <c r="J157" s="205">
        <f>ROUND(I157*H157,2)</f>
        <v>0</v>
      </c>
      <c r="K157" s="206"/>
      <c r="L157" s="207"/>
      <c r="M157" s="208" t="s">
        <v>1</v>
      </c>
      <c r="N157" s="209" t="s">
        <v>41</v>
      </c>
      <c r="O157" s="62"/>
      <c r="P157" s="168">
        <f>O157*H157</f>
        <v>0</v>
      </c>
      <c r="Q157" s="168">
        <v>1</v>
      </c>
      <c r="R157" s="168">
        <f>Q157*H157</f>
        <v>12.029</v>
      </c>
      <c r="S157" s="168">
        <v>0</v>
      </c>
      <c r="T157" s="169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0" t="s">
        <v>282</v>
      </c>
      <c r="AT157" s="170" t="s">
        <v>478</v>
      </c>
      <c r="AU157" s="170" t="s">
        <v>87</v>
      </c>
      <c r="AY157" s="18" t="s">
        <v>234</v>
      </c>
      <c r="BE157" s="171">
        <f>IF(N157="základná",J157,0)</f>
        <v>0</v>
      </c>
      <c r="BF157" s="171">
        <f>IF(N157="znížená",J157,0)</f>
        <v>0</v>
      </c>
      <c r="BG157" s="171">
        <f>IF(N157="zákl. prenesená",J157,0)</f>
        <v>0</v>
      </c>
      <c r="BH157" s="171">
        <f>IF(N157="zníž. prenesená",J157,0)</f>
        <v>0</v>
      </c>
      <c r="BI157" s="171">
        <f>IF(N157="nulová",J157,0)</f>
        <v>0</v>
      </c>
      <c r="BJ157" s="18" t="s">
        <v>87</v>
      </c>
      <c r="BK157" s="171">
        <f>ROUND(I157*H157,2)</f>
        <v>0</v>
      </c>
      <c r="BL157" s="18" t="s">
        <v>241</v>
      </c>
      <c r="BM157" s="170" t="s">
        <v>5056</v>
      </c>
    </row>
    <row r="158" spans="1:65" s="13" customFormat="1">
      <c r="B158" s="172"/>
      <c r="D158" s="173" t="s">
        <v>243</v>
      </c>
      <c r="E158" s="174" t="s">
        <v>1</v>
      </c>
      <c r="F158" s="175" t="s">
        <v>5052</v>
      </c>
      <c r="H158" s="174" t="s">
        <v>1</v>
      </c>
      <c r="I158" s="176"/>
      <c r="L158" s="172"/>
      <c r="M158" s="177"/>
      <c r="N158" s="178"/>
      <c r="O158" s="178"/>
      <c r="P158" s="178"/>
      <c r="Q158" s="178"/>
      <c r="R158" s="178"/>
      <c r="S158" s="178"/>
      <c r="T158" s="179"/>
      <c r="AT158" s="174" t="s">
        <v>243</v>
      </c>
      <c r="AU158" s="174" t="s">
        <v>87</v>
      </c>
      <c r="AV158" s="13" t="s">
        <v>82</v>
      </c>
      <c r="AW158" s="13" t="s">
        <v>29</v>
      </c>
      <c r="AX158" s="13" t="s">
        <v>75</v>
      </c>
      <c r="AY158" s="174" t="s">
        <v>234</v>
      </c>
    </row>
    <row r="159" spans="1:65" s="14" customFormat="1">
      <c r="B159" s="180"/>
      <c r="D159" s="173" t="s">
        <v>243</v>
      </c>
      <c r="E159" s="181" t="s">
        <v>5020</v>
      </c>
      <c r="F159" s="182" t="s">
        <v>5057</v>
      </c>
      <c r="H159" s="183">
        <v>12.029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243</v>
      </c>
      <c r="AU159" s="181" t="s">
        <v>87</v>
      </c>
      <c r="AV159" s="14" t="s">
        <v>87</v>
      </c>
      <c r="AW159" s="14" t="s">
        <v>29</v>
      </c>
      <c r="AX159" s="14" t="s">
        <v>82</v>
      </c>
      <c r="AY159" s="181" t="s">
        <v>234</v>
      </c>
    </row>
    <row r="160" spans="1:65" s="2" customFormat="1" ht="16.5" customHeight="1">
      <c r="A160" s="33"/>
      <c r="B160" s="157"/>
      <c r="C160" s="199" t="s">
        <v>309</v>
      </c>
      <c r="D160" s="199" t="s">
        <v>478</v>
      </c>
      <c r="E160" s="200" t="s">
        <v>5058</v>
      </c>
      <c r="F160" s="201" t="s">
        <v>5059</v>
      </c>
      <c r="G160" s="202" t="s">
        <v>267</v>
      </c>
      <c r="H160" s="203">
        <v>5.2930000000000001</v>
      </c>
      <c r="I160" s="204"/>
      <c r="J160" s="205">
        <f>ROUND(I160*H160,2)</f>
        <v>0</v>
      </c>
      <c r="K160" s="206"/>
      <c r="L160" s="207"/>
      <c r="M160" s="208" t="s">
        <v>1</v>
      </c>
      <c r="N160" s="209" t="s">
        <v>41</v>
      </c>
      <c r="O160" s="62"/>
      <c r="P160" s="168">
        <f>O160*H160</f>
        <v>0</v>
      </c>
      <c r="Q160" s="168">
        <v>1</v>
      </c>
      <c r="R160" s="168">
        <f>Q160*H160</f>
        <v>5.2930000000000001</v>
      </c>
      <c r="S160" s="168">
        <v>0</v>
      </c>
      <c r="T160" s="169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0" t="s">
        <v>282</v>
      </c>
      <c r="AT160" s="170" t="s">
        <v>478</v>
      </c>
      <c r="AU160" s="170" t="s">
        <v>87</v>
      </c>
      <c r="AY160" s="18" t="s">
        <v>234</v>
      </c>
      <c r="BE160" s="171">
        <f>IF(N160="základná",J160,0)</f>
        <v>0</v>
      </c>
      <c r="BF160" s="171">
        <f>IF(N160="znížená",J160,0)</f>
        <v>0</v>
      </c>
      <c r="BG160" s="171">
        <f>IF(N160="zákl. prenesená",J160,0)</f>
        <v>0</v>
      </c>
      <c r="BH160" s="171">
        <f>IF(N160="zníž. prenesená",J160,0)</f>
        <v>0</v>
      </c>
      <c r="BI160" s="171">
        <f>IF(N160="nulová",J160,0)</f>
        <v>0</v>
      </c>
      <c r="BJ160" s="18" t="s">
        <v>87</v>
      </c>
      <c r="BK160" s="171">
        <f>ROUND(I160*H160,2)</f>
        <v>0</v>
      </c>
      <c r="BL160" s="18" t="s">
        <v>241</v>
      </c>
      <c r="BM160" s="170" t="s">
        <v>5060</v>
      </c>
    </row>
    <row r="161" spans="1:65" s="13" customFormat="1">
      <c r="B161" s="172"/>
      <c r="D161" s="173" t="s">
        <v>243</v>
      </c>
      <c r="E161" s="174" t="s">
        <v>1</v>
      </c>
      <c r="F161" s="175" t="s">
        <v>5052</v>
      </c>
      <c r="H161" s="174" t="s">
        <v>1</v>
      </c>
      <c r="I161" s="176"/>
      <c r="L161" s="172"/>
      <c r="M161" s="177"/>
      <c r="N161" s="178"/>
      <c r="O161" s="178"/>
      <c r="P161" s="178"/>
      <c r="Q161" s="178"/>
      <c r="R161" s="178"/>
      <c r="S161" s="178"/>
      <c r="T161" s="179"/>
      <c r="AT161" s="174" t="s">
        <v>243</v>
      </c>
      <c r="AU161" s="174" t="s">
        <v>87</v>
      </c>
      <c r="AV161" s="13" t="s">
        <v>82</v>
      </c>
      <c r="AW161" s="13" t="s">
        <v>29</v>
      </c>
      <c r="AX161" s="13" t="s">
        <v>75</v>
      </c>
      <c r="AY161" s="174" t="s">
        <v>234</v>
      </c>
    </row>
    <row r="162" spans="1:65" s="14" customFormat="1">
      <c r="B162" s="180"/>
      <c r="D162" s="173" t="s">
        <v>243</v>
      </c>
      <c r="E162" s="181" t="s">
        <v>5022</v>
      </c>
      <c r="F162" s="182" t="s">
        <v>5061</v>
      </c>
      <c r="H162" s="183">
        <v>5.2930000000000001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243</v>
      </c>
      <c r="AU162" s="181" t="s">
        <v>87</v>
      </c>
      <c r="AV162" s="14" t="s">
        <v>87</v>
      </c>
      <c r="AW162" s="14" t="s">
        <v>29</v>
      </c>
      <c r="AX162" s="14" t="s">
        <v>82</v>
      </c>
      <c r="AY162" s="181" t="s">
        <v>234</v>
      </c>
    </row>
    <row r="163" spans="1:65" s="2" customFormat="1" ht="24.15" customHeight="1">
      <c r="A163" s="33"/>
      <c r="B163" s="157"/>
      <c r="C163" s="158" t="s">
        <v>315</v>
      </c>
      <c r="D163" s="158" t="s">
        <v>237</v>
      </c>
      <c r="E163" s="159" t="s">
        <v>4946</v>
      </c>
      <c r="F163" s="160" t="s">
        <v>4947</v>
      </c>
      <c r="G163" s="161" t="s">
        <v>453</v>
      </c>
      <c r="H163" s="162">
        <v>14.683</v>
      </c>
      <c r="I163" s="163"/>
      <c r="J163" s="164">
        <f>ROUND(I163*H163,2)</f>
        <v>0</v>
      </c>
      <c r="K163" s="165"/>
      <c r="L163" s="34"/>
      <c r="M163" s="166" t="s">
        <v>1</v>
      </c>
      <c r="N163" s="167" t="s">
        <v>41</v>
      </c>
      <c r="O163" s="62"/>
      <c r="P163" s="168">
        <f>O163*H163</f>
        <v>0</v>
      </c>
      <c r="Q163" s="168">
        <v>0</v>
      </c>
      <c r="R163" s="168">
        <f>Q163*H163</f>
        <v>0</v>
      </c>
      <c r="S163" s="168">
        <v>0</v>
      </c>
      <c r="T163" s="169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241</v>
      </c>
      <c r="AT163" s="170" t="s">
        <v>237</v>
      </c>
      <c r="AU163" s="170" t="s">
        <v>87</v>
      </c>
      <c r="AY163" s="18" t="s">
        <v>234</v>
      </c>
      <c r="BE163" s="171">
        <f>IF(N163="základná",J163,0)</f>
        <v>0</v>
      </c>
      <c r="BF163" s="171">
        <f>IF(N163="znížená",J163,0)</f>
        <v>0</v>
      </c>
      <c r="BG163" s="171">
        <f>IF(N163="zákl. prenesená",J163,0)</f>
        <v>0</v>
      </c>
      <c r="BH163" s="171">
        <f>IF(N163="zníž. prenesená",J163,0)</f>
        <v>0</v>
      </c>
      <c r="BI163" s="171">
        <f>IF(N163="nulová",J163,0)</f>
        <v>0</v>
      </c>
      <c r="BJ163" s="18" t="s">
        <v>87</v>
      </c>
      <c r="BK163" s="171">
        <f>ROUND(I163*H163,2)</f>
        <v>0</v>
      </c>
      <c r="BL163" s="18" t="s">
        <v>241</v>
      </c>
      <c r="BM163" s="170" t="s">
        <v>4833</v>
      </c>
    </row>
    <row r="164" spans="1:65" s="14" customFormat="1">
      <c r="B164" s="180"/>
      <c r="D164" s="173" t="s">
        <v>243</v>
      </c>
      <c r="E164" s="181" t="s">
        <v>1</v>
      </c>
      <c r="F164" s="182" t="s">
        <v>4385</v>
      </c>
      <c r="H164" s="183">
        <v>65.037999999999997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243</v>
      </c>
      <c r="AU164" s="181" t="s">
        <v>87</v>
      </c>
      <c r="AV164" s="14" t="s">
        <v>87</v>
      </c>
      <c r="AW164" s="14" t="s">
        <v>29</v>
      </c>
      <c r="AX164" s="14" t="s">
        <v>75</v>
      </c>
      <c r="AY164" s="181" t="s">
        <v>234</v>
      </c>
    </row>
    <row r="165" spans="1:65" s="14" customFormat="1">
      <c r="B165" s="180"/>
      <c r="D165" s="173" t="s">
        <v>243</v>
      </c>
      <c r="E165" s="181" t="s">
        <v>1</v>
      </c>
      <c r="F165" s="182" t="s">
        <v>5062</v>
      </c>
      <c r="H165" s="183">
        <v>-12.029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243</v>
      </c>
      <c r="AU165" s="181" t="s">
        <v>87</v>
      </c>
      <c r="AV165" s="14" t="s">
        <v>87</v>
      </c>
      <c r="AW165" s="14" t="s">
        <v>29</v>
      </c>
      <c r="AX165" s="14" t="s">
        <v>75</v>
      </c>
      <c r="AY165" s="181" t="s">
        <v>234</v>
      </c>
    </row>
    <row r="166" spans="1:65" s="14" customFormat="1">
      <c r="B166" s="180"/>
      <c r="D166" s="173" t="s">
        <v>243</v>
      </c>
      <c r="E166" s="181" t="s">
        <v>1</v>
      </c>
      <c r="F166" s="182" t="s">
        <v>5063</v>
      </c>
      <c r="H166" s="183">
        <v>-5.2930000000000001</v>
      </c>
      <c r="I166" s="184"/>
      <c r="L166" s="180"/>
      <c r="M166" s="185"/>
      <c r="N166" s="186"/>
      <c r="O166" s="186"/>
      <c r="P166" s="186"/>
      <c r="Q166" s="186"/>
      <c r="R166" s="186"/>
      <c r="S166" s="186"/>
      <c r="T166" s="187"/>
      <c r="AT166" s="181" t="s">
        <v>243</v>
      </c>
      <c r="AU166" s="181" t="s">
        <v>87</v>
      </c>
      <c r="AV166" s="14" t="s">
        <v>87</v>
      </c>
      <c r="AW166" s="14" t="s">
        <v>29</v>
      </c>
      <c r="AX166" s="14" t="s">
        <v>75</v>
      </c>
      <c r="AY166" s="181" t="s">
        <v>234</v>
      </c>
    </row>
    <row r="167" spans="1:65" s="14" customFormat="1">
      <c r="B167" s="180"/>
      <c r="D167" s="173" t="s">
        <v>243</v>
      </c>
      <c r="E167" s="181" t="s">
        <v>1</v>
      </c>
      <c r="F167" s="182" t="s">
        <v>5064</v>
      </c>
      <c r="H167" s="183">
        <v>-29.497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243</v>
      </c>
      <c r="AU167" s="181" t="s">
        <v>87</v>
      </c>
      <c r="AV167" s="14" t="s">
        <v>87</v>
      </c>
      <c r="AW167" s="14" t="s">
        <v>29</v>
      </c>
      <c r="AX167" s="14" t="s">
        <v>75</v>
      </c>
      <c r="AY167" s="181" t="s">
        <v>234</v>
      </c>
    </row>
    <row r="168" spans="1:65" s="14" customFormat="1">
      <c r="B168" s="180"/>
      <c r="D168" s="173" t="s">
        <v>243</v>
      </c>
      <c r="E168" s="181" t="s">
        <v>1</v>
      </c>
      <c r="F168" s="182" t="s">
        <v>5065</v>
      </c>
      <c r="H168" s="183">
        <v>-0.82199999999999995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243</v>
      </c>
      <c r="AU168" s="181" t="s">
        <v>87</v>
      </c>
      <c r="AV168" s="14" t="s">
        <v>87</v>
      </c>
      <c r="AW168" s="14" t="s">
        <v>29</v>
      </c>
      <c r="AX168" s="14" t="s">
        <v>75</v>
      </c>
      <c r="AY168" s="181" t="s">
        <v>234</v>
      </c>
    </row>
    <row r="169" spans="1:65" s="14" customFormat="1">
      <c r="B169" s="180"/>
      <c r="D169" s="173" t="s">
        <v>243</v>
      </c>
      <c r="E169" s="181" t="s">
        <v>1</v>
      </c>
      <c r="F169" s="182" t="s">
        <v>5066</v>
      </c>
      <c r="H169" s="183">
        <v>-2.714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243</v>
      </c>
      <c r="AU169" s="181" t="s">
        <v>87</v>
      </c>
      <c r="AV169" s="14" t="s">
        <v>87</v>
      </c>
      <c r="AW169" s="14" t="s">
        <v>29</v>
      </c>
      <c r="AX169" s="14" t="s">
        <v>75</v>
      </c>
      <c r="AY169" s="181" t="s">
        <v>234</v>
      </c>
    </row>
    <row r="170" spans="1:65" s="15" customFormat="1">
      <c r="B170" s="188"/>
      <c r="D170" s="173" t="s">
        <v>243</v>
      </c>
      <c r="E170" s="189" t="s">
        <v>3164</v>
      </c>
      <c r="F170" s="190" t="s">
        <v>248</v>
      </c>
      <c r="H170" s="191">
        <v>14.683</v>
      </c>
      <c r="I170" s="192"/>
      <c r="L170" s="188"/>
      <c r="M170" s="193"/>
      <c r="N170" s="194"/>
      <c r="O170" s="194"/>
      <c r="P170" s="194"/>
      <c r="Q170" s="194"/>
      <c r="R170" s="194"/>
      <c r="S170" s="194"/>
      <c r="T170" s="195"/>
      <c r="AT170" s="189" t="s">
        <v>243</v>
      </c>
      <c r="AU170" s="189" t="s">
        <v>87</v>
      </c>
      <c r="AV170" s="15" t="s">
        <v>241</v>
      </c>
      <c r="AW170" s="15" t="s">
        <v>29</v>
      </c>
      <c r="AX170" s="15" t="s">
        <v>82</v>
      </c>
      <c r="AY170" s="189" t="s">
        <v>234</v>
      </c>
    </row>
    <row r="171" spans="1:65" s="12" customFormat="1" ht="22.95" customHeight="1">
      <c r="B171" s="144"/>
      <c r="D171" s="145" t="s">
        <v>74</v>
      </c>
      <c r="E171" s="155" t="s">
        <v>4911</v>
      </c>
      <c r="F171" s="155" t="s">
        <v>4912</v>
      </c>
      <c r="I171" s="147"/>
      <c r="J171" s="156">
        <f>BK171</f>
        <v>0</v>
      </c>
      <c r="L171" s="144"/>
      <c r="M171" s="149"/>
      <c r="N171" s="150"/>
      <c r="O171" s="150"/>
      <c r="P171" s="151">
        <f>SUM(P172:P185)</f>
        <v>0</v>
      </c>
      <c r="Q171" s="150"/>
      <c r="R171" s="151">
        <f>SUM(R172:R185)</f>
        <v>0.38712000000000002</v>
      </c>
      <c r="S171" s="150"/>
      <c r="T171" s="152">
        <f>SUM(T172:T185)</f>
        <v>2.4E-2</v>
      </c>
      <c r="AR171" s="145" t="s">
        <v>82</v>
      </c>
      <c r="AT171" s="153" t="s">
        <v>74</v>
      </c>
      <c r="AU171" s="153" t="s">
        <v>82</v>
      </c>
      <c r="AY171" s="145" t="s">
        <v>234</v>
      </c>
      <c r="BK171" s="154">
        <f>SUM(BK172:BK185)</f>
        <v>0</v>
      </c>
    </row>
    <row r="172" spans="1:65" s="2" customFormat="1" ht="24.15" customHeight="1">
      <c r="A172" s="33"/>
      <c r="B172" s="157"/>
      <c r="C172" s="158" t="s">
        <v>321</v>
      </c>
      <c r="D172" s="158" t="s">
        <v>237</v>
      </c>
      <c r="E172" s="159" t="s">
        <v>5067</v>
      </c>
      <c r="F172" s="160" t="s">
        <v>5068</v>
      </c>
      <c r="G172" s="161" t="s">
        <v>305</v>
      </c>
      <c r="H172" s="162">
        <v>4</v>
      </c>
      <c r="I172" s="163"/>
      <c r="J172" s="164">
        <f>ROUND(I172*H172,2)</f>
        <v>0</v>
      </c>
      <c r="K172" s="165"/>
      <c r="L172" s="34"/>
      <c r="M172" s="166" t="s">
        <v>1</v>
      </c>
      <c r="N172" s="167" t="s">
        <v>41</v>
      </c>
      <c r="O172" s="62"/>
      <c r="P172" s="168">
        <f>O172*H172</f>
        <v>0</v>
      </c>
      <c r="Q172" s="168">
        <v>2.6440000000000002E-2</v>
      </c>
      <c r="R172" s="168">
        <f>Q172*H172</f>
        <v>0.10576000000000001</v>
      </c>
      <c r="S172" s="168">
        <v>0</v>
      </c>
      <c r="T172" s="169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241</v>
      </c>
      <c r="AT172" s="170" t="s">
        <v>237</v>
      </c>
      <c r="AU172" s="170" t="s">
        <v>87</v>
      </c>
      <c r="AY172" s="18" t="s">
        <v>234</v>
      </c>
      <c r="BE172" s="171">
        <f>IF(N172="základná",J172,0)</f>
        <v>0</v>
      </c>
      <c r="BF172" s="171">
        <f>IF(N172="znížená",J172,0)</f>
        <v>0</v>
      </c>
      <c r="BG172" s="171">
        <f>IF(N172="zákl. prenesená",J172,0)</f>
        <v>0</v>
      </c>
      <c r="BH172" s="171">
        <f>IF(N172="zníž. prenesená",J172,0)</f>
        <v>0</v>
      </c>
      <c r="BI172" s="171">
        <f>IF(N172="nulová",J172,0)</f>
        <v>0</v>
      </c>
      <c r="BJ172" s="18" t="s">
        <v>87</v>
      </c>
      <c r="BK172" s="171">
        <f>ROUND(I172*H172,2)</f>
        <v>0</v>
      </c>
      <c r="BL172" s="18" t="s">
        <v>241</v>
      </c>
      <c r="BM172" s="170" t="s">
        <v>5069</v>
      </c>
    </row>
    <row r="173" spans="1:65" s="14" customFormat="1">
      <c r="B173" s="180"/>
      <c r="D173" s="173" t="s">
        <v>243</v>
      </c>
      <c r="E173" s="181" t="s">
        <v>1</v>
      </c>
      <c r="F173" s="182" t="s">
        <v>5070</v>
      </c>
      <c r="H173" s="183">
        <v>4</v>
      </c>
      <c r="I173" s="184"/>
      <c r="L173" s="180"/>
      <c r="M173" s="185"/>
      <c r="N173" s="186"/>
      <c r="O173" s="186"/>
      <c r="P173" s="186"/>
      <c r="Q173" s="186"/>
      <c r="R173" s="186"/>
      <c r="S173" s="186"/>
      <c r="T173" s="187"/>
      <c r="AT173" s="181" t="s">
        <v>243</v>
      </c>
      <c r="AU173" s="181" t="s">
        <v>87</v>
      </c>
      <c r="AV173" s="14" t="s">
        <v>87</v>
      </c>
      <c r="AW173" s="14" t="s">
        <v>29</v>
      </c>
      <c r="AX173" s="14" t="s">
        <v>82</v>
      </c>
      <c r="AY173" s="181" t="s">
        <v>234</v>
      </c>
    </row>
    <row r="174" spans="1:65" s="2" customFormat="1" ht="16.5" customHeight="1">
      <c r="A174" s="33"/>
      <c r="B174" s="157"/>
      <c r="C174" s="199" t="s">
        <v>327</v>
      </c>
      <c r="D174" s="199" t="s">
        <v>478</v>
      </c>
      <c r="E174" s="200" t="s">
        <v>5071</v>
      </c>
      <c r="F174" s="201" t="s">
        <v>5072</v>
      </c>
      <c r="G174" s="202" t="s">
        <v>305</v>
      </c>
      <c r="H174" s="203">
        <v>4</v>
      </c>
      <c r="I174" s="204"/>
      <c r="J174" s="205">
        <f t="shared" ref="J174:J185" si="0">ROUND(I174*H174,2)</f>
        <v>0</v>
      </c>
      <c r="K174" s="206"/>
      <c r="L174" s="207"/>
      <c r="M174" s="208" t="s">
        <v>1</v>
      </c>
      <c r="N174" s="209" t="s">
        <v>41</v>
      </c>
      <c r="O174" s="62"/>
      <c r="P174" s="168">
        <f t="shared" ref="P174:P185" si="1">O174*H174</f>
        <v>0</v>
      </c>
      <c r="Q174" s="168">
        <v>0</v>
      </c>
      <c r="R174" s="168">
        <f t="shared" ref="R174:R185" si="2">Q174*H174</f>
        <v>0</v>
      </c>
      <c r="S174" s="168">
        <v>0</v>
      </c>
      <c r="T174" s="169">
        <f t="shared" ref="T174:T185" si="3"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282</v>
      </c>
      <c r="AT174" s="170" t="s">
        <v>478</v>
      </c>
      <c r="AU174" s="170" t="s">
        <v>87</v>
      </c>
      <c r="AY174" s="18" t="s">
        <v>234</v>
      </c>
      <c r="BE174" s="171">
        <f t="shared" ref="BE174:BE185" si="4">IF(N174="základná",J174,0)</f>
        <v>0</v>
      </c>
      <c r="BF174" s="171">
        <f t="shared" ref="BF174:BF185" si="5">IF(N174="znížená",J174,0)</f>
        <v>0</v>
      </c>
      <c r="BG174" s="171">
        <f t="shared" ref="BG174:BG185" si="6">IF(N174="zákl. prenesená",J174,0)</f>
        <v>0</v>
      </c>
      <c r="BH174" s="171">
        <f t="shared" ref="BH174:BH185" si="7">IF(N174="zníž. prenesená",J174,0)</f>
        <v>0</v>
      </c>
      <c r="BI174" s="171">
        <f t="shared" ref="BI174:BI185" si="8">IF(N174="nulová",J174,0)</f>
        <v>0</v>
      </c>
      <c r="BJ174" s="18" t="s">
        <v>87</v>
      </c>
      <c r="BK174" s="171">
        <f t="shared" ref="BK174:BK185" si="9">ROUND(I174*H174,2)</f>
        <v>0</v>
      </c>
      <c r="BL174" s="18" t="s">
        <v>241</v>
      </c>
      <c r="BM174" s="170" t="s">
        <v>5073</v>
      </c>
    </row>
    <row r="175" spans="1:65" s="2" customFormat="1" ht="24.15" customHeight="1">
      <c r="A175" s="33"/>
      <c r="B175" s="157"/>
      <c r="C175" s="158" t="s">
        <v>335</v>
      </c>
      <c r="D175" s="158" t="s">
        <v>237</v>
      </c>
      <c r="E175" s="159" t="s">
        <v>4976</v>
      </c>
      <c r="F175" s="160" t="s">
        <v>4977</v>
      </c>
      <c r="G175" s="161" t="s">
        <v>305</v>
      </c>
      <c r="H175" s="162">
        <v>2</v>
      </c>
      <c r="I175" s="163"/>
      <c r="J175" s="164">
        <f t="shared" si="0"/>
        <v>0</v>
      </c>
      <c r="K175" s="165"/>
      <c r="L175" s="34"/>
      <c r="M175" s="166" t="s">
        <v>1</v>
      </c>
      <c r="N175" s="167" t="s">
        <v>41</v>
      </c>
      <c r="O175" s="62"/>
      <c r="P175" s="168">
        <f t="shared" si="1"/>
        <v>0</v>
      </c>
      <c r="Q175" s="168">
        <v>6.6E-3</v>
      </c>
      <c r="R175" s="168">
        <f t="shared" si="2"/>
        <v>1.32E-2</v>
      </c>
      <c r="S175" s="168">
        <v>0</v>
      </c>
      <c r="T175" s="169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241</v>
      </c>
      <c r="AT175" s="170" t="s">
        <v>237</v>
      </c>
      <c r="AU175" s="170" t="s">
        <v>87</v>
      </c>
      <c r="AY175" s="18" t="s">
        <v>234</v>
      </c>
      <c r="BE175" s="171">
        <f t="shared" si="4"/>
        <v>0</v>
      </c>
      <c r="BF175" s="171">
        <f t="shared" si="5"/>
        <v>0</v>
      </c>
      <c r="BG175" s="171">
        <f t="shared" si="6"/>
        <v>0</v>
      </c>
      <c r="BH175" s="171">
        <f t="shared" si="7"/>
        <v>0</v>
      </c>
      <c r="BI175" s="171">
        <f t="shared" si="8"/>
        <v>0</v>
      </c>
      <c r="BJ175" s="18" t="s">
        <v>87</v>
      </c>
      <c r="BK175" s="171">
        <f t="shared" si="9"/>
        <v>0</v>
      </c>
      <c r="BL175" s="18" t="s">
        <v>241</v>
      </c>
      <c r="BM175" s="170" t="s">
        <v>4978</v>
      </c>
    </row>
    <row r="176" spans="1:65" s="2" customFormat="1" ht="16.5" customHeight="1">
      <c r="A176" s="33"/>
      <c r="B176" s="157"/>
      <c r="C176" s="199" t="s">
        <v>342</v>
      </c>
      <c r="D176" s="199" t="s">
        <v>478</v>
      </c>
      <c r="E176" s="200" t="s">
        <v>4979</v>
      </c>
      <c r="F176" s="201" t="s">
        <v>4980</v>
      </c>
      <c r="G176" s="202" t="s">
        <v>305</v>
      </c>
      <c r="H176" s="203">
        <v>2</v>
      </c>
      <c r="I176" s="204"/>
      <c r="J176" s="205">
        <f t="shared" si="0"/>
        <v>0</v>
      </c>
      <c r="K176" s="206"/>
      <c r="L176" s="207"/>
      <c r="M176" s="208" t="s">
        <v>1</v>
      </c>
      <c r="N176" s="209" t="s">
        <v>41</v>
      </c>
      <c r="O176" s="62"/>
      <c r="P176" s="168">
        <f t="shared" si="1"/>
        <v>0</v>
      </c>
      <c r="Q176" s="168">
        <v>0</v>
      </c>
      <c r="R176" s="168">
        <f t="shared" si="2"/>
        <v>0</v>
      </c>
      <c r="S176" s="168">
        <v>0</v>
      </c>
      <c r="T176" s="169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282</v>
      </c>
      <c r="AT176" s="170" t="s">
        <v>478</v>
      </c>
      <c r="AU176" s="170" t="s">
        <v>87</v>
      </c>
      <c r="AY176" s="18" t="s">
        <v>234</v>
      </c>
      <c r="BE176" s="171">
        <f t="shared" si="4"/>
        <v>0</v>
      </c>
      <c r="BF176" s="171">
        <f t="shared" si="5"/>
        <v>0</v>
      </c>
      <c r="BG176" s="171">
        <f t="shared" si="6"/>
        <v>0</v>
      </c>
      <c r="BH176" s="171">
        <f t="shared" si="7"/>
        <v>0</v>
      </c>
      <c r="BI176" s="171">
        <f t="shared" si="8"/>
        <v>0</v>
      </c>
      <c r="BJ176" s="18" t="s">
        <v>87</v>
      </c>
      <c r="BK176" s="171">
        <f t="shared" si="9"/>
        <v>0</v>
      </c>
      <c r="BL176" s="18" t="s">
        <v>241</v>
      </c>
      <c r="BM176" s="170" t="s">
        <v>4981</v>
      </c>
    </row>
    <row r="177" spans="1:65" s="2" customFormat="1" ht="24.15" customHeight="1">
      <c r="A177" s="33"/>
      <c r="B177" s="157"/>
      <c r="C177" s="158" t="s">
        <v>349</v>
      </c>
      <c r="D177" s="158" t="s">
        <v>237</v>
      </c>
      <c r="E177" s="159" t="s">
        <v>4988</v>
      </c>
      <c r="F177" s="160" t="s">
        <v>5074</v>
      </c>
      <c r="G177" s="161" t="s">
        <v>305</v>
      </c>
      <c r="H177" s="162">
        <v>2</v>
      </c>
      <c r="I177" s="163"/>
      <c r="J177" s="164">
        <f t="shared" si="0"/>
        <v>0</v>
      </c>
      <c r="K177" s="165"/>
      <c r="L177" s="34"/>
      <c r="M177" s="166" t="s">
        <v>1</v>
      </c>
      <c r="N177" s="167" t="s">
        <v>41</v>
      </c>
      <c r="O177" s="62"/>
      <c r="P177" s="168">
        <f t="shared" si="1"/>
        <v>0</v>
      </c>
      <c r="Q177" s="168">
        <v>1.6559999999999998E-2</v>
      </c>
      <c r="R177" s="168">
        <f t="shared" si="2"/>
        <v>3.3119999999999997E-2</v>
      </c>
      <c r="S177" s="168">
        <v>0</v>
      </c>
      <c r="T177" s="169">
        <f t="shared" si="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241</v>
      </c>
      <c r="AT177" s="170" t="s">
        <v>237</v>
      </c>
      <c r="AU177" s="170" t="s">
        <v>87</v>
      </c>
      <c r="AY177" s="18" t="s">
        <v>234</v>
      </c>
      <c r="BE177" s="171">
        <f t="shared" si="4"/>
        <v>0</v>
      </c>
      <c r="BF177" s="171">
        <f t="shared" si="5"/>
        <v>0</v>
      </c>
      <c r="BG177" s="171">
        <f t="shared" si="6"/>
        <v>0</v>
      </c>
      <c r="BH177" s="171">
        <f t="shared" si="7"/>
        <v>0</v>
      </c>
      <c r="BI177" s="171">
        <f t="shared" si="8"/>
        <v>0</v>
      </c>
      <c r="BJ177" s="18" t="s">
        <v>87</v>
      </c>
      <c r="BK177" s="171">
        <f t="shared" si="9"/>
        <v>0</v>
      </c>
      <c r="BL177" s="18" t="s">
        <v>241</v>
      </c>
      <c r="BM177" s="170" t="s">
        <v>4984</v>
      </c>
    </row>
    <row r="178" spans="1:65" s="2" customFormat="1" ht="16.5" customHeight="1">
      <c r="A178" s="33"/>
      <c r="B178" s="157"/>
      <c r="C178" s="199" t="s">
        <v>7</v>
      </c>
      <c r="D178" s="199" t="s">
        <v>478</v>
      </c>
      <c r="E178" s="200" t="s">
        <v>4985</v>
      </c>
      <c r="F178" s="201" t="s">
        <v>5075</v>
      </c>
      <c r="G178" s="202" t="s">
        <v>305</v>
      </c>
      <c r="H178" s="203">
        <v>2</v>
      </c>
      <c r="I178" s="204"/>
      <c r="J178" s="205">
        <f t="shared" si="0"/>
        <v>0</v>
      </c>
      <c r="K178" s="206"/>
      <c r="L178" s="207"/>
      <c r="M178" s="208" t="s">
        <v>1</v>
      </c>
      <c r="N178" s="209" t="s">
        <v>41</v>
      </c>
      <c r="O178" s="62"/>
      <c r="P178" s="168">
        <f t="shared" si="1"/>
        <v>0</v>
      </c>
      <c r="Q178" s="168">
        <v>0</v>
      </c>
      <c r="R178" s="168">
        <f t="shared" si="2"/>
        <v>0</v>
      </c>
      <c r="S178" s="168">
        <v>0</v>
      </c>
      <c r="T178" s="169">
        <f t="shared" si="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282</v>
      </c>
      <c r="AT178" s="170" t="s">
        <v>478</v>
      </c>
      <c r="AU178" s="170" t="s">
        <v>87</v>
      </c>
      <c r="AY178" s="18" t="s">
        <v>234</v>
      </c>
      <c r="BE178" s="171">
        <f t="shared" si="4"/>
        <v>0</v>
      </c>
      <c r="BF178" s="171">
        <f t="shared" si="5"/>
        <v>0</v>
      </c>
      <c r="BG178" s="171">
        <f t="shared" si="6"/>
        <v>0</v>
      </c>
      <c r="BH178" s="171">
        <f t="shared" si="7"/>
        <v>0</v>
      </c>
      <c r="BI178" s="171">
        <f t="shared" si="8"/>
        <v>0</v>
      </c>
      <c r="BJ178" s="18" t="s">
        <v>87</v>
      </c>
      <c r="BK178" s="171">
        <f t="shared" si="9"/>
        <v>0</v>
      </c>
      <c r="BL178" s="18" t="s">
        <v>241</v>
      </c>
      <c r="BM178" s="170" t="s">
        <v>4987</v>
      </c>
    </row>
    <row r="179" spans="1:65" s="2" customFormat="1" ht="24.15" customHeight="1">
      <c r="A179" s="33"/>
      <c r="B179" s="157"/>
      <c r="C179" s="158" t="s">
        <v>362</v>
      </c>
      <c r="D179" s="158" t="s">
        <v>237</v>
      </c>
      <c r="E179" s="159" t="s">
        <v>4988</v>
      </c>
      <c r="F179" s="160" t="s">
        <v>5074</v>
      </c>
      <c r="G179" s="161" t="s">
        <v>305</v>
      </c>
      <c r="H179" s="162">
        <v>4</v>
      </c>
      <c r="I179" s="163"/>
      <c r="J179" s="164">
        <f t="shared" si="0"/>
        <v>0</v>
      </c>
      <c r="K179" s="165"/>
      <c r="L179" s="34"/>
      <c r="M179" s="166" t="s">
        <v>1</v>
      </c>
      <c r="N179" s="167" t="s">
        <v>41</v>
      </c>
      <c r="O179" s="62"/>
      <c r="P179" s="168">
        <f t="shared" si="1"/>
        <v>0</v>
      </c>
      <c r="Q179" s="168">
        <v>1.6559999999999998E-2</v>
      </c>
      <c r="R179" s="168">
        <f t="shared" si="2"/>
        <v>6.6239999999999993E-2</v>
      </c>
      <c r="S179" s="168">
        <v>0</v>
      </c>
      <c r="T179" s="169">
        <f t="shared" si="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241</v>
      </c>
      <c r="AT179" s="170" t="s">
        <v>237</v>
      </c>
      <c r="AU179" s="170" t="s">
        <v>87</v>
      </c>
      <c r="AY179" s="18" t="s">
        <v>234</v>
      </c>
      <c r="BE179" s="171">
        <f t="shared" si="4"/>
        <v>0</v>
      </c>
      <c r="BF179" s="171">
        <f t="shared" si="5"/>
        <v>0</v>
      </c>
      <c r="BG179" s="171">
        <f t="shared" si="6"/>
        <v>0</v>
      </c>
      <c r="BH179" s="171">
        <f t="shared" si="7"/>
        <v>0</v>
      </c>
      <c r="BI179" s="171">
        <f t="shared" si="8"/>
        <v>0</v>
      </c>
      <c r="BJ179" s="18" t="s">
        <v>87</v>
      </c>
      <c r="BK179" s="171">
        <f t="shared" si="9"/>
        <v>0</v>
      </c>
      <c r="BL179" s="18" t="s">
        <v>241</v>
      </c>
      <c r="BM179" s="170" t="s">
        <v>4990</v>
      </c>
    </row>
    <row r="180" spans="1:65" s="2" customFormat="1" ht="16.5" customHeight="1">
      <c r="A180" s="33"/>
      <c r="B180" s="157"/>
      <c r="C180" s="199" t="s">
        <v>367</v>
      </c>
      <c r="D180" s="199" t="s">
        <v>478</v>
      </c>
      <c r="E180" s="200" t="s">
        <v>4991</v>
      </c>
      <c r="F180" s="201" t="s">
        <v>4992</v>
      </c>
      <c r="G180" s="202" t="s">
        <v>305</v>
      </c>
      <c r="H180" s="203">
        <v>2</v>
      </c>
      <c r="I180" s="204"/>
      <c r="J180" s="205">
        <f t="shared" si="0"/>
        <v>0</v>
      </c>
      <c r="K180" s="206"/>
      <c r="L180" s="207"/>
      <c r="M180" s="208" t="s">
        <v>1</v>
      </c>
      <c r="N180" s="209" t="s">
        <v>41</v>
      </c>
      <c r="O180" s="62"/>
      <c r="P180" s="168">
        <f t="shared" si="1"/>
        <v>0</v>
      </c>
      <c r="Q180" s="168">
        <v>0</v>
      </c>
      <c r="R180" s="168">
        <f t="shared" si="2"/>
        <v>0</v>
      </c>
      <c r="S180" s="168">
        <v>0</v>
      </c>
      <c r="T180" s="169">
        <f t="shared" si="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282</v>
      </c>
      <c r="AT180" s="170" t="s">
        <v>478</v>
      </c>
      <c r="AU180" s="170" t="s">
        <v>87</v>
      </c>
      <c r="AY180" s="18" t="s">
        <v>234</v>
      </c>
      <c r="BE180" s="171">
        <f t="shared" si="4"/>
        <v>0</v>
      </c>
      <c r="BF180" s="171">
        <f t="shared" si="5"/>
        <v>0</v>
      </c>
      <c r="BG180" s="171">
        <f t="shared" si="6"/>
        <v>0</v>
      </c>
      <c r="BH180" s="171">
        <f t="shared" si="7"/>
        <v>0</v>
      </c>
      <c r="BI180" s="171">
        <f t="shared" si="8"/>
        <v>0</v>
      </c>
      <c r="BJ180" s="18" t="s">
        <v>87</v>
      </c>
      <c r="BK180" s="171">
        <f t="shared" si="9"/>
        <v>0</v>
      </c>
      <c r="BL180" s="18" t="s">
        <v>241</v>
      </c>
      <c r="BM180" s="170" t="s">
        <v>4993</v>
      </c>
    </row>
    <row r="181" spans="1:65" s="2" customFormat="1" ht="16.5" customHeight="1">
      <c r="A181" s="33"/>
      <c r="B181" s="157"/>
      <c r="C181" s="199" t="s">
        <v>372</v>
      </c>
      <c r="D181" s="199" t="s">
        <v>478</v>
      </c>
      <c r="E181" s="200" t="s">
        <v>4997</v>
      </c>
      <c r="F181" s="201" t="s">
        <v>4998</v>
      </c>
      <c r="G181" s="202" t="s">
        <v>305</v>
      </c>
      <c r="H181" s="203">
        <v>2</v>
      </c>
      <c r="I181" s="204"/>
      <c r="J181" s="205">
        <f t="shared" si="0"/>
        <v>0</v>
      </c>
      <c r="K181" s="206"/>
      <c r="L181" s="207"/>
      <c r="M181" s="208" t="s">
        <v>1</v>
      </c>
      <c r="N181" s="209" t="s">
        <v>41</v>
      </c>
      <c r="O181" s="62"/>
      <c r="P181" s="168">
        <f t="shared" si="1"/>
        <v>0</v>
      </c>
      <c r="Q181" s="168">
        <v>0</v>
      </c>
      <c r="R181" s="168">
        <f t="shared" si="2"/>
        <v>0</v>
      </c>
      <c r="S181" s="168">
        <v>0</v>
      </c>
      <c r="T181" s="169">
        <f t="shared" si="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282</v>
      </c>
      <c r="AT181" s="170" t="s">
        <v>478</v>
      </c>
      <c r="AU181" s="170" t="s">
        <v>87</v>
      </c>
      <c r="AY181" s="18" t="s">
        <v>234</v>
      </c>
      <c r="BE181" s="171">
        <f t="shared" si="4"/>
        <v>0</v>
      </c>
      <c r="BF181" s="171">
        <f t="shared" si="5"/>
        <v>0</v>
      </c>
      <c r="BG181" s="171">
        <f t="shared" si="6"/>
        <v>0</v>
      </c>
      <c r="BH181" s="171">
        <f t="shared" si="7"/>
        <v>0</v>
      </c>
      <c r="BI181" s="171">
        <f t="shared" si="8"/>
        <v>0</v>
      </c>
      <c r="BJ181" s="18" t="s">
        <v>87</v>
      </c>
      <c r="BK181" s="171">
        <f t="shared" si="9"/>
        <v>0</v>
      </c>
      <c r="BL181" s="18" t="s">
        <v>241</v>
      </c>
      <c r="BM181" s="170" t="s">
        <v>4999</v>
      </c>
    </row>
    <row r="182" spans="1:65" s="2" customFormat="1" ht="24.15" customHeight="1">
      <c r="A182" s="33"/>
      <c r="B182" s="157"/>
      <c r="C182" s="158" t="s">
        <v>379</v>
      </c>
      <c r="D182" s="158" t="s">
        <v>237</v>
      </c>
      <c r="E182" s="159" t="s">
        <v>5076</v>
      </c>
      <c r="F182" s="160" t="s">
        <v>5077</v>
      </c>
      <c r="G182" s="161" t="s">
        <v>305</v>
      </c>
      <c r="H182" s="162">
        <v>6</v>
      </c>
      <c r="I182" s="163"/>
      <c r="J182" s="164">
        <f t="shared" si="0"/>
        <v>0</v>
      </c>
      <c r="K182" s="165"/>
      <c r="L182" s="34"/>
      <c r="M182" s="166" t="s">
        <v>1</v>
      </c>
      <c r="N182" s="167" t="s">
        <v>41</v>
      </c>
      <c r="O182" s="62"/>
      <c r="P182" s="168">
        <f t="shared" si="1"/>
        <v>0</v>
      </c>
      <c r="Q182" s="168">
        <v>1.37E-2</v>
      </c>
      <c r="R182" s="168">
        <f t="shared" si="2"/>
        <v>8.2199999999999995E-2</v>
      </c>
      <c r="S182" s="168">
        <v>4.0000000000000001E-3</v>
      </c>
      <c r="T182" s="169">
        <f t="shared" si="3"/>
        <v>2.4E-2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241</v>
      </c>
      <c r="AT182" s="170" t="s">
        <v>237</v>
      </c>
      <c r="AU182" s="170" t="s">
        <v>87</v>
      </c>
      <c r="AY182" s="18" t="s">
        <v>234</v>
      </c>
      <c r="BE182" s="171">
        <f t="shared" si="4"/>
        <v>0</v>
      </c>
      <c r="BF182" s="171">
        <f t="shared" si="5"/>
        <v>0</v>
      </c>
      <c r="BG182" s="171">
        <f t="shared" si="6"/>
        <v>0</v>
      </c>
      <c r="BH182" s="171">
        <f t="shared" si="7"/>
        <v>0</v>
      </c>
      <c r="BI182" s="171">
        <f t="shared" si="8"/>
        <v>0</v>
      </c>
      <c r="BJ182" s="18" t="s">
        <v>87</v>
      </c>
      <c r="BK182" s="171">
        <f t="shared" si="9"/>
        <v>0</v>
      </c>
      <c r="BL182" s="18" t="s">
        <v>241</v>
      </c>
      <c r="BM182" s="170" t="s">
        <v>5078</v>
      </c>
    </row>
    <row r="183" spans="1:65" s="2" customFormat="1" ht="24.15" customHeight="1">
      <c r="A183" s="33"/>
      <c r="B183" s="157"/>
      <c r="C183" s="158" t="s">
        <v>387</v>
      </c>
      <c r="D183" s="158" t="s">
        <v>237</v>
      </c>
      <c r="E183" s="159" t="s">
        <v>4919</v>
      </c>
      <c r="F183" s="160" t="s">
        <v>4742</v>
      </c>
      <c r="G183" s="161" t="s">
        <v>305</v>
      </c>
      <c r="H183" s="162">
        <v>2</v>
      </c>
      <c r="I183" s="163"/>
      <c r="J183" s="164">
        <f t="shared" si="0"/>
        <v>0</v>
      </c>
      <c r="K183" s="165"/>
      <c r="L183" s="34"/>
      <c r="M183" s="166" t="s">
        <v>1</v>
      </c>
      <c r="N183" s="167" t="s">
        <v>41</v>
      </c>
      <c r="O183" s="62"/>
      <c r="P183" s="168">
        <f t="shared" si="1"/>
        <v>0</v>
      </c>
      <c r="Q183" s="168">
        <v>6.3E-3</v>
      </c>
      <c r="R183" s="168">
        <f t="shared" si="2"/>
        <v>1.26E-2</v>
      </c>
      <c r="S183" s="168">
        <v>0</v>
      </c>
      <c r="T183" s="169">
        <f t="shared" si="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241</v>
      </c>
      <c r="AT183" s="170" t="s">
        <v>237</v>
      </c>
      <c r="AU183" s="170" t="s">
        <v>87</v>
      </c>
      <c r="AY183" s="18" t="s">
        <v>234</v>
      </c>
      <c r="BE183" s="171">
        <f t="shared" si="4"/>
        <v>0</v>
      </c>
      <c r="BF183" s="171">
        <f t="shared" si="5"/>
        <v>0</v>
      </c>
      <c r="BG183" s="171">
        <f t="shared" si="6"/>
        <v>0</v>
      </c>
      <c r="BH183" s="171">
        <f t="shared" si="7"/>
        <v>0</v>
      </c>
      <c r="BI183" s="171">
        <f t="shared" si="8"/>
        <v>0</v>
      </c>
      <c r="BJ183" s="18" t="s">
        <v>87</v>
      </c>
      <c r="BK183" s="171">
        <f t="shared" si="9"/>
        <v>0</v>
      </c>
      <c r="BL183" s="18" t="s">
        <v>241</v>
      </c>
      <c r="BM183" s="170" t="s">
        <v>5003</v>
      </c>
    </row>
    <row r="184" spans="1:65" s="2" customFormat="1" ht="16.5" customHeight="1">
      <c r="A184" s="33"/>
      <c r="B184" s="157"/>
      <c r="C184" s="199" t="s">
        <v>608</v>
      </c>
      <c r="D184" s="199" t="s">
        <v>478</v>
      </c>
      <c r="E184" s="200" t="s">
        <v>5079</v>
      </c>
      <c r="F184" s="201" t="s">
        <v>5080</v>
      </c>
      <c r="G184" s="202" t="s">
        <v>305</v>
      </c>
      <c r="H184" s="203">
        <v>2</v>
      </c>
      <c r="I184" s="204"/>
      <c r="J184" s="205">
        <f t="shared" si="0"/>
        <v>0</v>
      </c>
      <c r="K184" s="206"/>
      <c r="L184" s="207"/>
      <c r="M184" s="208" t="s">
        <v>1</v>
      </c>
      <c r="N184" s="209" t="s">
        <v>41</v>
      </c>
      <c r="O184" s="62"/>
      <c r="P184" s="168">
        <f t="shared" si="1"/>
        <v>0</v>
      </c>
      <c r="Q184" s="168">
        <v>3.6999999999999998E-2</v>
      </c>
      <c r="R184" s="168">
        <f t="shared" si="2"/>
        <v>7.3999999999999996E-2</v>
      </c>
      <c r="S184" s="168">
        <v>0</v>
      </c>
      <c r="T184" s="169">
        <f t="shared" si="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282</v>
      </c>
      <c r="AT184" s="170" t="s">
        <v>478</v>
      </c>
      <c r="AU184" s="170" t="s">
        <v>87</v>
      </c>
      <c r="AY184" s="18" t="s">
        <v>234</v>
      </c>
      <c r="BE184" s="171">
        <f t="shared" si="4"/>
        <v>0</v>
      </c>
      <c r="BF184" s="171">
        <f t="shared" si="5"/>
        <v>0</v>
      </c>
      <c r="BG184" s="171">
        <f t="shared" si="6"/>
        <v>0</v>
      </c>
      <c r="BH184" s="171">
        <f t="shared" si="7"/>
        <v>0</v>
      </c>
      <c r="BI184" s="171">
        <f t="shared" si="8"/>
        <v>0</v>
      </c>
      <c r="BJ184" s="18" t="s">
        <v>87</v>
      </c>
      <c r="BK184" s="171">
        <f t="shared" si="9"/>
        <v>0</v>
      </c>
      <c r="BL184" s="18" t="s">
        <v>241</v>
      </c>
      <c r="BM184" s="170" t="s">
        <v>5081</v>
      </c>
    </row>
    <row r="185" spans="1:65" s="2" customFormat="1" ht="16.5" customHeight="1">
      <c r="A185" s="33"/>
      <c r="B185" s="157"/>
      <c r="C185" s="199" t="s">
        <v>613</v>
      </c>
      <c r="D185" s="199" t="s">
        <v>478</v>
      </c>
      <c r="E185" s="200" t="s">
        <v>5000</v>
      </c>
      <c r="F185" s="201" t="s">
        <v>5001</v>
      </c>
      <c r="G185" s="202" t="s">
        <v>305</v>
      </c>
      <c r="H185" s="203">
        <v>2</v>
      </c>
      <c r="I185" s="204"/>
      <c r="J185" s="205">
        <f t="shared" si="0"/>
        <v>0</v>
      </c>
      <c r="K185" s="206"/>
      <c r="L185" s="207"/>
      <c r="M185" s="208" t="s">
        <v>1</v>
      </c>
      <c r="N185" s="209" t="s">
        <v>41</v>
      </c>
      <c r="O185" s="62"/>
      <c r="P185" s="168">
        <f t="shared" si="1"/>
        <v>0</v>
      </c>
      <c r="Q185" s="168">
        <v>0</v>
      </c>
      <c r="R185" s="168">
        <f t="shared" si="2"/>
        <v>0</v>
      </c>
      <c r="S185" s="168">
        <v>0</v>
      </c>
      <c r="T185" s="169">
        <f t="shared" si="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282</v>
      </c>
      <c r="AT185" s="170" t="s">
        <v>478</v>
      </c>
      <c r="AU185" s="170" t="s">
        <v>87</v>
      </c>
      <c r="AY185" s="18" t="s">
        <v>234</v>
      </c>
      <c r="BE185" s="171">
        <f t="shared" si="4"/>
        <v>0</v>
      </c>
      <c r="BF185" s="171">
        <f t="shared" si="5"/>
        <v>0</v>
      </c>
      <c r="BG185" s="171">
        <f t="shared" si="6"/>
        <v>0</v>
      </c>
      <c r="BH185" s="171">
        <f t="shared" si="7"/>
        <v>0</v>
      </c>
      <c r="BI185" s="171">
        <f t="shared" si="8"/>
        <v>0</v>
      </c>
      <c r="BJ185" s="18" t="s">
        <v>87</v>
      </c>
      <c r="BK185" s="171">
        <f t="shared" si="9"/>
        <v>0</v>
      </c>
      <c r="BL185" s="18" t="s">
        <v>241</v>
      </c>
      <c r="BM185" s="170" t="s">
        <v>5002</v>
      </c>
    </row>
    <row r="186" spans="1:65" s="12" customFormat="1" ht="22.95" customHeight="1">
      <c r="B186" s="144"/>
      <c r="D186" s="145" t="s">
        <v>74</v>
      </c>
      <c r="E186" s="155" t="s">
        <v>325</v>
      </c>
      <c r="F186" s="155" t="s">
        <v>326</v>
      </c>
      <c r="I186" s="147"/>
      <c r="J186" s="156">
        <f>BK186</f>
        <v>0</v>
      </c>
      <c r="L186" s="144"/>
      <c r="M186" s="149"/>
      <c r="N186" s="150"/>
      <c r="O186" s="150"/>
      <c r="P186" s="151">
        <f>P187</f>
        <v>0</v>
      </c>
      <c r="Q186" s="150"/>
      <c r="R186" s="151">
        <f>R187</f>
        <v>0</v>
      </c>
      <c r="S186" s="150"/>
      <c r="T186" s="152">
        <f>T187</f>
        <v>0</v>
      </c>
      <c r="AR186" s="145" t="s">
        <v>82</v>
      </c>
      <c r="AT186" s="153" t="s">
        <v>74</v>
      </c>
      <c r="AU186" s="153" t="s">
        <v>82</v>
      </c>
      <c r="AY186" s="145" t="s">
        <v>234</v>
      </c>
      <c r="BK186" s="154">
        <f>BK187</f>
        <v>0</v>
      </c>
    </row>
    <row r="187" spans="1:65" s="2" customFormat="1" ht="33" customHeight="1">
      <c r="A187" s="33"/>
      <c r="B187" s="157"/>
      <c r="C187" s="158" t="s">
        <v>617</v>
      </c>
      <c r="D187" s="158" t="s">
        <v>237</v>
      </c>
      <c r="E187" s="159" t="s">
        <v>1399</v>
      </c>
      <c r="F187" s="160" t="s">
        <v>1400</v>
      </c>
      <c r="G187" s="161" t="s">
        <v>267</v>
      </c>
      <c r="H187" s="162">
        <v>47.274000000000001</v>
      </c>
      <c r="I187" s="163"/>
      <c r="J187" s="164">
        <f>ROUND(I187*H187,2)</f>
        <v>0</v>
      </c>
      <c r="K187" s="165"/>
      <c r="L187" s="34"/>
      <c r="M187" s="224" t="s">
        <v>1</v>
      </c>
      <c r="N187" s="225" t="s">
        <v>41</v>
      </c>
      <c r="O187" s="220"/>
      <c r="P187" s="221">
        <f>O187*H187</f>
        <v>0</v>
      </c>
      <c r="Q187" s="221">
        <v>0</v>
      </c>
      <c r="R187" s="221">
        <f>Q187*H187</f>
        <v>0</v>
      </c>
      <c r="S187" s="221">
        <v>0</v>
      </c>
      <c r="T187" s="222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241</v>
      </c>
      <c r="AT187" s="170" t="s">
        <v>237</v>
      </c>
      <c r="AU187" s="170" t="s">
        <v>87</v>
      </c>
      <c r="AY187" s="18" t="s">
        <v>234</v>
      </c>
      <c r="BE187" s="171">
        <f>IF(N187="základná",J187,0)</f>
        <v>0</v>
      </c>
      <c r="BF187" s="171">
        <f>IF(N187="znížená",J187,0)</f>
        <v>0</v>
      </c>
      <c r="BG187" s="171">
        <f>IF(N187="zákl. prenesená",J187,0)</f>
        <v>0</v>
      </c>
      <c r="BH187" s="171">
        <f>IF(N187="zníž. prenesená",J187,0)</f>
        <v>0</v>
      </c>
      <c r="BI187" s="171">
        <f>IF(N187="nulová",J187,0)</f>
        <v>0</v>
      </c>
      <c r="BJ187" s="18" t="s">
        <v>87</v>
      </c>
      <c r="BK187" s="171">
        <f>ROUND(I187*H187,2)</f>
        <v>0</v>
      </c>
      <c r="BL187" s="18" t="s">
        <v>241</v>
      </c>
      <c r="BM187" s="170" t="s">
        <v>4924</v>
      </c>
    </row>
    <row r="188" spans="1:65" s="2" customFormat="1" ht="6.9" customHeight="1">
      <c r="A188" s="33"/>
      <c r="B188" s="51"/>
      <c r="C188" s="52"/>
      <c r="D188" s="52"/>
      <c r="E188" s="52"/>
      <c r="F188" s="52"/>
      <c r="G188" s="52"/>
      <c r="H188" s="52"/>
      <c r="I188" s="52"/>
      <c r="J188" s="52"/>
      <c r="K188" s="52"/>
      <c r="L188" s="34"/>
      <c r="M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</row>
  </sheetData>
  <autoFilter ref="C123:K187" xr:uid="{00000000-0009-0000-0000-000017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225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186</v>
      </c>
      <c r="AZ2" s="102" t="s">
        <v>4385</v>
      </c>
      <c r="BA2" s="102" t="s">
        <v>4806</v>
      </c>
      <c r="BB2" s="102" t="s">
        <v>1</v>
      </c>
      <c r="BC2" s="102" t="s">
        <v>5082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3162</v>
      </c>
      <c r="BA3" s="102" t="s">
        <v>3162</v>
      </c>
      <c r="BB3" s="102" t="s">
        <v>1</v>
      </c>
      <c r="BC3" s="102" t="s">
        <v>5083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3164</v>
      </c>
      <c r="BA4" s="102" t="s">
        <v>3164</v>
      </c>
      <c r="BB4" s="102" t="s">
        <v>1</v>
      </c>
      <c r="BC4" s="102" t="s">
        <v>5084</v>
      </c>
      <c r="BD4" s="102" t="s">
        <v>87</v>
      </c>
    </row>
    <row r="5" spans="1:56" s="1" customFormat="1" ht="6.9" customHeight="1">
      <c r="B5" s="21"/>
      <c r="L5" s="21"/>
      <c r="AZ5" s="102" t="s">
        <v>5085</v>
      </c>
      <c r="BA5" s="102" t="s">
        <v>4661</v>
      </c>
      <c r="BB5" s="102" t="s">
        <v>1</v>
      </c>
      <c r="BC5" s="102" t="s">
        <v>5086</v>
      </c>
      <c r="BD5" s="102" t="s">
        <v>87</v>
      </c>
    </row>
    <row r="6" spans="1:56" s="1" customFormat="1" ht="12" customHeight="1">
      <c r="B6" s="21"/>
      <c r="D6" s="28" t="s">
        <v>15</v>
      </c>
      <c r="L6" s="21"/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56" s="1" customFormat="1" ht="12" customHeight="1">
      <c r="B8" s="21"/>
      <c r="D8" s="28" t="s">
        <v>199</v>
      </c>
      <c r="L8" s="21"/>
    </row>
    <row r="9" spans="1:56" s="2" customFormat="1" ht="16.5" customHeight="1">
      <c r="A9" s="33"/>
      <c r="B9" s="34"/>
      <c r="C9" s="33"/>
      <c r="D9" s="33"/>
      <c r="E9" s="284" t="s">
        <v>5087</v>
      </c>
      <c r="F9" s="287"/>
      <c r="G9" s="287"/>
      <c r="H9" s="28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201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66" t="s">
        <v>5088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20. 4. 2022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8" t="str">
        <f>'Rekapitulácia stavby'!E14</f>
        <v>Vyplň údaj</v>
      </c>
      <c r="F20" s="255"/>
      <c r="G20" s="255"/>
      <c r="H20" s="25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30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4395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205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5"/>
      <c r="B29" s="106"/>
      <c r="C29" s="105"/>
      <c r="D29" s="105"/>
      <c r="E29" s="259" t="s">
        <v>1</v>
      </c>
      <c r="F29" s="259"/>
      <c r="G29" s="259"/>
      <c r="H29" s="259"/>
      <c r="I29" s="105"/>
      <c r="J29" s="105"/>
      <c r="K29" s="105"/>
      <c r="L29" s="107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8" t="s">
        <v>35</v>
      </c>
      <c r="E32" s="33"/>
      <c r="F32" s="33"/>
      <c r="G32" s="33"/>
      <c r="H32" s="33"/>
      <c r="I32" s="33"/>
      <c r="J32" s="75">
        <f>ROUND(J127,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39</v>
      </c>
      <c r="E35" s="39" t="s">
        <v>40</v>
      </c>
      <c r="F35" s="109">
        <f>ROUND((SUM(BE127:BE224)),  2)</f>
        <v>0</v>
      </c>
      <c r="G35" s="110"/>
      <c r="H35" s="110"/>
      <c r="I35" s="111">
        <v>0.2</v>
      </c>
      <c r="J35" s="109">
        <f>ROUND(((SUM(BE127:BE224))*I35),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9" t="s">
        <v>41</v>
      </c>
      <c r="F36" s="109">
        <f>ROUND((SUM(BF127:BF224)),  2)</f>
        <v>0</v>
      </c>
      <c r="G36" s="110"/>
      <c r="H36" s="110"/>
      <c r="I36" s="111">
        <v>0.2</v>
      </c>
      <c r="J36" s="109">
        <f>ROUND(((SUM(BF127:BF224))*I36),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ROUND((SUM(BG127:BG224)),  2)</f>
        <v>0</v>
      </c>
      <c r="G37" s="33"/>
      <c r="H37" s="33"/>
      <c r="I37" s="113">
        <v>0.2</v>
      </c>
      <c r="J37" s="11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43</v>
      </c>
      <c r="F38" s="112">
        <f>ROUND((SUM(BH127:BH224)),  2)</f>
        <v>0</v>
      </c>
      <c r="G38" s="33"/>
      <c r="H38" s="33"/>
      <c r="I38" s="113">
        <v>0.2</v>
      </c>
      <c r="J38" s="112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39" t="s">
        <v>44</v>
      </c>
      <c r="F39" s="109">
        <f>ROUND((SUM(BI127:BI224)),  2)</f>
        <v>0</v>
      </c>
      <c r="G39" s="110"/>
      <c r="H39" s="110"/>
      <c r="I39" s="111">
        <v>0</v>
      </c>
      <c r="J39" s="109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45</v>
      </c>
      <c r="E41" s="64"/>
      <c r="F41" s="64"/>
      <c r="G41" s="116" t="s">
        <v>46</v>
      </c>
      <c r="H41" s="117" t="s">
        <v>47</v>
      </c>
      <c r="I41" s="64"/>
      <c r="J41" s="118">
        <f>SUM(J32:J39)</f>
        <v>0</v>
      </c>
      <c r="K41" s="119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2" customFormat="1" ht="16.5" hidden="1" customHeight="1">
      <c r="A87" s="33"/>
      <c r="B87" s="34"/>
      <c r="C87" s="33"/>
      <c r="D87" s="33"/>
      <c r="E87" s="284" t="s">
        <v>5087</v>
      </c>
      <c r="F87" s="287"/>
      <c r="G87" s="287"/>
      <c r="H87" s="28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hidden="1" customHeight="1">
      <c r="A88" s="33"/>
      <c r="B88" s="34"/>
      <c r="C88" s="28" t="s">
        <v>201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hidden="1" customHeight="1">
      <c r="A89" s="33"/>
      <c r="B89" s="34"/>
      <c r="C89" s="33"/>
      <c r="D89" s="33"/>
      <c r="E89" s="266" t="str">
        <f>E11</f>
        <v>SO 06.1 - Dažďová kanalizácia, revízne šachty RŠ a zberné žľaby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hidden="1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hidden="1" customHeight="1">
      <c r="A91" s="33"/>
      <c r="B91" s="34"/>
      <c r="C91" s="28" t="s">
        <v>19</v>
      </c>
      <c r="D91" s="33"/>
      <c r="E91" s="33"/>
      <c r="F91" s="26" t="str">
        <f>F14</f>
        <v>kú: Jelka,p.č.:1174/1,4,24,25</v>
      </c>
      <c r="G91" s="33"/>
      <c r="H91" s="33"/>
      <c r="I91" s="28" t="s">
        <v>21</v>
      </c>
      <c r="J91" s="59" t="str">
        <f>IF(J14="","",J14)</f>
        <v>20. 4. 2022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hidden="1" customHeight="1">
      <c r="A93" s="33"/>
      <c r="B93" s="34"/>
      <c r="C93" s="28" t="s">
        <v>23</v>
      </c>
      <c r="D93" s="33"/>
      <c r="E93" s="33"/>
      <c r="F93" s="26" t="str">
        <f>E17</f>
        <v>Obec Jelka, Mierová 959/17, 925 23 Jelka</v>
      </c>
      <c r="G93" s="33"/>
      <c r="H93" s="33"/>
      <c r="I93" s="28" t="s">
        <v>30</v>
      </c>
      <c r="J93" s="31" t="str">
        <f>E23</f>
        <v>Ing.Alfréd Gáspár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hidden="1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Ingrid Szegheőová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hidden="1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hidden="1" customHeight="1">
      <c r="A96" s="33"/>
      <c r="B96" s="34"/>
      <c r="C96" s="122" t="s">
        <v>207</v>
      </c>
      <c r="D96" s="114"/>
      <c r="E96" s="114"/>
      <c r="F96" s="114"/>
      <c r="G96" s="114"/>
      <c r="H96" s="114"/>
      <c r="I96" s="114"/>
      <c r="J96" s="123" t="s">
        <v>208</v>
      </c>
      <c r="K96" s="114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hidden="1" customHeight="1">
      <c r="A98" s="33"/>
      <c r="B98" s="34"/>
      <c r="C98" s="124" t="s">
        <v>209</v>
      </c>
      <c r="D98" s="33"/>
      <c r="E98" s="33"/>
      <c r="F98" s="33"/>
      <c r="G98" s="33"/>
      <c r="H98" s="33"/>
      <c r="I98" s="33"/>
      <c r="J98" s="75">
        <f>J127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210</v>
      </c>
    </row>
    <row r="99" spans="1:47" s="9" customFormat="1" ht="24.9" hidden="1" customHeight="1">
      <c r="B99" s="125"/>
      <c r="D99" s="126" t="s">
        <v>211</v>
      </c>
      <c r="E99" s="127"/>
      <c r="F99" s="127"/>
      <c r="G99" s="127"/>
      <c r="H99" s="127"/>
      <c r="I99" s="127"/>
      <c r="J99" s="128">
        <f>J128</f>
        <v>0</v>
      </c>
      <c r="L99" s="125"/>
    </row>
    <row r="100" spans="1:47" s="10" customFormat="1" ht="19.95" hidden="1" customHeight="1">
      <c r="B100" s="129"/>
      <c r="D100" s="130" t="s">
        <v>433</v>
      </c>
      <c r="E100" s="131"/>
      <c r="F100" s="131"/>
      <c r="G100" s="131"/>
      <c r="H100" s="131"/>
      <c r="I100" s="131"/>
      <c r="J100" s="132">
        <f>J129</f>
        <v>0</v>
      </c>
      <c r="L100" s="129"/>
    </row>
    <row r="101" spans="1:47" s="10" customFormat="1" ht="19.95" hidden="1" customHeight="1">
      <c r="B101" s="129"/>
      <c r="D101" s="130" t="s">
        <v>2761</v>
      </c>
      <c r="E101" s="131"/>
      <c r="F101" s="131"/>
      <c r="G101" s="131"/>
      <c r="H101" s="131"/>
      <c r="I101" s="131"/>
      <c r="J101" s="132">
        <f>J160</f>
        <v>0</v>
      </c>
      <c r="L101" s="129"/>
    </row>
    <row r="102" spans="1:47" s="10" customFormat="1" ht="19.95" hidden="1" customHeight="1">
      <c r="B102" s="129"/>
      <c r="D102" s="130" t="s">
        <v>3170</v>
      </c>
      <c r="E102" s="131"/>
      <c r="F102" s="131"/>
      <c r="G102" s="131"/>
      <c r="H102" s="131"/>
      <c r="I102" s="131"/>
      <c r="J102" s="132">
        <f>J177</f>
        <v>0</v>
      </c>
      <c r="L102" s="129"/>
    </row>
    <row r="103" spans="1:47" s="10" customFormat="1" ht="19.95" hidden="1" customHeight="1">
      <c r="B103" s="129"/>
      <c r="D103" s="130" t="s">
        <v>4817</v>
      </c>
      <c r="E103" s="131"/>
      <c r="F103" s="131"/>
      <c r="G103" s="131"/>
      <c r="H103" s="131"/>
      <c r="I103" s="131"/>
      <c r="J103" s="132">
        <f>J198</f>
        <v>0</v>
      </c>
      <c r="L103" s="129"/>
    </row>
    <row r="104" spans="1:47" s="10" customFormat="1" ht="19.95" hidden="1" customHeight="1">
      <c r="B104" s="129"/>
      <c r="D104" s="130" t="s">
        <v>5089</v>
      </c>
      <c r="E104" s="131"/>
      <c r="F104" s="131"/>
      <c r="G104" s="131"/>
      <c r="H104" s="131"/>
      <c r="I104" s="131"/>
      <c r="J104" s="132">
        <f>J210</f>
        <v>0</v>
      </c>
      <c r="L104" s="129"/>
    </row>
    <row r="105" spans="1:47" s="10" customFormat="1" ht="19.95" hidden="1" customHeight="1">
      <c r="B105" s="129"/>
      <c r="D105" s="130" t="s">
        <v>1315</v>
      </c>
      <c r="E105" s="131"/>
      <c r="F105" s="131"/>
      <c r="G105" s="131"/>
      <c r="H105" s="131"/>
      <c r="I105" s="131"/>
      <c r="J105" s="132">
        <f>J223</f>
        <v>0</v>
      </c>
      <c r="L105" s="129"/>
    </row>
    <row r="106" spans="1:47" s="2" customFormat="1" ht="21.75" hidden="1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6.9" hidden="1" customHeight="1">
      <c r="A107" s="33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hidden="1"/>
    <row r="109" spans="1:47" hidden="1"/>
    <row r="110" spans="1:47" hidden="1"/>
    <row r="111" spans="1:47" s="2" customFormat="1" ht="6.9" customHeight="1">
      <c r="A111" s="33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4.9" customHeight="1">
      <c r="A112" s="33"/>
      <c r="B112" s="34"/>
      <c r="C112" s="22" t="s">
        <v>220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6.9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6.5" customHeight="1">
      <c r="A115" s="33"/>
      <c r="B115" s="34"/>
      <c r="C115" s="33"/>
      <c r="D115" s="33"/>
      <c r="E115" s="284" t="str">
        <f>E7</f>
        <v>PRESTAVBA BUDOV ZDRAVOTNÉHO STREDISKA - 9 B.J.</v>
      </c>
      <c r="F115" s="285"/>
      <c r="G115" s="285"/>
      <c r="H115" s="285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199</v>
      </c>
      <c r="L116" s="21"/>
    </row>
    <row r="117" spans="1:63" s="2" customFormat="1" ht="16.5" customHeight="1">
      <c r="A117" s="33"/>
      <c r="B117" s="34"/>
      <c r="C117" s="33"/>
      <c r="D117" s="33"/>
      <c r="E117" s="284" t="s">
        <v>5087</v>
      </c>
      <c r="F117" s="287"/>
      <c r="G117" s="287"/>
      <c r="H117" s="287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201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30" customHeight="1">
      <c r="A119" s="33"/>
      <c r="B119" s="34"/>
      <c r="C119" s="33"/>
      <c r="D119" s="33"/>
      <c r="E119" s="266" t="str">
        <f>E11</f>
        <v>SO 06.1 - Dažďová kanalizácia, revízne šachty RŠ a zberné žľaby</v>
      </c>
      <c r="F119" s="287"/>
      <c r="G119" s="287"/>
      <c r="H119" s="287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kú: Jelka,p.č.:1174/1,4,24,25</v>
      </c>
      <c r="G121" s="33"/>
      <c r="H121" s="33"/>
      <c r="I121" s="28" t="s">
        <v>21</v>
      </c>
      <c r="J121" s="59" t="str">
        <f>IF(J14="","",J14)</f>
        <v>20. 4. 2022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15" customHeight="1">
      <c r="A123" s="33"/>
      <c r="B123" s="34"/>
      <c r="C123" s="28" t="s">
        <v>23</v>
      </c>
      <c r="D123" s="33"/>
      <c r="E123" s="33"/>
      <c r="F123" s="26" t="str">
        <f>E17</f>
        <v>Obec Jelka, Mierová 959/17, 925 23 Jelka</v>
      </c>
      <c r="G123" s="33"/>
      <c r="H123" s="33"/>
      <c r="I123" s="28" t="s">
        <v>30</v>
      </c>
      <c r="J123" s="31" t="str">
        <f>E23</f>
        <v>Ing.Alfréd Gáspár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15" customHeight="1">
      <c r="A124" s="33"/>
      <c r="B124" s="34"/>
      <c r="C124" s="28" t="s">
        <v>27</v>
      </c>
      <c r="D124" s="33"/>
      <c r="E124" s="33"/>
      <c r="F124" s="26" t="str">
        <f>IF(E20="","",E20)</f>
        <v>Vyplň údaj</v>
      </c>
      <c r="G124" s="33"/>
      <c r="H124" s="33"/>
      <c r="I124" s="28" t="s">
        <v>32</v>
      </c>
      <c r="J124" s="31" t="str">
        <f>E26</f>
        <v>Ingrid Szegheőová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33"/>
      <c r="B126" s="134"/>
      <c r="C126" s="135" t="s">
        <v>221</v>
      </c>
      <c r="D126" s="136" t="s">
        <v>60</v>
      </c>
      <c r="E126" s="136" t="s">
        <v>56</v>
      </c>
      <c r="F126" s="136" t="s">
        <v>57</v>
      </c>
      <c r="G126" s="136" t="s">
        <v>222</v>
      </c>
      <c r="H126" s="136" t="s">
        <v>223</v>
      </c>
      <c r="I126" s="136" t="s">
        <v>224</v>
      </c>
      <c r="J126" s="137" t="s">
        <v>208</v>
      </c>
      <c r="K126" s="138" t="s">
        <v>225</v>
      </c>
      <c r="L126" s="139"/>
      <c r="M126" s="66" t="s">
        <v>1</v>
      </c>
      <c r="N126" s="67" t="s">
        <v>39</v>
      </c>
      <c r="O126" s="67" t="s">
        <v>226</v>
      </c>
      <c r="P126" s="67" t="s">
        <v>227</v>
      </c>
      <c r="Q126" s="67" t="s">
        <v>228</v>
      </c>
      <c r="R126" s="67" t="s">
        <v>229</v>
      </c>
      <c r="S126" s="67" t="s">
        <v>230</v>
      </c>
      <c r="T126" s="68" t="s">
        <v>231</v>
      </c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</row>
    <row r="127" spans="1:63" s="2" customFormat="1" ht="22.95" customHeight="1">
      <c r="A127" s="33"/>
      <c r="B127" s="34"/>
      <c r="C127" s="73" t="s">
        <v>209</v>
      </c>
      <c r="D127" s="33"/>
      <c r="E127" s="33"/>
      <c r="F127" s="33"/>
      <c r="G127" s="33"/>
      <c r="H127" s="33"/>
      <c r="I127" s="33"/>
      <c r="J127" s="140">
        <f>BK127</f>
        <v>0</v>
      </c>
      <c r="K127" s="33"/>
      <c r="L127" s="34"/>
      <c r="M127" s="69"/>
      <c r="N127" s="60"/>
      <c r="O127" s="70"/>
      <c r="P127" s="141">
        <f>P128</f>
        <v>0</v>
      </c>
      <c r="Q127" s="70"/>
      <c r="R127" s="141">
        <f>R128</f>
        <v>63.316397600000002</v>
      </c>
      <c r="S127" s="70"/>
      <c r="T127" s="142">
        <f>T128</f>
        <v>9.6000000000000002E-2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210</v>
      </c>
      <c r="BK127" s="143">
        <f>BK128</f>
        <v>0</v>
      </c>
    </row>
    <row r="128" spans="1:63" s="12" customFormat="1" ht="25.95" customHeight="1">
      <c r="B128" s="144"/>
      <c r="D128" s="145" t="s">
        <v>74</v>
      </c>
      <c r="E128" s="146" t="s">
        <v>232</v>
      </c>
      <c r="F128" s="146" t="s">
        <v>233</v>
      </c>
      <c r="I128" s="147"/>
      <c r="J128" s="148">
        <f>BK128</f>
        <v>0</v>
      </c>
      <c r="L128" s="144"/>
      <c r="M128" s="149"/>
      <c r="N128" s="150"/>
      <c r="O128" s="150"/>
      <c r="P128" s="151">
        <f>P129+P160+P177+P198+P210+P223</f>
        <v>0</v>
      </c>
      <c r="Q128" s="150"/>
      <c r="R128" s="151">
        <f>R129+R160+R177+R198+R210+R223</f>
        <v>63.316397600000002</v>
      </c>
      <c r="S128" s="150"/>
      <c r="T128" s="152">
        <f>T129+T160+T177+T198+T210+T223</f>
        <v>9.6000000000000002E-2</v>
      </c>
      <c r="AR128" s="145" t="s">
        <v>82</v>
      </c>
      <c r="AT128" s="153" t="s">
        <v>74</v>
      </c>
      <c r="AU128" s="153" t="s">
        <v>75</v>
      </c>
      <c r="AY128" s="145" t="s">
        <v>234</v>
      </c>
      <c r="BK128" s="154">
        <f>BK129+BK160+BK177+BK198+BK210+BK223</f>
        <v>0</v>
      </c>
    </row>
    <row r="129" spans="1:65" s="12" customFormat="1" ht="22.95" customHeight="1">
      <c r="B129" s="144"/>
      <c r="D129" s="145" t="s">
        <v>74</v>
      </c>
      <c r="E129" s="155" t="s">
        <v>82</v>
      </c>
      <c r="F129" s="155" t="s">
        <v>450</v>
      </c>
      <c r="I129" s="147"/>
      <c r="J129" s="156">
        <f>BK129</f>
        <v>0</v>
      </c>
      <c r="L129" s="144"/>
      <c r="M129" s="149"/>
      <c r="N129" s="150"/>
      <c r="O129" s="150"/>
      <c r="P129" s="151">
        <f>SUM(P130:P159)</f>
        <v>0</v>
      </c>
      <c r="Q129" s="150"/>
      <c r="R129" s="151">
        <f>SUM(R130:R159)</f>
        <v>0</v>
      </c>
      <c r="S129" s="150"/>
      <c r="T129" s="152">
        <f>SUM(T130:T159)</f>
        <v>0</v>
      </c>
      <c r="AR129" s="145" t="s">
        <v>82</v>
      </c>
      <c r="AT129" s="153" t="s">
        <v>74</v>
      </c>
      <c r="AU129" s="153" t="s">
        <v>82</v>
      </c>
      <c r="AY129" s="145" t="s">
        <v>234</v>
      </c>
      <c r="BK129" s="154">
        <f>SUM(BK130:BK159)</f>
        <v>0</v>
      </c>
    </row>
    <row r="130" spans="1:65" s="2" customFormat="1" ht="24.15" customHeight="1">
      <c r="A130" s="33"/>
      <c r="B130" s="157"/>
      <c r="C130" s="158" t="s">
        <v>82</v>
      </c>
      <c r="D130" s="158" t="s">
        <v>237</v>
      </c>
      <c r="E130" s="159" t="s">
        <v>4539</v>
      </c>
      <c r="F130" s="160" t="s">
        <v>4540</v>
      </c>
      <c r="G130" s="161" t="s">
        <v>453</v>
      </c>
      <c r="H130" s="162">
        <v>66.7</v>
      </c>
      <c r="I130" s="163"/>
      <c r="J130" s="164">
        <f>ROUND(I130*H130,2)</f>
        <v>0</v>
      </c>
      <c r="K130" s="165"/>
      <c r="L130" s="34"/>
      <c r="M130" s="166" t="s">
        <v>1</v>
      </c>
      <c r="N130" s="167" t="s">
        <v>41</v>
      </c>
      <c r="O130" s="62"/>
      <c r="P130" s="168">
        <f>O130*H130</f>
        <v>0</v>
      </c>
      <c r="Q130" s="168">
        <v>0</v>
      </c>
      <c r="R130" s="168">
        <f>Q130*H130</f>
        <v>0</v>
      </c>
      <c r="S130" s="168">
        <v>0</v>
      </c>
      <c r="T130" s="169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70" t="s">
        <v>241</v>
      </c>
      <c r="AT130" s="170" t="s">
        <v>237</v>
      </c>
      <c r="AU130" s="170" t="s">
        <v>87</v>
      </c>
      <c r="AY130" s="18" t="s">
        <v>234</v>
      </c>
      <c r="BE130" s="171">
        <f>IF(N130="základná",J130,0)</f>
        <v>0</v>
      </c>
      <c r="BF130" s="171">
        <f>IF(N130="znížená",J130,0)</f>
        <v>0</v>
      </c>
      <c r="BG130" s="171">
        <f>IF(N130="zákl. prenesená",J130,0)</f>
        <v>0</v>
      </c>
      <c r="BH130" s="171">
        <f>IF(N130="zníž. prenesená",J130,0)</f>
        <v>0</v>
      </c>
      <c r="BI130" s="171">
        <f>IF(N130="nulová",J130,0)</f>
        <v>0</v>
      </c>
      <c r="BJ130" s="18" t="s">
        <v>87</v>
      </c>
      <c r="BK130" s="171">
        <f>ROUND(I130*H130,2)</f>
        <v>0</v>
      </c>
      <c r="BL130" s="18" t="s">
        <v>241</v>
      </c>
      <c r="BM130" s="170" t="s">
        <v>5090</v>
      </c>
    </row>
    <row r="131" spans="1:65" s="13" customFormat="1" ht="20.399999999999999">
      <c r="B131" s="172"/>
      <c r="D131" s="173" t="s">
        <v>243</v>
      </c>
      <c r="E131" s="174" t="s">
        <v>1</v>
      </c>
      <c r="F131" s="175" t="s">
        <v>4819</v>
      </c>
      <c r="H131" s="174" t="s">
        <v>1</v>
      </c>
      <c r="I131" s="176"/>
      <c r="L131" s="172"/>
      <c r="M131" s="177"/>
      <c r="N131" s="178"/>
      <c r="O131" s="178"/>
      <c r="P131" s="178"/>
      <c r="Q131" s="178"/>
      <c r="R131" s="178"/>
      <c r="S131" s="178"/>
      <c r="T131" s="179"/>
      <c r="AT131" s="174" t="s">
        <v>243</v>
      </c>
      <c r="AU131" s="174" t="s">
        <v>87</v>
      </c>
      <c r="AV131" s="13" t="s">
        <v>82</v>
      </c>
      <c r="AW131" s="13" t="s">
        <v>29</v>
      </c>
      <c r="AX131" s="13" t="s">
        <v>75</v>
      </c>
      <c r="AY131" s="174" t="s">
        <v>234</v>
      </c>
    </row>
    <row r="132" spans="1:65" s="13" customFormat="1">
      <c r="B132" s="172"/>
      <c r="D132" s="173" t="s">
        <v>243</v>
      </c>
      <c r="E132" s="174" t="s">
        <v>1</v>
      </c>
      <c r="F132" s="175" t="s">
        <v>4820</v>
      </c>
      <c r="H132" s="174" t="s">
        <v>1</v>
      </c>
      <c r="I132" s="176"/>
      <c r="L132" s="172"/>
      <c r="M132" s="177"/>
      <c r="N132" s="178"/>
      <c r="O132" s="178"/>
      <c r="P132" s="178"/>
      <c r="Q132" s="178"/>
      <c r="R132" s="178"/>
      <c r="S132" s="178"/>
      <c r="T132" s="179"/>
      <c r="AT132" s="174" t="s">
        <v>243</v>
      </c>
      <c r="AU132" s="174" t="s">
        <v>87</v>
      </c>
      <c r="AV132" s="13" t="s">
        <v>82</v>
      </c>
      <c r="AW132" s="13" t="s">
        <v>29</v>
      </c>
      <c r="AX132" s="13" t="s">
        <v>75</v>
      </c>
      <c r="AY132" s="174" t="s">
        <v>234</v>
      </c>
    </row>
    <row r="133" spans="1:65" s="14" customFormat="1">
      <c r="B133" s="180"/>
      <c r="D133" s="173" t="s">
        <v>243</v>
      </c>
      <c r="E133" s="181" t="s">
        <v>1</v>
      </c>
      <c r="F133" s="182" t="s">
        <v>5091</v>
      </c>
      <c r="H133" s="183">
        <v>38.18</v>
      </c>
      <c r="I133" s="184"/>
      <c r="L133" s="180"/>
      <c r="M133" s="185"/>
      <c r="N133" s="186"/>
      <c r="O133" s="186"/>
      <c r="P133" s="186"/>
      <c r="Q133" s="186"/>
      <c r="R133" s="186"/>
      <c r="S133" s="186"/>
      <c r="T133" s="187"/>
      <c r="AT133" s="181" t="s">
        <v>243</v>
      </c>
      <c r="AU133" s="181" t="s">
        <v>87</v>
      </c>
      <c r="AV133" s="14" t="s">
        <v>87</v>
      </c>
      <c r="AW133" s="14" t="s">
        <v>29</v>
      </c>
      <c r="AX133" s="14" t="s">
        <v>75</v>
      </c>
      <c r="AY133" s="181" t="s">
        <v>234</v>
      </c>
    </row>
    <row r="134" spans="1:65" s="14" customFormat="1">
      <c r="B134" s="180"/>
      <c r="D134" s="173" t="s">
        <v>243</v>
      </c>
      <c r="E134" s="181" t="s">
        <v>1</v>
      </c>
      <c r="F134" s="182" t="s">
        <v>5092</v>
      </c>
      <c r="H134" s="183">
        <v>28.52</v>
      </c>
      <c r="I134" s="184"/>
      <c r="L134" s="180"/>
      <c r="M134" s="185"/>
      <c r="N134" s="186"/>
      <c r="O134" s="186"/>
      <c r="P134" s="186"/>
      <c r="Q134" s="186"/>
      <c r="R134" s="186"/>
      <c r="S134" s="186"/>
      <c r="T134" s="187"/>
      <c r="AT134" s="181" t="s">
        <v>243</v>
      </c>
      <c r="AU134" s="181" t="s">
        <v>87</v>
      </c>
      <c r="AV134" s="14" t="s">
        <v>87</v>
      </c>
      <c r="AW134" s="14" t="s">
        <v>29</v>
      </c>
      <c r="AX134" s="14" t="s">
        <v>75</v>
      </c>
      <c r="AY134" s="181" t="s">
        <v>234</v>
      </c>
    </row>
    <row r="135" spans="1:65" s="15" customFormat="1">
      <c r="B135" s="188"/>
      <c r="D135" s="173" t="s">
        <v>243</v>
      </c>
      <c r="E135" s="189" t="s">
        <v>4385</v>
      </c>
      <c r="F135" s="190" t="s">
        <v>248</v>
      </c>
      <c r="H135" s="191">
        <v>66.7</v>
      </c>
      <c r="I135" s="192"/>
      <c r="L135" s="188"/>
      <c r="M135" s="193"/>
      <c r="N135" s="194"/>
      <c r="O135" s="194"/>
      <c r="P135" s="194"/>
      <c r="Q135" s="194"/>
      <c r="R135" s="194"/>
      <c r="S135" s="194"/>
      <c r="T135" s="195"/>
      <c r="AT135" s="189" t="s">
        <v>243</v>
      </c>
      <c r="AU135" s="189" t="s">
        <v>87</v>
      </c>
      <c r="AV135" s="15" t="s">
        <v>241</v>
      </c>
      <c r="AW135" s="15" t="s">
        <v>29</v>
      </c>
      <c r="AX135" s="15" t="s">
        <v>82</v>
      </c>
      <c r="AY135" s="189" t="s">
        <v>234</v>
      </c>
    </row>
    <row r="136" spans="1:65" s="2" customFormat="1" ht="37.950000000000003" customHeight="1">
      <c r="A136" s="33"/>
      <c r="B136" s="157"/>
      <c r="C136" s="158" t="s">
        <v>87</v>
      </c>
      <c r="D136" s="158" t="s">
        <v>237</v>
      </c>
      <c r="E136" s="159" t="s">
        <v>4550</v>
      </c>
      <c r="F136" s="160" t="s">
        <v>4551</v>
      </c>
      <c r="G136" s="161" t="s">
        <v>453</v>
      </c>
      <c r="H136" s="162">
        <v>39.283999999999999</v>
      </c>
      <c r="I136" s="163"/>
      <c r="J136" s="164">
        <f>ROUND(I136*H136,2)</f>
        <v>0</v>
      </c>
      <c r="K136" s="165"/>
      <c r="L136" s="34"/>
      <c r="M136" s="166" t="s">
        <v>1</v>
      </c>
      <c r="N136" s="167" t="s">
        <v>41</v>
      </c>
      <c r="O136" s="62"/>
      <c r="P136" s="168">
        <f>O136*H136</f>
        <v>0</v>
      </c>
      <c r="Q136" s="168">
        <v>0</v>
      </c>
      <c r="R136" s="168">
        <f>Q136*H136</f>
        <v>0</v>
      </c>
      <c r="S136" s="168">
        <v>0</v>
      </c>
      <c r="T136" s="169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0" t="s">
        <v>241</v>
      </c>
      <c r="AT136" s="170" t="s">
        <v>237</v>
      </c>
      <c r="AU136" s="170" t="s">
        <v>87</v>
      </c>
      <c r="AY136" s="18" t="s">
        <v>234</v>
      </c>
      <c r="BE136" s="171">
        <f>IF(N136="základná",J136,0)</f>
        <v>0</v>
      </c>
      <c r="BF136" s="171">
        <f>IF(N136="znížená",J136,0)</f>
        <v>0</v>
      </c>
      <c r="BG136" s="171">
        <f>IF(N136="zákl. prenesená",J136,0)</f>
        <v>0</v>
      </c>
      <c r="BH136" s="171">
        <f>IF(N136="zníž. prenesená",J136,0)</f>
        <v>0</v>
      </c>
      <c r="BI136" s="171">
        <f>IF(N136="nulová",J136,0)</f>
        <v>0</v>
      </c>
      <c r="BJ136" s="18" t="s">
        <v>87</v>
      </c>
      <c r="BK136" s="171">
        <f>ROUND(I136*H136,2)</f>
        <v>0</v>
      </c>
      <c r="BL136" s="18" t="s">
        <v>241</v>
      </c>
      <c r="BM136" s="170" t="s">
        <v>5093</v>
      </c>
    </row>
    <row r="137" spans="1:65" s="14" customFormat="1">
      <c r="B137" s="180"/>
      <c r="D137" s="173" t="s">
        <v>243</v>
      </c>
      <c r="E137" s="181" t="s">
        <v>1</v>
      </c>
      <c r="F137" s="182" t="s">
        <v>3162</v>
      </c>
      <c r="H137" s="183">
        <v>8.6999999999999993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243</v>
      </c>
      <c r="AU137" s="181" t="s">
        <v>87</v>
      </c>
      <c r="AV137" s="14" t="s">
        <v>87</v>
      </c>
      <c r="AW137" s="14" t="s">
        <v>29</v>
      </c>
      <c r="AX137" s="14" t="s">
        <v>75</v>
      </c>
      <c r="AY137" s="181" t="s">
        <v>234</v>
      </c>
    </row>
    <row r="138" spans="1:65" s="14" customFormat="1">
      <c r="B138" s="180"/>
      <c r="D138" s="173" t="s">
        <v>243</v>
      </c>
      <c r="E138" s="181" t="s">
        <v>1</v>
      </c>
      <c r="F138" s="182" t="s">
        <v>3164</v>
      </c>
      <c r="H138" s="183">
        <v>25.518000000000001</v>
      </c>
      <c r="I138" s="184"/>
      <c r="L138" s="180"/>
      <c r="M138" s="185"/>
      <c r="N138" s="186"/>
      <c r="O138" s="186"/>
      <c r="P138" s="186"/>
      <c r="Q138" s="186"/>
      <c r="R138" s="186"/>
      <c r="S138" s="186"/>
      <c r="T138" s="187"/>
      <c r="AT138" s="181" t="s">
        <v>243</v>
      </c>
      <c r="AU138" s="181" t="s">
        <v>87</v>
      </c>
      <c r="AV138" s="14" t="s">
        <v>87</v>
      </c>
      <c r="AW138" s="14" t="s">
        <v>29</v>
      </c>
      <c r="AX138" s="14" t="s">
        <v>75</v>
      </c>
      <c r="AY138" s="181" t="s">
        <v>234</v>
      </c>
    </row>
    <row r="139" spans="1:65" s="14" customFormat="1">
      <c r="B139" s="180"/>
      <c r="D139" s="173" t="s">
        <v>243</v>
      </c>
      <c r="E139" s="181" t="s">
        <v>1</v>
      </c>
      <c r="F139" s="182" t="s">
        <v>5094</v>
      </c>
      <c r="H139" s="183">
        <v>5.0659999999999998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243</v>
      </c>
      <c r="AU139" s="181" t="s">
        <v>87</v>
      </c>
      <c r="AV139" s="14" t="s">
        <v>87</v>
      </c>
      <c r="AW139" s="14" t="s">
        <v>29</v>
      </c>
      <c r="AX139" s="14" t="s">
        <v>75</v>
      </c>
      <c r="AY139" s="181" t="s">
        <v>234</v>
      </c>
    </row>
    <row r="140" spans="1:65" s="15" customFormat="1">
      <c r="B140" s="188"/>
      <c r="D140" s="173" t="s">
        <v>243</v>
      </c>
      <c r="E140" s="189" t="s">
        <v>5085</v>
      </c>
      <c r="F140" s="190" t="s">
        <v>248</v>
      </c>
      <c r="H140" s="191">
        <v>39.283999999999999</v>
      </c>
      <c r="I140" s="192"/>
      <c r="L140" s="188"/>
      <c r="M140" s="193"/>
      <c r="N140" s="194"/>
      <c r="O140" s="194"/>
      <c r="P140" s="194"/>
      <c r="Q140" s="194"/>
      <c r="R140" s="194"/>
      <c r="S140" s="194"/>
      <c r="T140" s="195"/>
      <c r="AT140" s="189" t="s">
        <v>243</v>
      </c>
      <c r="AU140" s="189" t="s">
        <v>87</v>
      </c>
      <c r="AV140" s="15" t="s">
        <v>241</v>
      </c>
      <c r="AW140" s="15" t="s">
        <v>29</v>
      </c>
      <c r="AX140" s="15" t="s">
        <v>82</v>
      </c>
      <c r="AY140" s="189" t="s">
        <v>234</v>
      </c>
    </row>
    <row r="141" spans="1:65" s="2" customFormat="1" ht="44.25" customHeight="1">
      <c r="A141" s="33"/>
      <c r="B141" s="157"/>
      <c r="C141" s="158" t="s">
        <v>92</v>
      </c>
      <c r="D141" s="158" t="s">
        <v>237</v>
      </c>
      <c r="E141" s="159" t="s">
        <v>4554</v>
      </c>
      <c r="F141" s="160" t="s">
        <v>4555</v>
      </c>
      <c r="G141" s="161" t="s">
        <v>453</v>
      </c>
      <c r="H141" s="162">
        <v>274.988</v>
      </c>
      <c r="I141" s="163"/>
      <c r="J141" s="164">
        <f>ROUND(I141*H141,2)</f>
        <v>0</v>
      </c>
      <c r="K141" s="165"/>
      <c r="L141" s="34"/>
      <c r="M141" s="166" t="s">
        <v>1</v>
      </c>
      <c r="N141" s="167" t="s">
        <v>41</v>
      </c>
      <c r="O141" s="62"/>
      <c r="P141" s="168">
        <f>O141*H141</f>
        <v>0</v>
      </c>
      <c r="Q141" s="168">
        <v>0</v>
      </c>
      <c r="R141" s="168">
        <f>Q141*H141</f>
        <v>0</v>
      </c>
      <c r="S141" s="168">
        <v>0</v>
      </c>
      <c r="T141" s="169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70" t="s">
        <v>241</v>
      </c>
      <c r="AT141" s="170" t="s">
        <v>237</v>
      </c>
      <c r="AU141" s="170" t="s">
        <v>87</v>
      </c>
      <c r="AY141" s="18" t="s">
        <v>234</v>
      </c>
      <c r="BE141" s="171">
        <f>IF(N141="základná",J141,0)</f>
        <v>0</v>
      </c>
      <c r="BF141" s="171">
        <f>IF(N141="znížená",J141,0)</f>
        <v>0</v>
      </c>
      <c r="BG141" s="171">
        <f>IF(N141="zákl. prenesená",J141,0)</f>
        <v>0</v>
      </c>
      <c r="BH141" s="171">
        <f>IF(N141="zníž. prenesená",J141,0)</f>
        <v>0</v>
      </c>
      <c r="BI141" s="171">
        <f>IF(N141="nulová",J141,0)</f>
        <v>0</v>
      </c>
      <c r="BJ141" s="18" t="s">
        <v>87</v>
      </c>
      <c r="BK141" s="171">
        <f>ROUND(I141*H141,2)</f>
        <v>0</v>
      </c>
      <c r="BL141" s="18" t="s">
        <v>241</v>
      </c>
      <c r="BM141" s="170" t="s">
        <v>5095</v>
      </c>
    </row>
    <row r="142" spans="1:65" s="14" customFormat="1">
      <c r="B142" s="180"/>
      <c r="D142" s="173" t="s">
        <v>243</v>
      </c>
      <c r="E142" s="181" t="s">
        <v>1</v>
      </c>
      <c r="F142" s="182" t="s">
        <v>5096</v>
      </c>
      <c r="H142" s="183">
        <v>274.988</v>
      </c>
      <c r="I142" s="184"/>
      <c r="L142" s="180"/>
      <c r="M142" s="185"/>
      <c r="N142" s="186"/>
      <c r="O142" s="186"/>
      <c r="P142" s="186"/>
      <c r="Q142" s="186"/>
      <c r="R142" s="186"/>
      <c r="S142" s="186"/>
      <c r="T142" s="187"/>
      <c r="AT142" s="181" t="s">
        <v>243</v>
      </c>
      <c r="AU142" s="181" t="s">
        <v>87</v>
      </c>
      <c r="AV142" s="14" t="s">
        <v>87</v>
      </c>
      <c r="AW142" s="14" t="s">
        <v>29</v>
      </c>
      <c r="AX142" s="14" t="s">
        <v>82</v>
      </c>
      <c r="AY142" s="181" t="s">
        <v>234</v>
      </c>
    </row>
    <row r="143" spans="1:65" s="2" customFormat="1" ht="24.15" customHeight="1">
      <c r="A143" s="33"/>
      <c r="B143" s="157"/>
      <c r="C143" s="158" t="s">
        <v>241</v>
      </c>
      <c r="D143" s="158" t="s">
        <v>237</v>
      </c>
      <c r="E143" s="159" t="s">
        <v>4558</v>
      </c>
      <c r="F143" s="160" t="s">
        <v>4559</v>
      </c>
      <c r="G143" s="161" t="s">
        <v>453</v>
      </c>
      <c r="H143" s="162">
        <v>39.283999999999999</v>
      </c>
      <c r="I143" s="163"/>
      <c r="J143" s="164">
        <f>ROUND(I143*H143,2)</f>
        <v>0</v>
      </c>
      <c r="K143" s="165"/>
      <c r="L143" s="34"/>
      <c r="M143" s="166" t="s">
        <v>1</v>
      </c>
      <c r="N143" s="167" t="s">
        <v>41</v>
      </c>
      <c r="O143" s="62"/>
      <c r="P143" s="168">
        <f>O143*H143</f>
        <v>0</v>
      </c>
      <c r="Q143" s="168">
        <v>0</v>
      </c>
      <c r="R143" s="168">
        <f>Q143*H143</f>
        <v>0</v>
      </c>
      <c r="S143" s="168">
        <v>0</v>
      </c>
      <c r="T143" s="169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0" t="s">
        <v>241</v>
      </c>
      <c r="AT143" s="170" t="s">
        <v>237</v>
      </c>
      <c r="AU143" s="170" t="s">
        <v>87</v>
      </c>
      <c r="AY143" s="18" t="s">
        <v>234</v>
      </c>
      <c r="BE143" s="171">
        <f>IF(N143="základná",J143,0)</f>
        <v>0</v>
      </c>
      <c r="BF143" s="171">
        <f>IF(N143="znížená",J143,0)</f>
        <v>0</v>
      </c>
      <c r="BG143" s="171">
        <f>IF(N143="zákl. prenesená",J143,0)</f>
        <v>0</v>
      </c>
      <c r="BH143" s="171">
        <f>IF(N143="zníž. prenesená",J143,0)</f>
        <v>0</v>
      </c>
      <c r="BI143" s="171">
        <f>IF(N143="nulová",J143,0)</f>
        <v>0</v>
      </c>
      <c r="BJ143" s="18" t="s">
        <v>87</v>
      </c>
      <c r="BK143" s="171">
        <f>ROUND(I143*H143,2)</f>
        <v>0</v>
      </c>
      <c r="BL143" s="18" t="s">
        <v>241</v>
      </c>
      <c r="BM143" s="170" t="s">
        <v>5097</v>
      </c>
    </row>
    <row r="144" spans="1:65" s="14" customFormat="1">
      <c r="B144" s="180"/>
      <c r="D144" s="173" t="s">
        <v>243</v>
      </c>
      <c r="E144" s="181" t="s">
        <v>1</v>
      </c>
      <c r="F144" s="182" t="s">
        <v>5085</v>
      </c>
      <c r="H144" s="183">
        <v>39.283999999999999</v>
      </c>
      <c r="I144" s="184"/>
      <c r="L144" s="180"/>
      <c r="M144" s="185"/>
      <c r="N144" s="186"/>
      <c r="O144" s="186"/>
      <c r="P144" s="186"/>
      <c r="Q144" s="186"/>
      <c r="R144" s="186"/>
      <c r="S144" s="186"/>
      <c r="T144" s="187"/>
      <c r="AT144" s="181" t="s">
        <v>243</v>
      </c>
      <c r="AU144" s="181" t="s">
        <v>87</v>
      </c>
      <c r="AV144" s="14" t="s">
        <v>87</v>
      </c>
      <c r="AW144" s="14" t="s">
        <v>29</v>
      </c>
      <c r="AX144" s="14" t="s">
        <v>82</v>
      </c>
      <c r="AY144" s="181" t="s">
        <v>234</v>
      </c>
    </row>
    <row r="145" spans="1:65" s="2" customFormat="1" ht="21.75" customHeight="1">
      <c r="A145" s="33"/>
      <c r="B145" s="157"/>
      <c r="C145" s="158" t="s">
        <v>269</v>
      </c>
      <c r="D145" s="158" t="s">
        <v>237</v>
      </c>
      <c r="E145" s="159" t="s">
        <v>4561</v>
      </c>
      <c r="F145" s="160" t="s">
        <v>4562</v>
      </c>
      <c r="G145" s="161" t="s">
        <v>453</v>
      </c>
      <c r="H145" s="162">
        <v>39.283999999999999</v>
      </c>
      <c r="I145" s="163"/>
      <c r="J145" s="164">
        <f>ROUND(I145*H145,2)</f>
        <v>0</v>
      </c>
      <c r="K145" s="165"/>
      <c r="L145" s="34"/>
      <c r="M145" s="166" t="s">
        <v>1</v>
      </c>
      <c r="N145" s="167" t="s">
        <v>41</v>
      </c>
      <c r="O145" s="62"/>
      <c r="P145" s="168">
        <f>O145*H145</f>
        <v>0</v>
      </c>
      <c r="Q145" s="168">
        <v>0</v>
      </c>
      <c r="R145" s="168">
        <f>Q145*H145</f>
        <v>0</v>
      </c>
      <c r="S145" s="168">
        <v>0</v>
      </c>
      <c r="T145" s="169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0" t="s">
        <v>241</v>
      </c>
      <c r="AT145" s="170" t="s">
        <v>237</v>
      </c>
      <c r="AU145" s="170" t="s">
        <v>87</v>
      </c>
      <c r="AY145" s="18" t="s">
        <v>234</v>
      </c>
      <c r="BE145" s="171">
        <f>IF(N145="základná",J145,0)</f>
        <v>0</v>
      </c>
      <c r="BF145" s="171">
        <f>IF(N145="znížená",J145,0)</f>
        <v>0</v>
      </c>
      <c r="BG145" s="171">
        <f>IF(N145="zákl. prenesená",J145,0)</f>
        <v>0</v>
      </c>
      <c r="BH145" s="171">
        <f>IF(N145="zníž. prenesená",J145,0)</f>
        <v>0</v>
      </c>
      <c r="BI145" s="171">
        <f>IF(N145="nulová",J145,0)</f>
        <v>0</v>
      </c>
      <c r="BJ145" s="18" t="s">
        <v>87</v>
      </c>
      <c r="BK145" s="171">
        <f>ROUND(I145*H145,2)</f>
        <v>0</v>
      </c>
      <c r="BL145" s="18" t="s">
        <v>241</v>
      </c>
      <c r="BM145" s="170" t="s">
        <v>5098</v>
      </c>
    </row>
    <row r="146" spans="1:65" s="14" customFormat="1">
      <c r="B146" s="180"/>
      <c r="D146" s="173" t="s">
        <v>243</v>
      </c>
      <c r="E146" s="181" t="s">
        <v>1</v>
      </c>
      <c r="F146" s="182" t="s">
        <v>5085</v>
      </c>
      <c r="H146" s="183">
        <v>39.283999999999999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243</v>
      </c>
      <c r="AU146" s="181" t="s">
        <v>87</v>
      </c>
      <c r="AV146" s="14" t="s">
        <v>87</v>
      </c>
      <c r="AW146" s="14" t="s">
        <v>29</v>
      </c>
      <c r="AX146" s="14" t="s">
        <v>82</v>
      </c>
      <c r="AY146" s="181" t="s">
        <v>234</v>
      </c>
    </row>
    <row r="147" spans="1:65" s="2" customFormat="1" ht="24.15" customHeight="1">
      <c r="A147" s="33"/>
      <c r="B147" s="157"/>
      <c r="C147" s="158" t="s">
        <v>780</v>
      </c>
      <c r="D147" s="158" t="s">
        <v>237</v>
      </c>
      <c r="E147" s="159" t="s">
        <v>4564</v>
      </c>
      <c r="F147" s="160" t="s">
        <v>4565</v>
      </c>
      <c r="G147" s="161" t="s">
        <v>267</v>
      </c>
      <c r="H147" s="162">
        <v>66.783000000000001</v>
      </c>
      <c r="I147" s="163"/>
      <c r="J147" s="164">
        <f>ROUND(I147*H147,2)</f>
        <v>0</v>
      </c>
      <c r="K147" s="165"/>
      <c r="L147" s="34"/>
      <c r="M147" s="166" t="s">
        <v>1</v>
      </c>
      <c r="N147" s="167" t="s">
        <v>41</v>
      </c>
      <c r="O147" s="62"/>
      <c r="P147" s="168">
        <f>O147*H147</f>
        <v>0</v>
      </c>
      <c r="Q147" s="168">
        <v>0</v>
      </c>
      <c r="R147" s="168">
        <f>Q147*H147</f>
        <v>0</v>
      </c>
      <c r="S147" s="168">
        <v>0</v>
      </c>
      <c r="T147" s="169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0" t="s">
        <v>241</v>
      </c>
      <c r="AT147" s="170" t="s">
        <v>237</v>
      </c>
      <c r="AU147" s="170" t="s">
        <v>87</v>
      </c>
      <c r="AY147" s="18" t="s">
        <v>234</v>
      </c>
      <c r="BE147" s="171">
        <f>IF(N147="základná",J147,0)</f>
        <v>0</v>
      </c>
      <c r="BF147" s="171">
        <f>IF(N147="znížená",J147,0)</f>
        <v>0</v>
      </c>
      <c r="BG147" s="171">
        <f>IF(N147="zákl. prenesená",J147,0)</f>
        <v>0</v>
      </c>
      <c r="BH147" s="171">
        <f>IF(N147="zníž. prenesená",J147,0)</f>
        <v>0</v>
      </c>
      <c r="BI147" s="171">
        <f>IF(N147="nulová",J147,0)</f>
        <v>0</v>
      </c>
      <c r="BJ147" s="18" t="s">
        <v>87</v>
      </c>
      <c r="BK147" s="171">
        <f>ROUND(I147*H147,2)</f>
        <v>0</v>
      </c>
      <c r="BL147" s="18" t="s">
        <v>241</v>
      </c>
      <c r="BM147" s="170" t="s">
        <v>5099</v>
      </c>
    </row>
    <row r="148" spans="1:65" s="14" customFormat="1">
      <c r="B148" s="180"/>
      <c r="D148" s="173" t="s">
        <v>243</v>
      </c>
      <c r="E148" s="181" t="s">
        <v>1</v>
      </c>
      <c r="F148" s="182" t="s">
        <v>5100</v>
      </c>
      <c r="H148" s="183">
        <v>66.783000000000001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243</v>
      </c>
      <c r="AU148" s="181" t="s">
        <v>87</v>
      </c>
      <c r="AV148" s="14" t="s">
        <v>87</v>
      </c>
      <c r="AW148" s="14" t="s">
        <v>29</v>
      </c>
      <c r="AX148" s="14" t="s">
        <v>82</v>
      </c>
      <c r="AY148" s="181" t="s">
        <v>234</v>
      </c>
    </row>
    <row r="149" spans="1:65" s="2" customFormat="1" ht="33" customHeight="1">
      <c r="A149" s="33"/>
      <c r="B149" s="157"/>
      <c r="C149" s="158" t="s">
        <v>273</v>
      </c>
      <c r="D149" s="158" t="s">
        <v>237</v>
      </c>
      <c r="E149" s="159" t="s">
        <v>4568</v>
      </c>
      <c r="F149" s="160" t="s">
        <v>4569</v>
      </c>
      <c r="G149" s="161" t="s">
        <v>453</v>
      </c>
      <c r="H149" s="162">
        <v>27.416</v>
      </c>
      <c r="I149" s="163"/>
      <c r="J149" s="164">
        <f>ROUND(I149*H149,2)</f>
        <v>0</v>
      </c>
      <c r="K149" s="165"/>
      <c r="L149" s="34"/>
      <c r="M149" s="166" t="s">
        <v>1</v>
      </c>
      <c r="N149" s="167" t="s">
        <v>41</v>
      </c>
      <c r="O149" s="62"/>
      <c r="P149" s="168">
        <f>O149*H149</f>
        <v>0</v>
      </c>
      <c r="Q149" s="168">
        <v>0</v>
      </c>
      <c r="R149" s="168">
        <f>Q149*H149</f>
        <v>0</v>
      </c>
      <c r="S149" s="168">
        <v>0</v>
      </c>
      <c r="T149" s="169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0" t="s">
        <v>241</v>
      </c>
      <c r="AT149" s="170" t="s">
        <v>237</v>
      </c>
      <c r="AU149" s="170" t="s">
        <v>87</v>
      </c>
      <c r="AY149" s="18" t="s">
        <v>234</v>
      </c>
      <c r="BE149" s="171">
        <f>IF(N149="základná",J149,0)</f>
        <v>0</v>
      </c>
      <c r="BF149" s="171">
        <f>IF(N149="znížená",J149,0)</f>
        <v>0</v>
      </c>
      <c r="BG149" s="171">
        <f>IF(N149="zákl. prenesená",J149,0)</f>
        <v>0</v>
      </c>
      <c r="BH149" s="171">
        <f>IF(N149="zníž. prenesená",J149,0)</f>
        <v>0</v>
      </c>
      <c r="BI149" s="171">
        <f>IF(N149="nulová",J149,0)</f>
        <v>0</v>
      </c>
      <c r="BJ149" s="18" t="s">
        <v>87</v>
      </c>
      <c r="BK149" s="171">
        <f>ROUND(I149*H149,2)</f>
        <v>0</v>
      </c>
      <c r="BL149" s="18" t="s">
        <v>241</v>
      </c>
      <c r="BM149" s="170" t="s">
        <v>5101</v>
      </c>
    </row>
    <row r="150" spans="1:65" s="14" customFormat="1">
      <c r="B150" s="180"/>
      <c r="D150" s="173" t="s">
        <v>243</v>
      </c>
      <c r="E150" s="181" t="s">
        <v>1</v>
      </c>
      <c r="F150" s="182" t="s">
        <v>4385</v>
      </c>
      <c r="H150" s="183">
        <v>66.7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243</v>
      </c>
      <c r="AU150" s="181" t="s">
        <v>87</v>
      </c>
      <c r="AV150" s="14" t="s">
        <v>87</v>
      </c>
      <c r="AW150" s="14" t="s">
        <v>29</v>
      </c>
      <c r="AX150" s="14" t="s">
        <v>75</v>
      </c>
      <c r="AY150" s="181" t="s">
        <v>234</v>
      </c>
    </row>
    <row r="151" spans="1:65" s="14" customFormat="1">
      <c r="B151" s="180"/>
      <c r="D151" s="173" t="s">
        <v>243</v>
      </c>
      <c r="E151" s="181" t="s">
        <v>1</v>
      </c>
      <c r="F151" s="182" t="s">
        <v>5102</v>
      </c>
      <c r="H151" s="183">
        <v>-39.283999999999999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243</v>
      </c>
      <c r="AU151" s="181" t="s">
        <v>87</v>
      </c>
      <c r="AV151" s="14" t="s">
        <v>87</v>
      </c>
      <c r="AW151" s="14" t="s">
        <v>29</v>
      </c>
      <c r="AX151" s="14" t="s">
        <v>75</v>
      </c>
      <c r="AY151" s="181" t="s">
        <v>234</v>
      </c>
    </row>
    <row r="152" spans="1:65" s="15" customFormat="1">
      <c r="B152" s="188"/>
      <c r="D152" s="173" t="s">
        <v>243</v>
      </c>
      <c r="E152" s="189" t="s">
        <v>1</v>
      </c>
      <c r="F152" s="190" t="s">
        <v>248</v>
      </c>
      <c r="H152" s="191">
        <v>27.416</v>
      </c>
      <c r="I152" s="192"/>
      <c r="L152" s="188"/>
      <c r="M152" s="193"/>
      <c r="N152" s="194"/>
      <c r="O152" s="194"/>
      <c r="P152" s="194"/>
      <c r="Q152" s="194"/>
      <c r="R152" s="194"/>
      <c r="S152" s="194"/>
      <c r="T152" s="195"/>
      <c r="AT152" s="189" t="s">
        <v>243</v>
      </c>
      <c r="AU152" s="189" t="s">
        <v>87</v>
      </c>
      <c r="AV152" s="15" t="s">
        <v>241</v>
      </c>
      <c r="AW152" s="15" t="s">
        <v>29</v>
      </c>
      <c r="AX152" s="15" t="s">
        <v>82</v>
      </c>
      <c r="AY152" s="189" t="s">
        <v>234</v>
      </c>
    </row>
    <row r="153" spans="1:65" s="2" customFormat="1" ht="24.15" customHeight="1">
      <c r="A153" s="33"/>
      <c r="B153" s="157"/>
      <c r="C153" s="158" t="s">
        <v>278</v>
      </c>
      <c r="D153" s="158" t="s">
        <v>237</v>
      </c>
      <c r="E153" s="159" t="s">
        <v>4404</v>
      </c>
      <c r="F153" s="160" t="s">
        <v>4405</v>
      </c>
      <c r="G153" s="161" t="s">
        <v>453</v>
      </c>
      <c r="H153" s="162">
        <v>25.518000000000001</v>
      </c>
      <c r="I153" s="163"/>
      <c r="J153" s="164">
        <f>ROUND(I153*H153,2)</f>
        <v>0</v>
      </c>
      <c r="K153" s="165"/>
      <c r="L153" s="34"/>
      <c r="M153" s="166" t="s">
        <v>1</v>
      </c>
      <c r="N153" s="167" t="s">
        <v>41</v>
      </c>
      <c r="O153" s="62"/>
      <c r="P153" s="168">
        <f>O153*H153</f>
        <v>0</v>
      </c>
      <c r="Q153" s="168">
        <v>0</v>
      </c>
      <c r="R153" s="168">
        <f>Q153*H153</f>
        <v>0</v>
      </c>
      <c r="S153" s="168">
        <v>0</v>
      </c>
      <c r="T153" s="169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0" t="s">
        <v>241</v>
      </c>
      <c r="AT153" s="170" t="s">
        <v>237</v>
      </c>
      <c r="AU153" s="170" t="s">
        <v>87</v>
      </c>
      <c r="AY153" s="18" t="s">
        <v>234</v>
      </c>
      <c r="BE153" s="171">
        <f>IF(N153="základná",J153,0)</f>
        <v>0</v>
      </c>
      <c r="BF153" s="171">
        <f>IF(N153="znížená",J153,0)</f>
        <v>0</v>
      </c>
      <c r="BG153" s="171">
        <f>IF(N153="zákl. prenesená",J153,0)</f>
        <v>0</v>
      </c>
      <c r="BH153" s="171">
        <f>IF(N153="zníž. prenesená",J153,0)</f>
        <v>0</v>
      </c>
      <c r="BI153" s="171">
        <f>IF(N153="nulová",J153,0)</f>
        <v>0</v>
      </c>
      <c r="BJ153" s="18" t="s">
        <v>87</v>
      </c>
      <c r="BK153" s="171">
        <f>ROUND(I153*H153,2)</f>
        <v>0</v>
      </c>
      <c r="BL153" s="18" t="s">
        <v>241</v>
      </c>
      <c r="BM153" s="170" t="s">
        <v>5103</v>
      </c>
    </row>
    <row r="154" spans="1:65" s="13" customFormat="1">
      <c r="B154" s="172"/>
      <c r="D154" s="173" t="s">
        <v>243</v>
      </c>
      <c r="E154" s="174" t="s">
        <v>1</v>
      </c>
      <c r="F154" s="175" t="s">
        <v>4834</v>
      </c>
      <c r="H154" s="174" t="s">
        <v>1</v>
      </c>
      <c r="I154" s="176"/>
      <c r="L154" s="172"/>
      <c r="M154" s="177"/>
      <c r="N154" s="178"/>
      <c r="O154" s="178"/>
      <c r="P154" s="178"/>
      <c r="Q154" s="178"/>
      <c r="R154" s="178"/>
      <c r="S154" s="178"/>
      <c r="T154" s="179"/>
      <c r="AT154" s="174" t="s">
        <v>243</v>
      </c>
      <c r="AU154" s="174" t="s">
        <v>87</v>
      </c>
      <c r="AV154" s="13" t="s">
        <v>82</v>
      </c>
      <c r="AW154" s="13" t="s">
        <v>29</v>
      </c>
      <c r="AX154" s="13" t="s">
        <v>75</v>
      </c>
      <c r="AY154" s="174" t="s">
        <v>234</v>
      </c>
    </row>
    <row r="155" spans="1:65" s="14" customFormat="1">
      <c r="B155" s="180"/>
      <c r="D155" s="173" t="s">
        <v>243</v>
      </c>
      <c r="E155" s="181" t="s">
        <v>1</v>
      </c>
      <c r="F155" s="182" t="s">
        <v>5104</v>
      </c>
      <c r="H155" s="183">
        <v>14.11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243</v>
      </c>
      <c r="AU155" s="181" t="s">
        <v>87</v>
      </c>
      <c r="AV155" s="14" t="s">
        <v>87</v>
      </c>
      <c r="AW155" s="14" t="s">
        <v>29</v>
      </c>
      <c r="AX155" s="14" t="s">
        <v>75</v>
      </c>
      <c r="AY155" s="181" t="s">
        <v>234</v>
      </c>
    </row>
    <row r="156" spans="1:65" s="14" customFormat="1">
      <c r="B156" s="180"/>
      <c r="D156" s="173" t="s">
        <v>243</v>
      </c>
      <c r="E156" s="181" t="s">
        <v>1</v>
      </c>
      <c r="F156" s="182" t="s">
        <v>5105</v>
      </c>
      <c r="H156" s="183">
        <v>11.407999999999999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243</v>
      </c>
      <c r="AU156" s="181" t="s">
        <v>87</v>
      </c>
      <c r="AV156" s="14" t="s">
        <v>87</v>
      </c>
      <c r="AW156" s="14" t="s">
        <v>29</v>
      </c>
      <c r="AX156" s="14" t="s">
        <v>75</v>
      </c>
      <c r="AY156" s="181" t="s">
        <v>234</v>
      </c>
    </row>
    <row r="157" spans="1:65" s="15" customFormat="1">
      <c r="B157" s="188"/>
      <c r="D157" s="173" t="s">
        <v>243</v>
      </c>
      <c r="E157" s="189" t="s">
        <v>3164</v>
      </c>
      <c r="F157" s="190" t="s">
        <v>248</v>
      </c>
      <c r="H157" s="191">
        <v>25.518000000000001</v>
      </c>
      <c r="I157" s="192"/>
      <c r="L157" s="188"/>
      <c r="M157" s="193"/>
      <c r="N157" s="194"/>
      <c r="O157" s="194"/>
      <c r="P157" s="194"/>
      <c r="Q157" s="194"/>
      <c r="R157" s="194"/>
      <c r="S157" s="194"/>
      <c r="T157" s="195"/>
      <c r="AT157" s="189" t="s">
        <v>243</v>
      </c>
      <c r="AU157" s="189" t="s">
        <v>87</v>
      </c>
      <c r="AV157" s="15" t="s">
        <v>241</v>
      </c>
      <c r="AW157" s="15" t="s">
        <v>29</v>
      </c>
      <c r="AX157" s="15" t="s">
        <v>82</v>
      </c>
      <c r="AY157" s="189" t="s">
        <v>234</v>
      </c>
    </row>
    <row r="158" spans="1:65" s="2" customFormat="1" ht="16.5" customHeight="1">
      <c r="A158" s="33"/>
      <c r="B158" s="157"/>
      <c r="C158" s="199" t="s">
        <v>282</v>
      </c>
      <c r="D158" s="199" t="s">
        <v>478</v>
      </c>
      <c r="E158" s="200" t="s">
        <v>4574</v>
      </c>
      <c r="F158" s="201" t="s">
        <v>4575</v>
      </c>
      <c r="G158" s="202" t="s">
        <v>267</v>
      </c>
      <c r="H158" s="203">
        <v>43.381</v>
      </c>
      <c r="I158" s="204"/>
      <c r="J158" s="205">
        <f>ROUND(I158*H158,2)</f>
        <v>0</v>
      </c>
      <c r="K158" s="206"/>
      <c r="L158" s="207"/>
      <c r="M158" s="208" t="s">
        <v>1</v>
      </c>
      <c r="N158" s="209" t="s">
        <v>41</v>
      </c>
      <c r="O158" s="62"/>
      <c r="P158" s="168">
        <f>O158*H158</f>
        <v>0</v>
      </c>
      <c r="Q158" s="168">
        <v>0</v>
      </c>
      <c r="R158" s="168">
        <f>Q158*H158</f>
        <v>0</v>
      </c>
      <c r="S158" s="168">
        <v>0</v>
      </c>
      <c r="T158" s="169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282</v>
      </c>
      <c r="AT158" s="170" t="s">
        <v>478</v>
      </c>
      <c r="AU158" s="170" t="s">
        <v>87</v>
      </c>
      <c r="AY158" s="18" t="s">
        <v>234</v>
      </c>
      <c r="BE158" s="171">
        <f>IF(N158="základná",J158,0)</f>
        <v>0</v>
      </c>
      <c r="BF158" s="171">
        <f>IF(N158="znížená",J158,0)</f>
        <v>0</v>
      </c>
      <c r="BG158" s="171">
        <f>IF(N158="zákl. prenesená",J158,0)</f>
        <v>0</v>
      </c>
      <c r="BH158" s="171">
        <f>IF(N158="zníž. prenesená",J158,0)</f>
        <v>0</v>
      </c>
      <c r="BI158" s="171">
        <f>IF(N158="nulová",J158,0)</f>
        <v>0</v>
      </c>
      <c r="BJ158" s="18" t="s">
        <v>87</v>
      </c>
      <c r="BK158" s="171">
        <f>ROUND(I158*H158,2)</f>
        <v>0</v>
      </c>
      <c r="BL158" s="18" t="s">
        <v>241</v>
      </c>
      <c r="BM158" s="170" t="s">
        <v>5106</v>
      </c>
    </row>
    <row r="159" spans="1:65" s="14" customFormat="1">
      <c r="B159" s="180"/>
      <c r="D159" s="173" t="s">
        <v>243</v>
      </c>
      <c r="E159" s="181" t="s">
        <v>1</v>
      </c>
      <c r="F159" s="182" t="s">
        <v>4838</v>
      </c>
      <c r="H159" s="183">
        <v>43.381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243</v>
      </c>
      <c r="AU159" s="181" t="s">
        <v>87</v>
      </c>
      <c r="AV159" s="14" t="s">
        <v>87</v>
      </c>
      <c r="AW159" s="14" t="s">
        <v>29</v>
      </c>
      <c r="AX159" s="14" t="s">
        <v>82</v>
      </c>
      <c r="AY159" s="181" t="s">
        <v>234</v>
      </c>
    </row>
    <row r="160" spans="1:65" s="12" customFormat="1" ht="22.95" customHeight="1">
      <c r="B160" s="144"/>
      <c r="D160" s="145" t="s">
        <v>74</v>
      </c>
      <c r="E160" s="155" t="s">
        <v>241</v>
      </c>
      <c r="F160" s="155" t="s">
        <v>2817</v>
      </c>
      <c r="I160" s="147"/>
      <c r="J160" s="156">
        <f>BK160</f>
        <v>0</v>
      </c>
      <c r="L160" s="144"/>
      <c r="M160" s="149"/>
      <c r="N160" s="150"/>
      <c r="O160" s="150"/>
      <c r="P160" s="151">
        <f>SUM(P161:P176)</f>
        <v>0</v>
      </c>
      <c r="Q160" s="150"/>
      <c r="R160" s="151">
        <f>SUM(R161:R176)</f>
        <v>28.270031899999999</v>
      </c>
      <c r="S160" s="150"/>
      <c r="T160" s="152">
        <f>SUM(T161:T176)</f>
        <v>0</v>
      </c>
      <c r="AR160" s="145" t="s">
        <v>82</v>
      </c>
      <c r="AT160" s="153" t="s">
        <v>74</v>
      </c>
      <c r="AU160" s="153" t="s">
        <v>82</v>
      </c>
      <c r="AY160" s="145" t="s">
        <v>234</v>
      </c>
      <c r="BK160" s="154">
        <f>SUM(BK161:BK176)</f>
        <v>0</v>
      </c>
    </row>
    <row r="161" spans="1:65" s="2" customFormat="1" ht="37.950000000000003" customHeight="1">
      <c r="A161" s="33"/>
      <c r="B161" s="157"/>
      <c r="C161" s="158" t="s">
        <v>235</v>
      </c>
      <c r="D161" s="158" t="s">
        <v>237</v>
      </c>
      <c r="E161" s="159" t="s">
        <v>3192</v>
      </c>
      <c r="F161" s="160" t="s">
        <v>3193</v>
      </c>
      <c r="G161" s="161" t="s">
        <v>453</v>
      </c>
      <c r="H161" s="162">
        <v>8.6999999999999993</v>
      </c>
      <c r="I161" s="163"/>
      <c r="J161" s="164">
        <f>ROUND(I161*H161,2)</f>
        <v>0</v>
      </c>
      <c r="K161" s="165"/>
      <c r="L161" s="34"/>
      <c r="M161" s="166" t="s">
        <v>1</v>
      </c>
      <c r="N161" s="167" t="s">
        <v>41</v>
      </c>
      <c r="O161" s="62"/>
      <c r="P161" s="168">
        <f>O161*H161</f>
        <v>0</v>
      </c>
      <c r="Q161" s="168">
        <v>1.8907700000000001</v>
      </c>
      <c r="R161" s="168">
        <f>Q161*H161</f>
        <v>16.449698999999999</v>
      </c>
      <c r="S161" s="168">
        <v>0</v>
      </c>
      <c r="T161" s="169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0" t="s">
        <v>241</v>
      </c>
      <c r="AT161" s="170" t="s">
        <v>237</v>
      </c>
      <c r="AU161" s="170" t="s">
        <v>87</v>
      </c>
      <c r="AY161" s="18" t="s">
        <v>234</v>
      </c>
      <c r="BE161" s="171">
        <f>IF(N161="základná",J161,0)</f>
        <v>0</v>
      </c>
      <c r="BF161" s="171">
        <f>IF(N161="znížená",J161,0)</f>
        <v>0</v>
      </c>
      <c r="BG161" s="171">
        <f>IF(N161="zákl. prenesená",J161,0)</f>
        <v>0</v>
      </c>
      <c r="BH161" s="171">
        <f>IF(N161="zníž. prenesená",J161,0)</f>
        <v>0</v>
      </c>
      <c r="BI161" s="171">
        <f>IF(N161="nulová",J161,0)</f>
        <v>0</v>
      </c>
      <c r="BJ161" s="18" t="s">
        <v>87</v>
      </c>
      <c r="BK161" s="171">
        <f>ROUND(I161*H161,2)</f>
        <v>0</v>
      </c>
      <c r="BL161" s="18" t="s">
        <v>241</v>
      </c>
      <c r="BM161" s="170" t="s">
        <v>5107</v>
      </c>
    </row>
    <row r="162" spans="1:65" s="14" customFormat="1">
      <c r="B162" s="180"/>
      <c r="D162" s="173" t="s">
        <v>243</v>
      </c>
      <c r="E162" s="181" t="s">
        <v>1</v>
      </c>
      <c r="F162" s="182" t="s">
        <v>5108</v>
      </c>
      <c r="H162" s="183">
        <v>8.6999999999999993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243</v>
      </c>
      <c r="AU162" s="181" t="s">
        <v>87</v>
      </c>
      <c r="AV162" s="14" t="s">
        <v>87</v>
      </c>
      <c r="AW162" s="14" t="s">
        <v>29</v>
      </c>
      <c r="AX162" s="14" t="s">
        <v>75</v>
      </c>
      <c r="AY162" s="181" t="s">
        <v>234</v>
      </c>
    </row>
    <row r="163" spans="1:65" s="15" customFormat="1">
      <c r="B163" s="188"/>
      <c r="D163" s="173" t="s">
        <v>243</v>
      </c>
      <c r="E163" s="189" t="s">
        <v>3162</v>
      </c>
      <c r="F163" s="190" t="s">
        <v>248</v>
      </c>
      <c r="H163" s="191">
        <v>8.6999999999999993</v>
      </c>
      <c r="I163" s="192"/>
      <c r="L163" s="188"/>
      <c r="M163" s="193"/>
      <c r="N163" s="194"/>
      <c r="O163" s="194"/>
      <c r="P163" s="194"/>
      <c r="Q163" s="194"/>
      <c r="R163" s="194"/>
      <c r="S163" s="194"/>
      <c r="T163" s="195"/>
      <c r="AT163" s="189" t="s">
        <v>243</v>
      </c>
      <c r="AU163" s="189" t="s">
        <v>87</v>
      </c>
      <c r="AV163" s="15" t="s">
        <v>241</v>
      </c>
      <c r="AW163" s="15" t="s">
        <v>29</v>
      </c>
      <c r="AX163" s="15" t="s">
        <v>82</v>
      </c>
      <c r="AY163" s="189" t="s">
        <v>234</v>
      </c>
    </row>
    <row r="164" spans="1:65" s="2" customFormat="1" ht="24.15" customHeight="1">
      <c r="A164" s="33"/>
      <c r="B164" s="157"/>
      <c r="C164" s="158" t="s">
        <v>292</v>
      </c>
      <c r="D164" s="158" t="s">
        <v>237</v>
      </c>
      <c r="E164" s="159" t="s">
        <v>4954</v>
      </c>
      <c r="F164" s="160" t="s">
        <v>4955</v>
      </c>
      <c r="G164" s="161" t="s">
        <v>453</v>
      </c>
      <c r="H164" s="162">
        <v>0.78400000000000003</v>
      </c>
      <c r="I164" s="163"/>
      <c r="J164" s="164">
        <f>ROUND(I164*H164,2)</f>
        <v>0</v>
      </c>
      <c r="K164" s="165"/>
      <c r="L164" s="34"/>
      <c r="M164" s="166" t="s">
        <v>1</v>
      </c>
      <c r="N164" s="167" t="s">
        <v>41</v>
      </c>
      <c r="O164" s="62"/>
      <c r="P164" s="168">
        <f>O164*H164</f>
        <v>0</v>
      </c>
      <c r="Q164" s="168">
        <v>2.2628499999999998</v>
      </c>
      <c r="R164" s="168">
        <f>Q164*H164</f>
        <v>1.7740743999999999</v>
      </c>
      <c r="S164" s="168">
        <v>0</v>
      </c>
      <c r="T164" s="169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241</v>
      </c>
      <c r="AT164" s="170" t="s">
        <v>237</v>
      </c>
      <c r="AU164" s="170" t="s">
        <v>87</v>
      </c>
      <c r="AY164" s="18" t="s">
        <v>234</v>
      </c>
      <c r="BE164" s="171">
        <f>IF(N164="základná",J164,0)</f>
        <v>0</v>
      </c>
      <c r="BF164" s="171">
        <f>IF(N164="znížená",J164,0)</f>
        <v>0</v>
      </c>
      <c r="BG164" s="171">
        <f>IF(N164="zákl. prenesená",J164,0)</f>
        <v>0</v>
      </c>
      <c r="BH164" s="171">
        <f>IF(N164="zníž. prenesená",J164,0)</f>
        <v>0</v>
      </c>
      <c r="BI164" s="171">
        <f>IF(N164="nulová",J164,0)</f>
        <v>0</v>
      </c>
      <c r="BJ164" s="18" t="s">
        <v>87</v>
      </c>
      <c r="BK164" s="171">
        <f>ROUND(I164*H164,2)</f>
        <v>0</v>
      </c>
      <c r="BL164" s="18" t="s">
        <v>241</v>
      </c>
      <c r="BM164" s="170" t="s">
        <v>5109</v>
      </c>
    </row>
    <row r="165" spans="1:65" s="14" customFormat="1">
      <c r="B165" s="180"/>
      <c r="D165" s="173" t="s">
        <v>243</v>
      </c>
      <c r="E165" s="181" t="s">
        <v>1</v>
      </c>
      <c r="F165" s="182" t="s">
        <v>5110</v>
      </c>
      <c r="H165" s="183">
        <v>0.78400000000000003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243</v>
      </c>
      <c r="AU165" s="181" t="s">
        <v>87</v>
      </c>
      <c r="AV165" s="14" t="s">
        <v>87</v>
      </c>
      <c r="AW165" s="14" t="s">
        <v>29</v>
      </c>
      <c r="AX165" s="14" t="s">
        <v>82</v>
      </c>
      <c r="AY165" s="181" t="s">
        <v>234</v>
      </c>
    </row>
    <row r="166" spans="1:65" s="2" customFormat="1" ht="24.15" customHeight="1">
      <c r="A166" s="33"/>
      <c r="B166" s="157"/>
      <c r="C166" s="158" t="s">
        <v>298</v>
      </c>
      <c r="D166" s="158" t="s">
        <v>237</v>
      </c>
      <c r="E166" s="159" t="s">
        <v>5111</v>
      </c>
      <c r="F166" s="160" t="s">
        <v>5112</v>
      </c>
      <c r="G166" s="161" t="s">
        <v>453</v>
      </c>
      <c r="H166" s="162">
        <v>4.282</v>
      </c>
      <c r="I166" s="163"/>
      <c r="J166" s="164">
        <f>ROUND(I166*H166,2)</f>
        <v>0</v>
      </c>
      <c r="K166" s="165"/>
      <c r="L166" s="34"/>
      <c r="M166" s="166" t="s">
        <v>1</v>
      </c>
      <c r="N166" s="167" t="s">
        <v>41</v>
      </c>
      <c r="O166" s="62"/>
      <c r="P166" s="168">
        <f>O166*H166</f>
        <v>0</v>
      </c>
      <c r="Q166" s="168">
        <v>2.3281000000000001</v>
      </c>
      <c r="R166" s="168">
        <f>Q166*H166</f>
        <v>9.9689242</v>
      </c>
      <c r="S166" s="168">
        <v>0</v>
      </c>
      <c r="T166" s="16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241</v>
      </c>
      <c r="AT166" s="170" t="s">
        <v>237</v>
      </c>
      <c r="AU166" s="170" t="s">
        <v>87</v>
      </c>
      <c r="AY166" s="18" t="s">
        <v>234</v>
      </c>
      <c r="BE166" s="171">
        <f>IF(N166="základná",J166,0)</f>
        <v>0</v>
      </c>
      <c r="BF166" s="171">
        <f>IF(N166="znížená",J166,0)</f>
        <v>0</v>
      </c>
      <c r="BG166" s="171">
        <f>IF(N166="zákl. prenesená",J166,0)</f>
        <v>0</v>
      </c>
      <c r="BH166" s="171">
        <f>IF(N166="zníž. prenesená",J166,0)</f>
        <v>0</v>
      </c>
      <c r="BI166" s="171">
        <f>IF(N166="nulová",J166,0)</f>
        <v>0</v>
      </c>
      <c r="BJ166" s="18" t="s">
        <v>87</v>
      </c>
      <c r="BK166" s="171">
        <f>ROUND(I166*H166,2)</f>
        <v>0</v>
      </c>
      <c r="BL166" s="18" t="s">
        <v>241</v>
      </c>
      <c r="BM166" s="170" t="s">
        <v>5113</v>
      </c>
    </row>
    <row r="167" spans="1:65" s="13" customFormat="1">
      <c r="B167" s="172"/>
      <c r="D167" s="173" t="s">
        <v>243</v>
      </c>
      <c r="E167" s="174" t="s">
        <v>1</v>
      </c>
      <c r="F167" s="175" t="s">
        <v>5114</v>
      </c>
      <c r="H167" s="174" t="s">
        <v>1</v>
      </c>
      <c r="I167" s="176"/>
      <c r="L167" s="172"/>
      <c r="M167" s="177"/>
      <c r="N167" s="178"/>
      <c r="O167" s="178"/>
      <c r="P167" s="178"/>
      <c r="Q167" s="178"/>
      <c r="R167" s="178"/>
      <c r="S167" s="178"/>
      <c r="T167" s="179"/>
      <c r="AT167" s="174" t="s">
        <v>243</v>
      </c>
      <c r="AU167" s="174" t="s">
        <v>87</v>
      </c>
      <c r="AV167" s="13" t="s">
        <v>82</v>
      </c>
      <c r="AW167" s="13" t="s">
        <v>29</v>
      </c>
      <c r="AX167" s="13" t="s">
        <v>75</v>
      </c>
      <c r="AY167" s="174" t="s">
        <v>234</v>
      </c>
    </row>
    <row r="168" spans="1:65" s="14" customFormat="1">
      <c r="B168" s="180"/>
      <c r="D168" s="173" t="s">
        <v>243</v>
      </c>
      <c r="E168" s="181" t="s">
        <v>1</v>
      </c>
      <c r="F168" s="182" t="s">
        <v>5115</v>
      </c>
      <c r="H168" s="183">
        <v>1.5680000000000001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243</v>
      </c>
      <c r="AU168" s="181" t="s">
        <v>87</v>
      </c>
      <c r="AV168" s="14" t="s">
        <v>87</v>
      </c>
      <c r="AW168" s="14" t="s">
        <v>29</v>
      </c>
      <c r="AX168" s="14" t="s">
        <v>75</v>
      </c>
      <c r="AY168" s="181" t="s">
        <v>234</v>
      </c>
    </row>
    <row r="169" spans="1:65" s="14" customFormat="1">
      <c r="B169" s="180"/>
      <c r="D169" s="173" t="s">
        <v>243</v>
      </c>
      <c r="E169" s="181" t="s">
        <v>1</v>
      </c>
      <c r="F169" s="182" t="s">
        <v>5116</v>
      </c>
      <c r="H169" s="183">
        <v>2.714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243</v>
      </c>
      <c r="AU169" s="181" t="s">
        <v>87</v>
      </c>
      <c r="AV169" s="14" t="s">
        <v>87</v>
      </c>
      <c r="AW169" s="14" t="s">
        <v>29</v>
      </c>
      <c r="AX169" s="14" t="s">
        <v>75</v>
      </c>
      <c r="AY169" s="181" t="s">
        <v>234</v>
      </c>
    </row>
    <row r="170" spans="1:65" s="15" customFormat="1">
      <c r="B170" s="188"/>
      <c r="D170" s="173" t="s">
        <v>243</v>
      </c>
      <c r="E170" s="189" t="s">
        <v>1</v>
      </c>
      <c r="F170" s="190" t="s">
        <v>248</v>
      </c>
      <c r="H170" s="191">
        <v>4.282</v>
      </c>
      <c r="I170" s="192"/>
      <c r="L170" s="188"/>
      <c r="M170" s="193"/>
      <c r="N170" s="194"/>
      <c r="O170" s="194"/>
      <c r="P170" s="194"/>
      <c r="Q170" s="194"/>
      <c r="R170" s="194"/>
      <c r="S170" s="194"/>
      <c r="T170" s="195"/>
      <c r="AT170" s="189" t="s">
        <v>243</v>
      </c>
      <c r="AU170" s="189" t="s">
        <v>87</v>
      </c>
      <c r="AV170" s="15" t="s">
        <v>241</v>
      </c>
      <c r="AW170" s="15" t="s">
        <v>29</v>
      </c>
      <c r="AX170" s="15" t="s">
        <v>82</v>
      </c>
      <c r="AY170" s="189" t="s">
        <v>234</v>
      </c>
    </row>
    <row r="171" spans="1:65" s="2" customFormat="1" ht="33" customHeight="1">
      <c r="A171" s="33"/>
      <c r="B171" s="157"/>
      <c r="C171" s="158" t="s">
        <v>302</v>
      </c>
      <c r="D171" s="158" t="s">
        <v>237</v>
      </c>
      <c r="E171" s="159" t="s">
        <v>4727</v>
      </c>
      <c r="F171" s="160" t="s">
        <v>4728</v>
      </c>
      <c r="G171" s="161" t="s">
        <v>256</v>
      </c>
      <c r="H171" s="162">
        <v>17.777999999999999</v>
      </c>
      <c r="I171" s="163"/>
      <c r="J171" s="164">
        <f>ROUND(I171*H171,2)</f>
        <v>0</v>
      </c>
      <c r="K171" s="165"/>
      <c r="L171" s="34"/>
      <c r="M171" s="166" t="s">
        <v>1</v>
      </c>
      <c r="N171" s="167" t="s">
        <v>41</v>
      </c>
      <c r="O171" s="62"/>
      <c r="P171" s="168">
        <f>O171*H171</f>
        <v>0</v>
      </c>
      <c r="Q171" s="168">
        <v>4.3499999999999997E-3</v>
      </c>
      <c r="R171" s="168">
        <f>Q171*H171</f>
        <v>7.7334299999999995E-2</v>
      </c>
      <c r="S171" s="168">
        <v>0</v>
      </c>
      <c r="T171" s="169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241</v>
      </c>
      <c r="AT171" s="170" t="s">
        <v>237</v>
      </c>
      <c r="AU171" s="170" t="s">
        <v>87</v>
      </c>
      <c r="AY171" s="18" t="s">
        <v>234</v>
      </c>
      <c r="BE171" s="171">
        <f>IF(N171="základná",J171,0)</f>
        <v>0</v>
      </c>
      <c r="BF171" s="171">
        <f>IF(N171="znížená",J171,0)</f>
        <v>0</v>
      </c>
      <c r="BG171" s="171">
        <f>IF(N171="zákl. prenesená",J171,0)</f>
        <v>0</v>
      </c>
      <c r="BH171" s="171">
        <f>IF(N171="zníž. prenesená",J171,0)</f>
        <v>0</v>
      </c>
      <c r="BI171" s="171">
        <f>IF(N171="nulová",J171,0)</f>
        <v>0</v>
      </c>
      <c r="BJ171" s="18" t="s">
        <v>87</v>
      </c>
      <c r="BK171" s="171">
        <f>ROUND(I171*H171,2)</f>
        <v>0</v>
      </c>
      <c r="BL171" s="18" t="s">
        <v>241</v>
      </c>
      <c r="BM171" s="170" t="s">
        <v>5117</v>
      </c>
    </row>
    <row r="172" spans="1:65" s="13" customFormat="1">
      <c r="B172" s="172"/>
      <c r="D172" s="173" t="s">
        <v>243</v>
      </c>
      <c r="E172" s="174" t="s">
        <v>1</v>
      </c>
      <c r="F172" s="175" t="s">
        <v>5114</v>
      </c>
      <c r="H172" s="174" t="s">
        <v>1</v>
      </c>
      <c r="I172" s="176"/>
      <c r="L172" s="172"/>
      <c r="M172" s="177"/>
      <c r="N172" s="178"/>
      <c r="O172" s="178"/>
      <c r="P172" s="178"/>
      <c r="Q172" s="178"/>
      <c r="R172" s="178"/>
      <c r="S172" s="178"/>
      <c r="T172" s="179"/>
      <c r="AT172" s="174" t="s">
        <v>243</v>
      </c>
      <c r="AU172" s="174" t="s">
        <v>87</v>
      </c>
      <c r="AV172" s="13" t="s">
        <v>82</v>
      </c>
      <c r="AW172" s="13" t="s">
        <v>29</v>
      </c>
      <c r="AX172" s="13" t="s">
        <v>75</v>
      </c>
      <c r="AY172" s="174" t="s">
        <v>234</v>
      </c>
    </row>
    <row r="173" spans="1:65" s="14" customFormat="1">
      <c r="B173" s="180"/>
      <c r="D173" s="173" t="s">
        <v>243</v>
      </c>
      <c r="E173" s="181" t="s">
        <v>1</v>
      </c>
      <c r="F173" s="182" t="s">
        <v>5118</v>
      </c>
      <c r="H173" s="183">
        <v>4.4800000000000004</v>
      </c>
      <c r="I173" s="184"/>
      <c r="L173" s="180"/>
      <c r="M173" s="185"/>
      <c r="N173" s="186"/>
      <c r="O173" s="186"/>
      <c r="P173" s="186"/>
      <c r="Q173" s="186"/>
      <c r="R173" s="186"/>
      <c r="S173" s="186"/>
      <c r="T173" s="187"/>
      <c r="AT173" s="181" t="s">
        <v>243</v>
      </c>
      <c r="AU173" s="181" t="s">
        <v>87</v>
      </c>
      <c r="AV173" s="14" t="s">
        <v>87</v>
      </c>
      <c r="AW173" s="14" t="s">
        <v>29</v>
      </c>
      <c r="AX173" s="14" t="s">
        <v>75</v>
      </c>
      <c r="AY173" s="181" t="s">
        <v>234</v>
      </c>
    </row>
    <row r="174" spans="1:65" s="14" customFormat="1">
      <c r="B174" s="180"/>
      <c r="D174" s="173" t="s">
        <v>243</v>
      </c>
      <c r="E174" s="181" t="s">
        <v>1</v>
      </c>
      <c r="F174" s="182" t="s">
        <v>5119</v>
      </c>
      <c r="H174" s="183">
        <v>2.2400000000000002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243</v>
      </c>
      <c r="AU174" s="181" t="s">
        <v>87</v>
      </c>
      <c r="AV174" s="14" t="s">
        <v>87</v>
      </c>
      <c r="AW174" s="14" t="s">
        <v>29</v>
      </c>
      <c r="AX174" s="14" t="s">
        <v>75</v>
      </c>
      <c r="AY174" s="181" t="s">
        <v>234</v>
      </c>
    </row>
    <row r="175" spans="1:65" s="14" customFormat="1">
      <c r="B175" s="180"/>
      <c r="D175" s="173" t="s">
        <v>243</v>
      </c>
      <c r="E175" s="181" t="s">
        <v>1</v>
      </c>
      <c r="F175" s="182" t="s">
        <v>5120</v>
      </c>
      <c r="H175" s="183">
        <v>11.058</v>
      </c>
      <c r="I175" s="184"/>
      <c r="L175" s="180"/>
      <c r="M175" s="185"/>
      <c r="N175" s="186"/>
      <c r="O175" s="186"/>
      <c r="P175" s="186"/>
      <c r="Q175" s="186"/>
      <c r="R175" s="186"/>
      <c r="S175" s="186"/>
      <c r="T175" s="187"/>
      <c r="AT175" s="181" t="s">
        <v>243</v>
      </c>
      <c r="AU175" s="181" t="s">
        <v>87</v>
      </c>
      <c r="AV175" s="14" t="s">
        <v>87</v>
      </c>
      <c r="AW175" s="14" t="s">
        <v>29</v>
      </c>
      <c r="AX175" s="14" t="s">
        <v>75</v>
      </c>
      <c r="AY175" s="181" t="s">
        <v>234</v>
      </c>
    </row>
    <row r="176" spans="1:65" s="15" customFormat="1">
      <c r="B176" s="188"/>
      <c r="D176" s="173" t="s">
        <v>243</v>
      </c>
      <c r="E176" s="189" t="s">
        <v>1</v>
      </c>
      <c r="F176" s="190" t="s">
        <v>248</v>
      </c>
      <c r="H176" s="191">
        <v>17.777999999999999</v>
      </c>
      <c r="I176" s="192"/>
      <c r="L176" s="188"/>
      <c r="M176" s="193"/>
      <c r="N176" s="194"/>
      <c r="O176" s="194"/>
      <c r="P176" s="194"/>
      <c r="Q176" s="194"/>
      <c r="R176" s="194"/>
      <c r="S176" s="194"/>
      <c r="T176" s="195"/>
      <c r="AT176" s="189" t="s">
        <v>243</v>
      </c>
      <c r="AU176" s="189" t="s">
        <v>87</v>
      </c>
      <c r="AV176" s="15" t="s">
        <v>241</v>
      </c>
      <c r="AW176" s="15" t="s">
        <v>29</v>
      </c>
      <c r="AX176" s="15" t="s">
        <v>82</v>
      </c>
      <c r="AY176" s="189" t="s">
        <v>234</v>
      </c>
    </row>
    <row r="177" spans="1:65" s="12" customFormat="1" ht="22.95" customHeight="1">
      <c r="B177" s="144"/>
      <c r="D177" s="145" t="s">
        <v>74</v>
      </c>
      <c r="E177" s="155" t="s">
        <v>282</v>
      </c>
      <c r="F177" s="155" t="s">
        <v>3203</v>
      </c>
      <c r="I177" s="147"/>
      <c r="J177" s="156">
        <f>BK177</f>
        <v>0</v>
      </c>
      <c r="L177" s="144"/>
      <c r="M177" s="149"/>
      <c r="N177" s="150"/>
      <c r="O177" s="150"/>
      <c r="P177" s="151">
        <f>SUM(P178:P197)</f>
        <v>0</v>
      </c>
      <c r="Q177" s="150"/>
      <c r="R177" s="151">
        <f>SUM(R178:R197)</f>
        <v>0.17887500000000003</v>
      </c>
      <c r="S177" s="150"/>
      <c r="T177" s="152">
        <f>SUM(T178:T197)</f>
        <v>0</v>
      </c>
      <c r="AR177" s="145" t="s">
        <v>82</v>
      </c>
      <c r="AT177" s="153" t="s">
        <v>74</v>
      </c>
      <c r="AU177" s="153" t="s">
        <v>82</v>
      </c>
      <c r="AY177" s="145" t="s">
        <v>234</v>
      </c>
      <c r="BK177" s="154">
        <f>SUM(BK178:BK197)</f>
        <v>0</v>
      </c>
    </row>
    <row r="178" spans="1:65" s="2" customFormat="1" ht="24.15" customHeight="1">
      <c r="A178" s="33"/>
      <c r="B178" s="157"/>
      <c r="C178" s="158" t="s">
        <v>309</v>
      </c>
      <c r="D178" s="158" t="s">
        <v>237</v>
      </c>
      <c r="E178" s="159" t="s">
        <v>4600</v>
      </c>
      <c r="F178" s="160" t="s">
        <v>4601</v>
      </c>
      <c r="G178" s="161" t="s">
        <v>240</v>
      </c>
      <c r="H178" s="162">
        <v>41.5</v>
      </c>
      <c r="I178" s="163"/>
      <c r="J178" s="164">
        <f>ROUND(I178*H178,2)</f>
        <v>0</v>
      </c>
      <c r="K178" s="165"/>
      <c r="L178" s="34"/>
      <c r="M178" s="166" t="s">
        <v>1</v>
      </c>
      <c r="N178" s="167" t="s">
        <v>41</v>
      </c>
      <c r="O178" s="62"/>
      <c r="P178" s="168">
        <f>O178*H178</f>
        <v>0</v>
      </c>
      <c r="Q178" s="168">
        <v>1.0000000000000001E-5</v>
      </c>
      <c r="R178" s="168">
        <f>Q178*H178</f>
        <v>4.1500000000000006E-4</v>
      </c>
      <c r="S178" s="168">
        <v>0</v>
      </c>
      <c r="T178" s="169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241</v>
      </c>
      <c r="AT178" s="170" t="s">
        <v>237</v>
      </c>
      <c r="AU178" s="170" t="s">
        <v>87</v>
      </c>
      <c r="AY178" s="18" t="s">
        <v>234</v>
      </c>
      <c r="BE178" s="171">
        <f>IF(N178="základná",J178,0)</f>
        <v>0</v>
      </c>
      <c r="BF178" s="171">
        <f>IF(N178="znížená",J178,0)</f>
        <v>0</v>
      </c>
      <c r="BG178" s="171">
        <f>IF(N178="zákl. prenesená",J178,0)</f>
        <v>0</v>
      </c>
      <c r="BH178" s="171">
        <f>IF(N178="zníž. prenesená",J178,0)</f>
        <v>0</v>
      </c>
      <c r="BI178" s="171">
        <f>IF(N178="nulová",J178,0)</f>
        <v>0</v>
      </c>
      <c r="BJ178" s="18" t="s">
        <v>87</v>
      </c>
      <c r="BK178" s="171">
        <f>ROUND(I178*H178,2)</f>
        <v>0</v>
      </c>
      <c r="BL178" s="18" t="s">
        <v>241</v>
      </c>
      <c r="BM178" s="170" t="s">
        <v>5121</v>
      </c>
    </row>
    <row r="179" spans="1:65" s="14" customFormat="1">
      <c r="B179" s="180"/>
      <c r="D179" s="173" t="s">
        <v>243</v>
      </c>
      <c r="E179" s="181" t="s">
        <v>4812</v>
      </c>
      <c r="F179" s="182" t="s">
        <v>5122</v>
      </c>
      <c r="H179" s="183">
        <v>41.5</v>
      </c>
      <c r="I179" s="184"/>
      <c r="L179" s="180"/>
      <c r="M179" s="185"/>
      <c r="N179" s="186"/>
      <c r="O179" s="186"/>
      <c r="P179" s="186"/>
      <c r="Q179" s="186"/>
      <c r="R179" s="186"/>
      <c r="S179" s="186"/>
      <c r="T179" s="187"/>
      <c r="AT179" s="181" t="s">
        <v>243</v>
      </c>
      <c r="AU179" s="181" t="s">
        <v>87</v>
      </c>
      <c r="AV179" s="14" t="s">
        <v>87</v>
      </c>
      <c r="AW179" s="14" t="s">
        <v>29</v>
      </c>
      <c r="AX179" s="14" t="s">
        <v>82</v>
      </c>
      <c r="AY179" s="181" t="s">
        <v>234</v>
      </c>
    </row>
    <row r="180" spans="1:65" s="2" customFormat="1" ht="24.15" customHeight="1">
      <c r="A180" s="33"/>
      <c r="B180" s="157"/>
      <c r="C180" s="199" t="s">
        <v>315</v>
      </c>
      <c r="D180" s="199" t="s">
        <v>478</v>
      </c>
      <c r="E180" s="200" t="s">
        <v>4966</v>
      </c>
      <c r="F180" s="201" t="s">
        <v>4967</v>
      </c>
      <c r="G180" s="202" t="s">
        <v>305</v>
      </c>
      <c r="H180" s="203">
        <v>1</v>
      </c>
      <c r="I180" s="204"/>
      <c r="J180" s="205">
        <f>ROUND(I180*H180,2)</f>
        <v>0</v>
      </c>
      <c r="K180" s="206"/>
      <c r="L180" s="207"/>
      <c r="M180" s="208" t="s">
        <v>1</v>
      </c>
      <c r="N180" s="209" t="s">
        <v>41</v>
      </c>
      <c r="O180" s="62"/>
      <c r="P180" s="168">
        <f>O180*H180</f>
        <v>0</v>
      </c>
      <c r="Q180" s="168">
        <v>1.1000000000000001E-3</v>
      </c>
      <c r="R180" s="168">
        <f>Q180*H180</f>
        <v>1.1000000000000001E-3</v>
      </c>
      <c r="S180" s="168">
        <v>0</v>
      </c>
      <c r="T180" s="169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282</v>
      </c>
      <c r="AT180" s="170" t="s">
        <v>478</v>
      </c>
      <c r="AU180" s="170" t="s">
        <v>87</v>
      </c>
      <c r="AY180" s="18" t="s">
        <v>234</v>
      </c>
      <c r="BE180" s="171">
        <f>IF(N180="základná",J180,0)</f>
        <v>0</v>
      </c>
      <c r="BF180" s="171">
        <f>IF(N180="znížená",J180,0)</f>
        <v>0</v>
      </c>
      <c r="BG180" s="171">
        <f>IF(N180="zákl. prenesená",J180,0)</f>
        <v>0</v>
      </c>
      <c r="BH180" s="171">
        <f>IF(N180="zníž. prenesená",J180,0)</f>
        <v>0</v>
      </c>
      <c r="BI180" s="171">
        <f>IF(N180="nulová",J180,0)</f>
        <v>0</v>
      </c>
      <c r="BJ180" s="18" t="s">
        <v>87</v>
      </c>
      <c r="BK180" s="171">
        <f>ROUND(I180*H180,2)</f>
        <v>0</v>
      </c>
      <c r="BL180" s="18" t="s">
        <v>241</v>
      </c>
      <c r="BM180" s="170" t="s">
        <v>5123</v>
      </c>
    </row>
    <row r="181" spans="1:65" s="2" customFormat="1" ht="24.15" customHeight="1">
      <c r="A181" s="33"/>
      <c r="B181" s="157"/>
      <c r="C181" s="199" t="s">
        <v>321</v>
      </c>
      <c r="D181" s="199" t="s">
        <v>478</v>
      </c>
      <c r="E181" s="200" t="s">
        <v>4604</v>
      </c>
      <c r="F181" s="201" t="s">
        <v>4968</v>
      </c>
      <c r="G181" s="202" t="s">
        <v>305</v>
      </c>
      <c r="H181" s="203">
        <v>4</v>
      </c>
      <c r="I181" s="204"/>
      <c r="J181" s="205">
        <f>ROUND(I181*H181,2)</f>
        <v>0</v>
      </c>
      <c r="K181" s="206"/>
      <c r="L181" s="207"/>
      <c r="M181" s="208" t="s">
        <v>1</v>
      </c>
      <c r="N181" s="209" t="s">
        <v>41</v>
      </c>
      <c r="O181" s="62"/>
      <c r="P181" s="168">
        <f>O181*H181</f>
        <v>0</v>
      </c>
      <c r="Q181" s="168">
        <v>2.2000000000000001E-3</v>
      </c>
      <c r="R181" s="168">
        <f>Q181*H181</f>
        <v>8.8000000000000005E-3</v>
      </c>
      <c r="S181" s="168">
        <v>0</v>
      </c>
      <c r="T181" s="169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282</v>
      </c>
      <c r="AT181" s="170" t="s">
        <v>478</v>
      </c>
      <c r="AU181" s="170" t="s">
        <v>87</v>
      </c>
      <c r="AY181" s="18" t="s">
        <v>234</v>
      </c>
      <c r="BE181" s="171">
        <f>IF(N181="základná",J181,0)</f>
        <v>0</v>
      </c>
      <c r="BF181" s="171">
        <f>IF(N181="znížená",J181,0)</f>
        <v>0</v>
      </c>
      <c r="BG181" s="171">
        <f>IF(N181="zákl. prenesená",J181,0)</f>
        <v>0</v>
      </c>
      <c r="BH181" s="171">
        <f>IF(N181="zníž. prenesená",J181,0)</f>
        <v>0</v>
      </c>
      <c r="BI181" s="171">
        <f>IF(N181="nulová",J181,0)</f>
        <v>0</v>
      </c>
      <c r="BJ181" s="18" t="s">
        <v>87</v>
      </c>
      <c r="BK181" s="171">
        <f>ROUND(I181*H181,2)</f>
        <v>0</v>
      </c>
      <c r="BL181" s="18" t="s">
        <v>241</v>
      </c>
      <c r="BM181" s="170" t="s">
        <v>5124</v>
      </c>
    </row>
    <row r="182" spans="1:65" s="2" customFormat="1" ht="24.15" customHeight="1">
      <c r="A182" s="33"/>
      <c r="B182" s="157"/>
      <c r="C182" s="199" t="s">
        <v>327</v>
      </c>
      <c r="D182" s="199" t="s">
        <v>478</v>
      </c>
      <c r="E182" s="200" t="s">
        <v>4854</v>
      </c>
      <c r="F182" s="201" t="s">
        <v>4855</v>
      </c>
      <c r="G182" s="202" t="s">
        <v>305</v>
      </c>
      <c r="H182" s="203">
        <v>1</v>
      </c>
      <c r="I182" s="204"/>
      <c r="J182" s="205">
        <f>ROUND(I182*H182,2)</f>
        <v>0</v>
      </c>
      <c r="K182" s="206"/>
      <c r="L182" s="207"/>
      <c r="M182" s="208" t="s">
        <v>1</v>
      </c>
      <c r="N182" s="209" t="s">
        <v>41</v>
      </c>
      <c r="O182" s="62"/>
      <c r="P182" s="168">
        <f>O182*H182</f>
        <v>0</v>
      </c>
      <c r="Q182" s="168">
        <v>4.4000000000000003E-3</v>
      </c>
      <c r="R182" s="168">
        <f>Q182*H182</f>
        <v>4.4000000000000003E-3</v>
      </c>
      <c r="S182" s="168">
        <v>0</v>
      </c>
      <c r="T182" s="169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282</v>
      </c>
      <c r="AT182" s="170" t="s">
        <v>478</v>
      </c>
      <c r="AU182" s="170" t="s">
        <v>87</v>
      </c>
      <c r="AY182" s="18" t="s">
        <v>234</v>
      </c>
      <c r="BE182" s="171">
        <f>IF(N182="základná",J182,0)</f>
        <v>0</v>
      </c>
      <c r="BF182" s="171">
        <f>IF(N182="znížená",J182,0)</f>
        <v>0</v>
      </c>
      <c r="BG182" s="171">
        <f>IF(N182="zákl. prenesená",J182,0)</f>
        <v>0</v>
      </c>
      <c r="BH182" s="171">
        <f>IF(N182="zníž. prenesená",J182,0)</f>
        <v>0</v>
      </c>
      <c r="BI182" s="171">
        <f>IF(N182="nulová",J182,0)</f>
        <v>0</v>
      </c>
      <c r="BJ182" s="18" t="s">
        <v>87</v>
      </c>
      <c r="BK182" s="171">
        <f>ROUND(I182*H182,2)</f>
        <v>0</v>
      </c>
      <c r="BL182" s="18" t="s">
        <v>241</v>
      </c>
      <c r="BM182" s="170" t="s">
        <v>5125</v>
      </c>
    </row>
    <row r="183" spans="1:65" s="2" customFormat="1" ht="24.15" customHeight="1">
      <c r="A183" s="33"/>
      <c r="B183" s="157"/>
      <c r="C183" s="199" t="s">
        <v>335</v>
      </c>
      <c r="D183" s="199" t="s">
        <v>478</v>
      </c>
      <c r="E183" s="200" t="s">
        <v>4607</v>
      </c>
      <c r="F183" s="201" t="s">
        <v>4860</v>
      </c>
      <c r="G183" s="202" t="s">
        <v>305</v>
      </c>
      <c r="H183" s="203">
        <v>7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41</v>
      </c>
      <c r="O183" s="62"/>
      <c r="P183" s="168">
        <f>O183*H183</f>
        <v>0</v>
      </c>
      <c r="Q183" s="168">
        <v>1.0999999999999999E-2</v>
      </c>
      <c r="R183" s="168">
        <f>Q183*H183</f>
        <v>7.6999999999999999E-2</v>
      </c>
      <c r="S183" s="168">
        <v>0</v>
      </c>
      <c r="T183" s="169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282</v>
      </c>
      <c r="AT183" s="170" t="s">
        <v>478</v>
      </c>
      <c r="AU183" s="170" t="s">
        <v>87</v>
      </c>
      <c r="AY183" s="18" t="s">
        <v>234</v>
      </c>
      <c r="BE183" s="171">
        <f>IF(N183="základná",J183,0)</f>
        <v>0</v>
      </c>
      <c r="BF183" s="171">
        <f>IF(N183="znížená",J183,0)</f>
        <v>0</v>
      </c>
      <c r="BG183" s="171">
        <f>IF(N183="zákl. prenesená",J183,0)</f>
        <v>0</v>
      </c>
      <c r="BH183" s="171">
        <f>IF(N183="zníž. prenesená",J183,0)</f>
        <v>0</v>
      </c>
      <c r="BI183" s="171">
        <f>IF(N183="nulová",J183,0)</f>
        <v>0</v>
      </c>
      <c r="BJ183" s="18" t="s">
        <v>87</v>
      </c>
      <c r="BK183" s="171">
        <f>ROUND(I183*H183,2)</f>
        <v>0</v>
      </c>
      <c r="BL183" s="18" t="s">
        <v>241</v>
      </c>
      <c r="BM183" s="170" t="s">
        <v>5126</v>
      </c>
    </row>
    <row r="184" spans="1:65" s="2" customFormat="1" ht="24.15" customHeight="1">
      <c r="A184" s="33"/>
      <c r="B184" s="157"/>
      <c r="C184" s="158" t="s">
        <v>342</v>
      </c>
      <c r="D184" s="158" t="s">
        <v>237</v>
      </c>
      <c r="E184" s="159" t="s">
        <v>4610</v>
      </c>
      <c r="F184" s="160" t="s">
        <v>4611</v>
      </c>
      <c r="G184" s="161" t="s">
        <v>240</v>
      </c>
      <c r="H184" s="162">
        <v>31</v>
      </c>
      <c r="I184" s="163"/>
      <c r="J184" s="164">
        <f>ROUND(I184*H184,2)</f>
        <v>0</v>
      </c>
      <c r="K184" s="165"/>
      <c r="L184" s="34"/>
      <c r="M184" s="166" t="s">
        <v>1</v>
      </c>
      <c r="N184" s="167" t="s">
        <v>41</v>
      </c>
      <c r="O184" s="62"/>
      <c r="P184" s="168">
        <f>O184*H184</f>
        <v>0</v>
      </c>
      <c r="Q184" s="168">
        <v>1.0000000000000001E-5</v>
      </c>
      <c r="R184" s="168">
        <f>Q184*H184</f>
        <v>3.1E-4</v>
      </c>
      <c r="S184" s="168">
        <v>0</v>
      </c>
      <c r="T184" s="169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241</v>
      </c>
      <c r="AT184" s="170" t="s">
        <v>237</v>
      </c>
      <c r="AU184" s="170" t="s">
        <v>87</v>
      </c>
      <c r="AY184" s="18" t="s">
        <v>234</v>
      </c>
      <c r="BE184" s="171">
        <f>IF(N184="základná",J184,0)</f>
        <v>0</v>
      </c>
      <c r="BF184" s="171">
        <f>IF(N184="znížená",J184,0)</f>
        <v>0</v>
      </c>
      <c r="BG184" s="171">
        <f>IF(N184="zákl. prenesená",J184,0)</f>
        <v>0</v>
      </c>
      <c r="BH184" s="171">
        <f>IF(N184="zníž. prenesená",J184,0)</f>
        <v>0</v>
      </c>
      <c r="BI184" s="171">
        <f>IF(N184="nulová",J184,0)</f>
        <v>0</v>
      </c>
      <c r="BJ184" s="18" t="s">
        <v>87</v>
      </c>
      <c r="BK184" s="171">
        <f>ROUND(I184*H184,2)</f>
        <v>0</v>
      </c>
      <c r="BL184" s="18" t="s">
        <v>241</v>
      </c>
      <c r="BM184" s="170" t="s">
        <v>5127</v>
      </c>
    </row>
    <row r="185" spans="1:65" s="14" customFormat="1">
      <c r="B185" s="180"/>
      <c r="D185" s="173" t="s">
        <v>243</v>
      </c>
      <c r="E185" s="181" t="s">
        <v>1</v>
      </c>
      <c r="F185" s="182" t="s">
        <v>5128</v>
      </c>
      <c r="H185" s="183">
        <v>31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243</v>
      </c>
      <c r="AU185" s="181" t="s">
        <v>87</v>
      </c>
      <c r="AV185" s="14" t="s">
        <v>87</v>
      </c>
      <c r="AW185" s="14" t="s">
        <v>29</v>
      </c>
      <c r="AX185" s="14" t="s">
        <v>75</v>
      </c>
      <c r="AY185" s="181" t="s">
        <v>234</v>
      </c>
    </row>
    <row r="186" spans="1:65" s="15" customFormat="1">
      <c r="B186" s="188"/>
      <c r="D186" s="173" t="s">
        <v>243</v>
      </c>
      <c r="E186" s="189" t="s">
        <v>5129</v>
      </c>
      <c r="F186" s="190" t="s">
        <v>248</v>
      </c>
      <c r="H186" s="191">
        <v>31</v>
      </c>
      <c r="I186" s="192"/>
      <c r="L186" s="188"/>
      <c r="M186" s="193"/>
      <c r="N186" s="194"/>
      <c r="O186" s="194"/>
      <c r="P186" s="194"/>
      <c r="Q186" s="194"/>
      <c r="R186" s="194"/>
      <c r="S186" s="194"/>
      <c r="T186" s="195"/>
      <c r="AT186" s="189" t="s">
        <v>243</v>
      </c>
      <c r="AU186" s="189" t="s">
        <v>87</v>
      </c>
      <c r="AV186" s="15" t="s">
        <v>241</v>
      </c>
      <c r="AW186" s="15" t="s">
        <v>29</v>
      </c>
      <c r="AX186" s="15" t="s">
        <v>82</v>
      </c>
      <c r="AY186" s="189" t="s">
        <v>234</v>
      </c>
    </row>
    <row r="187" spans="1:65" s="2" customFormat="1" ht="24.15" customHeight="1">
      <c r="A187" s="33"/>
      <c r="B187" s="157"/>
      <c r="C187" s="199" t="s">
        <v>349</v>
      </c>
      <c r="D187" s="199" t="s">
        <v>478</v>
      </c>
      <c r="E187" s="200" t="s">
        <v>5130</v>
      </c>
      <c r="F187" s="201" t="s">
        <v>5131</v>
      </c>
      <c r="G187" s="202" t="s">
        <v>305</v>
      </c>
      <c r="H187" s="203">
        <v>2</v>
      </c>
      <c r="I187" s="204"/>
      <c r="J187" s="205">
        <f t="shared" ref="J187:J196" si="0">ROUND(I187*H187,2)</f>
        <v>0</v>
      </c>
      <c r="K187" s="206"/>
      <c r="L187" s="207"/>
      <c r="M187" s="208" t="s">
        <v>1</v>
      </c>
      <c r="N187" s="209" t="s">
        <v>41</v>
      </c>
      <c r="O187" s="62"/>
      <c r="P187" s="168">
        <f t="shared" ref="P187:P196" si="1">O187*H187</f>
        <v>0</v>
      </c>
      <c r="Q187" s="168">
        <v>1.8500000000000001E-3</v>
      </c>
      <c r="R187" s="168">
        <f t="shared" ref="R187:R196" si="2">Q187*H187</f>
        <v>3.7000000000000002E-3</v>
      </c>
      <c r="S187" s="168">
        <v>0</v>
      </c>
      <c r="T187" s="169">
        <f t="shared" ref="T187:T196" si="3"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282</v>
      </c>
      <c r="AT187" s="170" t="s">
        <v>478</v>
      </c>
      <c r="AU187" s="170" t="s">
        <v>87</v>
      </c>
      <c r="AY187" s="18" t="s">
        <v>234</v>
      </c>
      <c r="BE187" s="171">
        <f t="shared" ref="BE187:BE196" si="4">IF(N187="základná",J187,0)</f>
        <v>0</v>
      </c>
      <c r="BF187" s="171">
        <f t="shared" ref="BF187:BF196" si="5">IF(N187="znížená",J187,0)</f>
        <v>0</v>
      </c>
      <c r="BG187" s="171">
        <f t="shared" ref="BG187:BG196" si="6">IF(N187="zákl. prenesená",J187,0)</f>
        <v>0</v>
      </c>
      <c r="BH187" s="171">
        <f t="shared" ref="BH187:BH196" si="7">IF(N187="zníž. prenesená",J187,0)</f>
        <v>0</v>
      </c>
      <c r="BI187" s="171">
        <f t="shared" ref="BI187:BI196" si="8">IF(N187="nulová",J187,0)</f>
        <v>0</v>
      </c>
      <c r="BJ187" s="18" t="s">
        <v>87</v>
      </c>
      <c r="BK187" s="171">
        <f t="shared" ref="BK187:BK196" si="9">ROUND(I187*H187,2)</f>
        <v>0</v>
      </c>
      <c r="BL187" s="18" t="s">
        <v>241</v>
      </c>
      <c r="BM187" s="170" t="s">
        <v>5132</v>
      </c>
    </row>
    <row r="188" spans="1:65" s="2" customFormat="1" ht="24.15" customHeight="1">
      <c r="A188" s="33"/>
      <c r="B188" s="157"/>
      <c r="C188" s="199" t="s">
        <v>7</v>
      </c>
      <c r="D188" s="199" t="s">
        <v>478</v>
      </c>
      <c r="E188" s="200" t="s">
        <v>5133</v>
      </c>
      <c r="F188" s="201" t="s">
        <v>5134</v>
      </c>
      <c r="G188" s="202" t="s">
        <v>305</v>
      </c>
      <c r="H188" s="203">
        <v>3</v>
      </c>
      <c r="I188" s="204"/>
      <c r="J188" s="205">
        <f t="shared" si="0"/>
        <v>0</v>
      </c>
      <c r="K188" s="206"/>
      <c r="L188" s="207"/>
      <c r="M188" s="208" t="s">
        <v>1</v>
      </c>
      <c r="N188" s="209" t="s">
        <v>41</v>
      </c>
      <c r="O188" s="62"/>
      <c r="P188" s="168">
        <f t="shared" si="1"/>
        <v>0</v>
      </c>
      <c r="Q188" s="168">
        <v>2.3E-3</v>
      </c>
      <c r="R188" s="168">
        <f t="shared" si="2"/>
        <v>6.8999999999999999E-3</v>
      </c>
      <c r="S188" s="168">
        <v>0</v>
      </c>
      <c r="T188" s="169">
        <f t="shared" si="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282</v>
      </c>
      <c r="AT188" s="170" t="s">
        <v>478</v>
      </c>
      <c r="AU188" s="170" t="s">
        <v>87</v>
      </c>
      <c r="AY188" s="18" t="s">
        <v>234</v>
      </c>
      <c r="BE188" s="171">
        <f t="shared" si="4"/>
        <v>0</v>
      </c>
      <c r="BF188" s="171">
        <f t="shared" si="5"/>
        <v>0</v>
      </c>
      <c r="BG188" s="171">
        <f t="shared" si="6"/>
        <v>0</v>
      </c>
      <c r="BH188" s="171">
        <f t="shared" si="7"/>
        <v>0</v>
      </c>
      <c r="BI188" s="171">
        <f t="shared" si="8"/>
        <v>0</v>
      </c>
      <c r="BJ188" s="18" t="s">
        <v>87</v>
      </c>
      <c r="BK188" s="171">
        <f t="shared" si="9"/>
        <v>0</v>
      </c>
      <c r="BL188" s="18" t="s">
        <v>241</v>
      </c>
      <c r="BM188" s="170" t="s">
        <v>5135</v>
      </c>
    </row>
    <row r="189" spans="1:65" s="2" customFormat="1" ht="24.15" customHeight="1">
      <c r="A189" s="33"/>
      <c r="B189" s="157"/>
      <c r="C189" s="199" t="s">
        <v>362</v>
      </c>
      <c r="D189" s="199" t="s">
        <v>478</v>
      </c>
      <c r="E189" s="200" t="s">
        <v>4614</v>
      </c>
      <c r="F189" s="201" t="s">
        <v>4615</v>
      </c>
      <c r="G189" s="202" t="s">
        <v>305</v>
      </c>
      <c r="H189" s="203">
        <v>1</v>
      </c>
      <c r="I189" s="204"/>
      <c r="J189" s="205">
        <f t="shared" si="0"/>
        <v>0</v>
      </c>
      <c r="K189" s="206"/>
      <c r="L189" s="207"/>
      <c r="M189" s="208" t="s">
        <v>1</v>
      </c>
      <c r="N189" s="209" t="s">
        <v>41</v>
      </c>
      <c r="O189" s="62"/>
      <c r="P189" s="168">
        <f t="shared" si="1"/>
        <v>0</v>
      </c>
      <c r="Q189" s="168">
        <v>4.5999999999999999E-3</v>
      </c>
      <c r="R189" s="168">
        <f t="shared" si="2"/>
        <v>4.5999999999999999E-3</v>
      </c>
      <c r="S189" s="168">
        <v>0</v>
      </c>
      <c r="T189" s="169">
        <f t="shared" si="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282</v>
      </c>
      <c r="AT189" s="170" t="s">
        <v>478</v>
      </c>
      <c r="AU189" s="170" t="s">
        <v>87</v>
      </c>
      <c r="AY189" s="18" t="s">
        <v>234</v>
      </c>
      <c r="BE189" s="171">
        <f t="shared" si="4"/>
        <v>0</v>
      </c>
      <c r="BF189" s="171">
        <f t="shared" si="5"/>
        <v>0</v>
      </c>
      <c r="BG189" s="171">
        <f t="shared" si="6"/>
        <v>0</v>
      </c>
      <c r="BH189" s="171">
        <f t="shared" si="7"/>
        <v>0</v>
      </c>
      <c r="BI189" s="171">
        <f t="shared" si="8"/>
        <v>0</v>
      </c>
      <c r="BJ189" s="18" t="s">
        <v>87</v>
      </c>
      <c r="BK189" s="171">
        <f t="shared" si="9"/>
        <v>0</v>
      </c>
      <c r="BL189" s="18" t="s">
        <v>241</v>
      </c>
      <c r="BM189" s="170" t="s">
        <v>5136</v>
      </c>
    </row>
    <row r="190" spans="1:65" s="2" customFormat="1" ht="24.15" customHeight="1">
      <c r="A190" s="33"/>
      <c r="B190" s="157"/>
      <c r="C190" s="199" t="s">
        <v>367</v>
      </c>
      <c r="D190" s="199" t="s">
        <v>478</v>
      </c>
      <c r="E190" s="200" t="s">
        <v>4617</v>
      </c>
      <c r="F190" s="201" t="s">
        <v>4618</v>
      </c>
      <c r="G190" s="202" t="s">
        <v>305</v>
      </c>
      <c r="H190" s="203">
        <v>5</v>
      </c>
      <c r="I190" s="204"/>
      <c r="J190" s="205">
        <f t="shared" si="0"/>
        <v>0</v>
      </c>
      <c r="K190" s="206"/>
      <c r="L190" s="207"/>
      <c r="M190" s="208" t="s">
        <v>1</v>
      </c>
      <c r="N190" s="209" t="s">
        <v>41</v>
      </c>
      <c r="O190" s="62"/>
      <c r="P190" s="168">
        <f t="shared" si="1"/>
        <v>0</v>
      </c>
      <c r="Q190" s="168">
        <v>1.18E-2</v>
      </c>
      <c r="R190" s="168">
        <f t="shared" si="2"/>
        <v>5.8999999999999997E-2</v>
      </c>
      <c r="S190" s="168">
        <v>0</v>
      </c>
      <c r="T190" s="169">
        <f t="shared" si="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282</v>
      </c>
      <c r="AT190" s="170" t="s">
        <v>478</v>
      </c>
      <c r="AU190" s="170" t="s">
        <v>87</v>
      </c>
      <c r="AY190" s="18" t="s">
        <v>234</v>
      </c>
      <c r="BE190" s="171">
        <f t="shared" si="4"/>
        <v>0</v>
      </c>
      <c r="BF190" s="171">
        <f t="shared" si="5"/>
        <v>0</v>
      </c>
      <c r="BG190" s="171">
        <f t="shared" si="6"/>
        <v>0</v>
      </c>
      <c r="BH190" s="171">
        <f t="shared" si="7"/>
        <v>0</v>
      </c>
      <c r="BI190" s="171">
        <f t="shared" si="8"/>
        <v>0</v>
      </c>
      <c r="BJ190" s="18" t="s">
        <v>87</v>
      </c>
      <c r="BK190" s="171">
        <f t="shared" si="9"/>
        <v>0</v>
      </c>
      <c r="BL190" s="18" t="s">
        <v>241</v>
      </c>
      <c r="BM190" s="170" t="s">
        <v>5137</v>
      </c>
    </row>
    <row r="191" spans="1:65" s="2" customFormat="1" ht="16.5" customHeight="1">
      <c r="A191" s="33"/>
      <c r="B191" s="157"/>
      <c r="C191" s="158" t="s">
        <v>372</v>
      </c>
      <c r="D191" s="158" t="s">
        <v>237</v>
      </c>
      <c r="E191" s="159" t="s">
        <v>4880</v>
      </c>
      <c r="F191" s="160" t="s">
        <v>4881</v>
      </c>
      <c r="G191" s="161" t="s">
        <v>305</v>
      </c>
      <c r="H191" s="162">
        <v>4</v>
      </c>
      <c r="I191" s="163"/>
      <c r="J191" s="164">
        <f t="shared" si="0"/>
        <v>0</v>
      </c>
      <c r="K191" s="165"/>
      <c r="L191" s="34"/>
      <c r="M191" s="166" t="s">
        <v>1</v>
      </c>
      <c r="N191" s="167" t="s">
        <v>41</v>
      </c>
      <c r="O191" s="62"/>
      <c r="P191" s="168">
        <f t="shared" si="1"/>
        <v>0</v>
      </c>
      <c r="Q191" s="168">
        <v>5.0000000000000002E-5</v>
      </c>
      <c r="R191" s="168">
        <f t="shared" si="2"/>
        <v>2.0000000000000001E-4</v>
      </c>
      <c r="S191" s="168">
        <v>0</v>
      </c>
      <c r="T191" s="169">
        <f t="shared" si="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0" t="s">
        <v>241</v>
      </c>
      <c r="AT191" s="170" t="s">
        <v>237</v>
      </c>
      <c r="AU191" s="170" t="s">
        <v>87</v>
      </c>
      <c r="AY191" s="18" t="s">
        <v>234</v>
      </c>
      <c r="BE191" s="171">
        <f t="shared" si="4"/>
        <v>0</v>
      </c>
      <c r="BF191" s="171">
        <f t="shared" si="5"/>
        <v>0</v>
      </c>
      <c r="BG191" s="171">
        <f t="shared" si="6"/>
        <v>0</v>
      </c>
      <c r="BH191" s="171">
        <f t="shared" si="7"/>
        <v>0</v>
      </c>
      <c r="BI191" s="171">
        <f t="shared" si="8"/>
        <v>0</v>
      </c>
      <c r="BJ191" s="18" t="s">
        <v>87</v>
      </c>
      <c r="BK191" s="171">
        <f t="shared" si="9"/>
        <v>0</v>
      </c>
      <c r="BL191" s="18" t="s">
        <v>241</v>
      </c>
      <c r="BM191" s="170" t="s">
        <v>5138</v>
      </c>
    </row>
    <row r="192" spans="1:65" s="2" customFormat="1" ht="24.15" customHeight="1">
      <c r="A192" s="33"/>
      <c r="B192" s="157"/>
      <c r="C192" s="199" t="s">
        <v>379</v>
      </c>
      <c r="D192" s="199" t="s">
        <v>478</v>
      </c>
      <c r="E192" s="200" t="s">
        <v>5139</v>
      </c>
      <c r="F192" s="201" t="s">
        <v>5140</v>
      </c>
      <c r="G192" s="202" t="s">
        <v>305</v>
      </c>
      <c r="H192" s="203">
        <v>2</v>
      </c>
      <c r="I192" s="204"/>
      <c r="J192" s="205">
        <f t="shared" si="0"/>
        <v>0</v>
      </c>
      <c r="K192" s="206"/>
      <c r="L192" s="207"/>
      <c r="M192" s="208" t="s">
        <v>1</v>
      </c>
      <c r="N192" s="209" t="s">
        <v>41</v>
      </c>
      <c r="O192" s="62"/>
      <c r="P192" s="168">
        <f t="shared" si="1"/>
        <v>0</v>
      </c>
      <c r="Q192" s="168">
        <v>1E-3</v>
      </c>
      <c r="R192" s="168">
        <f t="shared" si="2"/>
        <v>2E-3</v>
      </c>
      <c r="S192" s="168">
        <v>0</v>
      </c>
      <c r="T192" s="169">
        <f t="shared" si="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0" t="s">
        <v>282</v>
      </c>
      <c r="AT192" s="170" t="s">
        <v>478</v>
      </c>
      <c r="AU192" s="170" t="s">
        <v>87</v>
      </c>
      <c r="AY192" s="18" t="s">
        <v>234</v>
      </c>
      <c r="BE192" s="171">
        <f t="shared" si="4"/>
        <v>0</v>
      </c>
      <c r="BF192" s="171">
        <f t="shared" si="5"/>
        <v>0</v>
      </c>
      <c r="BG192" s="171">
        <f t="shared" si="6"/>
        <v>0</v>
      </c>
      <c r="BH192" s="171">
        <f t="shared" si="7"/>
        <v>0</v>
      </c>
      <c r="BI192" s="171">
        <f t="shared" si="8"/>
        <v>0</v>
      </c>
      <c r="BJ192" s="18" t="s">
        <v>87</v>
      </c>
      <c r="BK192" s="171">
        <f t="shared" si="9"/>
        <v>0</v>
      </c>
      <c r="BL192" s="18" t="s">
        <v>241</v>
      </c>
      <c r="BM192" s="170" t="s">
        <v>5141</v>
      </c>
    </row>
    <row r="193" spans="1:65" s="2" customFormat="1" ht="24.15" customHeight="1">
      <c r="A193" s="33"/>
      <c r="B193" s="157"/>
      <c r="C193" s="199" t="s">
        <v>387</v>
      </c>
      <c r="D193" s="199" t="s">
        <v>478</v>
      </c>
      <c r="E193" s="200" t="s">
        <v>5142</v>
      </c>
      <c r="F193" s="201" t="s">
        <v>5143</v>
      </c>
      <c r="G193" s="202" t="s">
        <v>305</v>
      </c>
      <c r="H193" s="203">
        <v>2</v>
      </c>
      <c r="I193" s="204"/>
      <c r="J193" s="205">
        <f t="shared" si="0"/>
        <v>0</v>
      </c>
      <c r="K193" s="206"/>
      <c r="L193" s="207"/>
      <c r="M193" s="208" t="s">
        <v>1</v>
      </c>
      <c r="N193" s="209" t="s">
        <v>41</v>
      </c>
      <c r="O193" s="62"/>
      <c r="P193" s="168">
        <f t="shared" si="1"/>
        <v>0</v>
      </c>
      <c r="Q193" s="168">
        <v>1.6000000000000001E-3</v>
      </c>
      <c r="R193" s="168">
        <f t="shared" si="2"/>
        <v>3.2000000000000002E-3</v>
      </c>
      <c r="S193" s="168">
        <v>0</v>
      </c>
      <c r="T193" s="169">
        <f t="shared" si="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70" t="s">
        <v>282</v>
      </c>
      <c r="AT193" s="170" t="s">
        <v>478</v>
      </c>
      <c r="AU193" s="170" t="s">
        <v>87</v>
      </c>
      <c r="AY193" s="18" t="s">
        <v>234</v>
      </c>
      <c r="BE193" s="171">
        <f t="shared" si="4"/>
        <v>0</v>
      </c>
      <c r="BF193" s="171">
        <f t="shared" si="5"/>
        <v>0</v>
      </c>
      <c r="BG193" s="171">
        <f t="shared" si="6"/>
        <v>0</v>
      </c>
      <c r="BH193" s="171">
        <f t="shared" si="7"/>
        <v>0</v>
      </c>
      <c r="BI193" s="171">
        <f t="shared" si="8"/>
        <v>0</v>
      </c>
      <c r="BJ193" s="18" t="s">
        <v>87</v>
      </c>
      <c r="BK193" s="171">
        <f t="shared" si="9"/>
        <v>0</v>
      </c>
      <c r="BL193" s="18" t="s">
        <v>241</v>
      </c>
      <c r="BM193" s="170" t="s">
        <v>5144</v>
      </c>
    </row>
    <row r="194" spans="1:65" s="2" customFormat="1" ht="16.5" customHeight="1">
      <c r="A194" s="33"/>
      <c r="B194" s="157"/>
      <c r="C194" s="158" t="s">
        <v>608</v>
      </c>
      <c r="D194" s="158" t="s">
        <v>237</v>
      </c>
      <c r="E194" s="159" t="s">
        <v>4638</v>
      </c>
      <c r="F194" s="160" t="s">
        <v>4639</v>
      </c>
      <c r="G194" s="161" t="s">
        <v>240</v>
      </c>
      <c r="H194" s="162">
        <v>41.5</v>
      </c>
      <c r="I194" s="163"/>
      <c r="J194" s="164">
        <f t="shared" si="0"/>
        <v>0</v>
      </c>
      <c r="K194" s="165"/>
      <c r="L194" s="34"/>
      <c r="M194" s="166" t="s">
        <v>1</v>
      </c>
      <c r="N194" s="167" t="s">
        <v>41</v>
      </c>
      <c r="O194" s="62"/>
      <c r="P194" s="168">
        <f t="shared" si="1"/>
        <v>0</v>
      </c>
      <c r="Q194" s="168">
        <v>0</v>
      </c>
      <c r="R194" s="168">
        <f t="shared" si="2"/>
        <v>0</v>
      </c>
      <c r="S194" s="168">
        <v>0</v>
      </c>
      <c r="T194" s="169">
        <f t="shared" si="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70" t="s">
        <v>241</v>
      </c>
      <c r="AT194" s="170" t="s">
        <v>237</v>
      </c>
      <c r="AU194" s="170" t="s">
        <v>87</v>
      </c>
      <c r="AY194" s="18" t="s">
        <v>234</v>
      </c>
      <c r="BE194" s="171">
        <f t="shared" si="4"/>
        <v>0</v>
      </c>
      <c r="BF194" s="171">
        <f t="shared" si="5"/>
        <v>0</v>
      </c>
      <c r="BG194" s="171">
        <f t="shared" si="6"/>
        <v>0</v>
      </c>
      <c r="BH194" s="171">
        <f t="shared" si="7"/>
        <v>0</v>
      </c>
      <c r="BI194" s="171">
        <f t="shared" si="8"/>
        <v>0</v>
      </c>
      <c r="BJ194" s="18" t="s">
        <v>87</v>
      </c>
      <c r="BK194" s="171">
        <f t="shared" si="9"/>
        <v>0</v>
      </c>
      <c r="BL194" s="18" t="s">
        <v>241</v>
      </c>
      <c r="BM194" s="170" t="s">
        <v>5145</v>
      </c>
    </row>
    <row r="195" spans="1:65" s="2" customFormat="1" ht="16.5" customHeight="1">
      <c r="A195" s="33"/>
      <c r="B195" s="157"/>
      <c r="C195" s="158" t="s">
        <v>613</v>
      </c>
      <c r="D195" s="158" t="s">
        <v>237</v>
      </c>
      <c r="E195" s="159" t="s">
        <v>4641</v>
      </c>
      <c r="F195" s="160" t="s">
        <v>4642</v>
      </c>
      <c r="G195" s="161" t="s">
        <v>240</v>
      </c>
      <c r="H195" s="162">
        <v>31</v>
      </c>
      <c r="I195" s="163"/>
      <c r="J195" s="164">
        <f t="shared" si="0"/>
        <v>0</v>
      </c>
      <c r="K195" s="165"/>
      <c r="L195" s="34"/>
      <c r="M195" s="166" t="s">
        <v>1</v>
      </c>
      <c r="N195" s="167" t="s">
        <v>41</v>
      </c>
      <c r="O195" s="62"/>
      <c r="P195" s="168">
        <f t="shared" si="1"/>
        <v>0</v>
      </c>
      <c r="Q195" s="168">
        <v>0</v>
      </c>
      <c r="R195" s="168">
        <f t="shared" si="2"/>
        <v>0</v>
      </c>
      <c r="S195" s="168">
        <v>0</v>
      </c>
      <c r="T195" s="169">
        <f t="shared" si="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0" t="s">
        <v>241</v>
      </c>
      <c r="AT195" s="170" t="s">
        <v>237</v>
      </c>
      <c r="AU195" s="170" t="s">
        <v>87</v>
      </c>
      <c r="AY195" s="18" t="s">
        <v>234</v>
      </c>
      <c r="BE195" s="171">
        <f t="shared" si="4"/>
        <v>0</v>
      </c>
      <c r="BF195" s="171">
        <f t="shared" si="5"/>
        <v>0</v>
      </c>
      <c r="BG195" s="171">
        <f t="shared" si="6"/>
        <v>0</v>
      </c>
      <c r="BH195" s="171">
        <f t="shared" si="7"/>
        <v>0</v>
      </c>
      <c r="BI195" s="171">
        <f t="shared" si="8"/>
        <v>0</v>
      </c>
      <c r="BJ195" s="18" t="s">
        <v>87</v>
      </c>
      <c r="BK195" s="171">
        <f t="shared" si="9"/>
        <v>0</v>
      </c>
      <c r="BL195" s="18" t="s">
        <v>241</v>
      </c>
      <c r="BM195" s="170" t="s">
        <v>5146</v>
      </c>
    </row>
    <row r="196" spans="1:65" s="2" customFormat="1" ht="24.15" customHeight="1">
      <c r="A196" s="33"/>
      <c r="B196" s="157"/>
      <c r="C196" s="158" t="s">
        <v>617</v>
      </c>
      <c r="D196" s="158" t="s">
        <v>237</v>
      </c>
      <c r="E196" s="159" t="s">
        <v>4657</v>
      </c>
      <c r="F196" s="160" t="s">
        <v>4658</v>
      </c>
      <c r="G196" s="161" t="s">
        <v>240</v>
      </c>
      <c r="H196" s="162">
        <v>72.5</v>
      </c>
      <c r="I196" s="163"/>
      <c r="J196" s="164">
        <f t="shared" si="0"/>
        <v>0</v>
      </c>
      <c r="K196" s="165"/>
      <c r="L196" s="34"/>
      <c r="M196" s="166" t="s">
        <v>1</v>
      </c>
      <c r="N196" s="167" t="s">
        <v>41</v>
      </c>
      <c r="O196" s="62"/>
      <c r="P196" s="168">
        <f t="shared" si="1"/>
        <v>0</v>
      </c>
      <c r="Q196" s="168">
        <v>1E-4</v>
      </c>
      <c r="R196" s="168">
        <f t="shared" si="2"/>
        <v>7.2500000000000004E-3</v>
      </c>
      <c r="S196" s="168">
        <v>0</v>
      </c>
      <c r="T196" s="169">
        <f t="shared" si="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70" t="s">
        <v>241</v>
      </c>
      <c r="AT196" s="170" t="s">
        <v>237</v>
      </c>
      <c r="AU196" s="170" t="s">
        <v>87</v>
      </c>
      <c r="AY196" s="18" t="s">
        <v>234</v>
      </c>
      <c r="BE196" s="171">
        <f t="shared" si="4"/>
        <v>0</v>
      </c>
      <c r="BF196" s="171">
        <f t="shared" si="5"/>
        <v>0</v>
      </c>
      <c r="BG196" s="171">
        <f t="shared" si="6"/>
        <v>0</v>
      </c>
      <c r="BH196" s="171">
        <f t="shared" si="7"/>
        <v>0</v>
      </c>
      <c r="BI196" s="171">
        <f t="shared" si="8"/>
        <v>0</v>
      </c>
      <c r="BJ196" s="18" t="s">
        <v>87</v>
      </c>
      <c r="BK196" s="171">
        <f t="shared" si="9"/>
        <v>0</v>
      </c>
      <c r="BL196" s="18" t="s">
        <v>241</v>
      </c>
      <c r="BM196" s="170" t="s">
        <v>5147</v>
      </c>
    </row>
    <row r="197" spans="1:65" s="14" customFormat="1">
      <c r="B197" s="180"/>
      <c r="D197" s="173" t="s">
        <v>243</v>
      </c>
      <c r="E197" s="181" t="s">
        <v>1</v>
      </c>
      <c r="F197" s="182" t="s">
        <v>5148</v>
      </c>
      <c r="H197" s="183">
        <v>72.5</v>
      </c>
      <c r="I197" s="184"/>
      <c r="L197" s="180"/>
      <c r="M197" s="185"/>
      <c r="N197" s="186"/>
      <c r="O197" s="186"/>
      <c r="P197" s="186"/>
      <c r="Q197" s="186"/>
      <c r="R197" s="186"/>
      <c r="S197" s="186"/>
      <c r="T197" s="187"/>
      <c r="AT197" s="181" t="s">
        <v>243</v>
      </c>
      <c r="AU197" s="181" t="s">
        <v>87</v>
      </c>
      <c r="AV197" s="14" t="s">
        <v>87</v>
      </c>
      <c r="AW197" s="14" t="s">
        <v>29</v>
      </c>
      <c r="AX197" s="14" t="s">
        <v>82</v>
      </c>
      <c r="AY197" s="181" t="s">
        <v>234</v>
      </c>
    </row>
    <row r="198" spans="1:65" s="12" customFormat="1" ht="22.95" customHeight="1">
      <c r="B198" s="144"/>
      <c r="D198" s="145" t="s">
        <v>74</v>
      </c>
      <c r="E198" s="155" t="s">
        <v>4911</v>
      </c>
      <c r="F198" s="155" t="s">
        <v>4912</v>
      </c>
      <c r="I198" s="147"/>
      <c r="J198" s="156">
        <f>BK198</f>
        <v>0</v>
      </c>
      <c r="L198" s="144"/>
      <c r="M198" s="149"/>
      <c r="N198" s="150"/>
      <c r="O198" s="150"/>
      <c r="P198" s="151">
        <f>SUM(P199:P209)</f>
        <v>0</v>
      </c>
      <c r="Q198" s="150"/>
      <c r="R198" s="151">
        <f>SUM(R199:R209)</f>
        <v>0.71160000000000001</v>
      </c>
      <c r="S198" s="150"/>
      <c r="T198" s="152">
        <f>SUM(T199:T209)</f>
        <v>9.6000000000000002E-2</v>
      </c>
      <c r="AR198" s="145" t="s">
        <v>82</v>
      </c>
      <c r="AT198" s="153" t="s">
        <v>74</v>
      </c>
      <c r="AU198" s="153" t="s">
        <v>82</v>
      </c>
      <c r="AY198" s="145" t="s">
        <v>234</v>
      </c>
      <c r="BK198" s="154">
        <f>SUM(BK199:BK209)</f>
        <v>0</v>
      </c>
    </row>
    <row r="199" spans="1:65" s="2" customFormat="1" ht="24.15" customHeight="1">
      <c r="A199" s="33"/>
      <c r="B199" s="157"/>
      <c r="C199" s="158" t="s">
        <v>624</v>
      </c>
      <c r="D199" s="158" t="s">
        <v>237</v>
      </c>
      <c r="E199" s="159" t="s">
        <v>4976</v>
      </c>
      <c r="F199" s="160" t="s">
        <v>4977</v>
      </c>
      <c r="G199" s="161" t="s">
        <v>305</v>
      </c>
      <c r="H199" s="162">
        <v>4</v>
      </c>
      <c r="I199" s="163"/>
      <c r="J199" s="164">
        <f t="shared" ref="J199:J208" si="10">ROUND(I199*H199,2)</f>
        <v>0</v>
      </c>
      <c r="K199" s="165"/>
      <c r="L199" s="34"/>
      <c r="M199" s="166" t="s">
        <v>1</v>
      </c>
      <c r="N199" s="167" t="s">
        <v>41</v>
      </c>
      <c r="O199" s="62"/>
      <c r="P199" s="168">
        <f t="shared" ref="P199:P208" si="11">O199*H199</f>
        <v>0</v>
      </c>
      <c r="Q199" s="168">
        <v>6.6E-3</v>
      </c>
      <c r="R199" s="168">
        <f t="shared" ref="R199:R208" si="12">Q199*H199</f>
        <v>2.64E-2</v>
      </c>
      <c r="S199" s="168">
        <v>0</v>
      </c>
      <c r="T199" s="169">
        <f t="shared" ref="T199:T208" si="13"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70" t="s">
        <v>241</v>
      </c>
      <c r="AT199" s="170" t="s">
        <v>237</v>
      </c>
      <c r="AU199" s="170" t="s">
        <v>87</v>
      </c>
      <c r="AY199" s="18" t="s">
        <v>234</v>
      </c>
      <c r="BE199" s="171">
        <f t="shared" ref="BE199:BE208" si="14">IF(N199="základná",J199,0)</f>
        <v>0</v>
      </c>
      <c r="BF199" s="171">
        <f t="shared" ref="BF199:BF208" si="15">IF(N199="znížená",J199,0)</f>
        <v>0</v>
      </c>
      <c r="BG199" s="171">
        <f t="shared" ref="BG199:BG208" si="16">IF(N199="zákl. prenesená",J199,0)</f>
        <v>0</v>
      </c>
      <c r="BH199" s="171">
        <f t="shared" ref="BH199:BH208" si="17">IF(N199="zníž. prenesená",J199,0)</f>
        <v>0</v>
      </c>
      <c r="BI199" s="171">
        <f t="shared" ref="BI199:BI208" si="18">IF(N199="nulová",J199,0)</f>
        <v>0</v>
      </c>
      <c r="BJ199" s="18" t="s">
        <v>87</v>
      </c>
      <c r="BK199" s="171">
        <f t="shared" ref="BK199:BK208" si="19">ROUND(I199*H199,2)</f>
        <v>0</v>
      </c>
      <c r="BL199" s="18" t="s">
        <v>241</v>
      </c>
      <c r="BM199" s="170" t="s">
        <v>5149</v>
      </c>
    </row>
    <row r="200" spans="1:65" s="2" customFormat="1" ht="16.5" customHeight="1">
      <c r="A200" s="33"/>
      <c r="B200" s="157"/>
      <c r="C200" s="199" t="s">
        <v>630</v>
      </c>
      <c r="D200" s="199" t="s">
        <v>478</v>
      </c>
      <c r="E200" s="200" t="s">
        <v>4979</v>
      </c>
      <c r="F200" s="201" t="s">
        <v>4980</v>
      </c>
      <c r="G200" s="202" t="s">
        <v>305</v>
      </c>
      <c r="H200" s="203">
        <v>4</v>
      </c>
      <c r="I200" s="204"/>
      <c r="J200" s="205">
        <f t="shared" si="10"/>
        <v>0</v>
      </c>
      <c r="K200" s="206"/>
      <c r="L200" s="207"/>
      <c r="M200" s="208" t="s">
        <v>1</v>
      </c>
      <c r="N200" s="209" t="s">
        <v>41</v>
      </c>
      <c r="O200" s="62"/>
      <c r="P200" s="168">
        <f t="shared" si="11"/>
        <v>0</v>
      </c>
      <c r="Q200" s="168">
        <v>0</v>
      </c>
      <c r="R200" s="168">
        <f t="shared" si="12"/>
        <v>0</v>
      </c>
      <c r="S200" s="168">
        <v>0</v>
      </c>
      <c r="T200" s="169">
        <f t="shared" si="1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70" t="s">
        <v>282</v>
      </c>
      <c r="AT200" s="170" t="s">
        <v>478</v>
      </c>
      <c r="AU200" s="170" t="s">
        <v>87</v>
      </c>
      <c r="AY200" s="18" t="s">
        <v>234</v>
      </c>
      <c r="BE200" s="171">
        <f t="shared" si="14"/>
        <v>0</v>
      </c>
      <c r="BF200" s="171">
        <f t="shared" si="15"/>
        <v>0</v>
      </c>
      <c r="BG200" s="171">
        <f t="shared" si="16"/>
        <v>0</v>
      </c>
      <c r="BH200" s="171">
        <f t="shared" si="17"/>
        <v>0</v>
      </c>
      <c r="BI200" s="171">
        <f t="shared" si="18"/>
        <v>0</v>
      </c>
      <c r="BJ200" s="18" t="s">
        <v>87</v>
      </c>
      <c r="BK200" s="171">
        <f t="shared" si="19"/>
        <v>0</v>
      </c>
      <c r="BL200" s="18" t="s">
        <v>241</v>
      </c>
      <c r="BM200" s="170" t="s">
        <v>5150</v>
      </c>
    </row>
    <row r="201" spans="1:65" s="2" customFormat="1" ht="24.15" customHeight="1">
      <c r="A201" s="33"/>
      <c r="B201" s="157"/>
      <c r="C201" s="158" t="s">
        <v>639</v>
      </c>
      <c r="D201" s="158" t="s">
        <v>237</v>
      </c>
      <c r="E201" s="159" t="s">
        <v>4988</v>
      </c>
      <c r="F201" s="160" t="s">
        <v>5074</v>
      </c>
      <c r="G201" s="161" t="s">
        <v>305</v>
      </c>
      <c r="H201" s="162">
        <v>4</v>
      </c>
      <c r="I201" s="163"/>
      <c r="J201" s="164">
        <f t="shared" si="10"/>
        <v>0</v>
      </c>
      <c r="K201" s="165"/>
      <c r="L201" s="34"/>
      <c r="M201" s="166" t="s">
        <v>1</v>
      </c>
      <c r="N201" s="167" t="s">
        <v>41</v>
      </c>
      <c r="O201" s="62"/>
      <c r="P201" s="168">
        <f t="shared" si="11"/>
        <v>0</v>
      </c>
      <c r="Q201" s="168">
        <v>1.6559999999999998E-2</v>
      </c>
      <c r="R201" s="168">
        <f t="shared" si="12"/>
        <v>6.6239999999999993E-2</v>
      </c>
      <c r="S201" s="168">
        <v>0</v>
      </c>
      <c r="T201" s="169">
        <f t="shared" si="1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70" t="s">
        <v>241</v>
      </c>
      <c r="AT201" s="170" t="s">
        <v>237</v>
      </c>
      <c r="AU201" s="170" t="s">
        <v>87</v>
      </c>
      <c r="AY201" s="18" t="s">
        <v>234</v>
      </c>
      <c r="BE201" s="171">
        <f t="shared" si="14"/>
        <v>0</v>
      </c>
      <c r="BF201" s="171">
        <f t="shared" si="15"/>
        <v>0</v>
      </c>
      <c r="BG201" s="171">
        <f t="shared" si="16"/>
        <v>0</v>
      </c>
      <c r="BH201" s="171">
        <f t="shared" si="17"/>
        <v>0</v>
      </c>
      <c r="BI201" s="171">
        <f t="shared" si="18"/>
        <v>0</v>
      </c>
      <c r="BJ201" s="18" t="s">
        <v>87</v>
      </c>
      <c r="BK201" s="171">
        <f t="shared" si="19"/>
        <v>0</v>
      </c>
      <c r="BL201" s="18" t="s">
        <v>241</v>
      </c>
      <c r="BM201" s="170" t="s">
        <v>5151</v>
      </c>
    </row>
    <row r="202" spans="1:65" s="2" customFormat="1" ht="16.5" customHeight="1">
      <c r="A202" s="33"/>
      <c r="B202" s="157"/>
      <c r="C202" s="199" t="s">
        <v>643</v>
      </c>
      <c r="D202" s="199" t="s">
        <v>478</v>
      </c>
      <c r="E202" s="200" t="s">
        <v>4985</v>
      </c>
      <c r="F202" s="201" t="s">
        <v>5152</v>
      </c>
      <c r="G202" s="202" t="s">
        <v>305</v>
      </c>
      <c r="H202" s="203">
        <v>4</v>
      </c>
      <c r="I202" s="204"/>
      <c r="J202" s="205">
        <f t="shared" si="10"/>
        <v>0</v>
      </c>
      <c r="K202" s="206"/>
      <c r="L202" s="207"/>
      <c r="M202" s="208" t="s">
        <v>1</v>
      </c>
      <c r="N202" s="209" t="s">
        <v>41</v>
      </c>
      <c r="O202" s="62"/>
      <c r="P202" s="168">
        <f t="shared" si="11"/>
        <v>0</v>
      </c>
      <c r="Q202" s="168">
        <v>0</v>
      </c>
      <c r="R202" s="168">
        <f t="shared" si="12"/>
        <v>0</v>
      </c>
      <c r="S202" s="168">
        <v>0</v>
      </c>
      <c r="T202" s="169">
        <f t="shared" si="1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0" t="s">
        <v>282</v>
      </c>
      <c r="AT202" s="170" t="s">
        <v>478</v>
      </c>
      <c r="AU202" s="170" t="s">
        <v>87</v>
      </c>
      <c r="AY202" s="18" t="s">
        <v>234</v>
      </c>
      <c r="BE202" s="171">
        <f t="shared" si="14"/>
        <v>0</v>
      </c>
      <c r="BF202" s="171">
        <f t="shared" si="15"/>
        <v>0</v>
      </c>
      <c r="BG202" s="171">
        <f t="shared" si="16"/>
        <v>0</v>
      </c>
      <c r="BH202" s="171">
        <f t="shared" si="17"/>
        <v>0</v>
      </c>
      <c r="BI202" s="171">
        <f t="shared" si="18"/>
        <v>0</v>
      </c>
      <c r="BJ202" s="18" t="s">
        <v>87</v>
      </c>
      <c r="BK202" s="171">
        <f t="shared" si="19"/>
        <v>0</v>
      </c>
      <c r="BL202" s="18" t="s">
        <v>241</v>
      </c>
      <c r="BM202" s="170" t="s">
        <v>5153</v>
      </c>
    </row>
    <row r="203" spans="1:65" s="2" customFormat="1" ht="24.15" customHeight="1">
      <c r="A203" s="33"/>
      <c r="B203" s="157"/>
      <c r="C203" s="158" t="s">
        <v>656</v>
      </c>
      <c r="D203" s="158" t="s">
        <v>237</v>
      </c>
      <c r="E203" s="159" t="s">
        <v>4988</v>
      </c>
      <c r="F203" s="160" t="s">
        <v>5074</v>
      </c>
      <c r="G203" s="161" t="s">
        <v>305</v>
      </c>
      <c r="H203" s="162">
        <v>16</v>
      </c>
      <c r="I203" s="163"/>
      <c r="J203" s="164">
        <f t="shared" si="10"/>
        <v>0</v>
      </c>
      <c r="K203" s="165"/>
      <c r="L203" s="34"/>
      <c r="M203" s="166" t="s">
        <v>1</v>
      </c>
      <c r="N203" s="167" t="s">
        <v>41</v>
      </c>
      <c r="O203" s="62"/>
      <c r="P203" s="168">
        <f t="shared" si="11"/>
        <v>0</v>
      </c>
      <c r="Q203" s="168">
        <v>1.6559999999999998E-2</v>
      </c>
      <c r="R203" s="168">
        <f t="shared" si="12"/>
        <v>0.26495999999999997</v>
      </c>
      <c r="S203" s="168">
        <v>0</v>
      </c>
      <c r="T203" s="169">
        <f t="shared" si="1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70" t="s">
        <v>241</v>
      </c>
      <c r="AT203" s="170" t="s">
        <v>237</v>
      </c>
      <c r="AU203" s="170" t="s">
        <v>87</v>
      </c>
      <c r="AY203" s="18" t="s">
        <v>234</v>
      </c>
      <c r="BE203" s="171">
        <f t="shared" si="14"/>
        <v>0</v>
      </c>
      <c r="BF203" s="171">
        <f t="shared" si="15"/>
        <v>0</v>
      </c>
      <c r="BG203" s="171">
        <f t="shared" si="16"/>
        <v>0</v>
      </c>
      <c r="BH203" s="171">
        <f t="shared" si="17"/>
        <v>0</v>
      </c>
      <c r="BI203" s="171">
        <f t="shared" si="18"/>
        <v>0</v>
      </c>
      <c r="BJ203" s="18" t="s">
        <v>87</v>
      </c>
      <c r="BK203" s="171">
        <f t="shared" si="19"/>
        <v>0</v>
      </c>
      <c r="BL203" s="18" t="s">
        <v>241</v>
      </c>
      <c r="BM203" s="170" t="s">
        <v>5154</v>
      </c>
    </row>
    <row r="204" spans="1:65" s="2" customFormat="1" ht="16.5" customHeight="1">
      <c r="A204" s="33"/>
      <c r="B204" s="157"/>
      <c r="C204" s="199" t="s">
        <v>669</v>
      </c>
      <c r="D204" s="199" t="s">
        <v>478</v>
      </c>
      <c r="E204" s="200" t="s">
        <v>4991</v>
      </c>
      <c r="F204" s="201" t="s">
        <v>5155</v>
      </c>
      <c r="G204" s="202" t="s">
        <v>305</v>
      </c>
      <c r="H204" s="203">
        <v>16</v>
      </c>
      <c r="I204" s="204"/>
      <c r="J204" s="205">
        <f t="shared" si="10"/>
        <v>0</v>
      </c>
      <c r="K204" s="206"/>
      <c r="L204" s="207"/>
      <c r="M204" s="208" t="s">
        <v>1</v>
      </c>
      <c r="N204" s="209" t="s">
        <v>41</v>
      </c>
      <c r="O204" s="62"/>
      <c r="P204" s="168">
        <f t="shared" si="11"/>
        <v>0</v>
      </c>
      <c r="Q204" s="168">
        <v>0</v>
      </c>
      <c r="R204" s="168">
        <f t="shared" si="12"/>
        <v>0</v>
      </c>
      <c r="S204" s="168">
        <v>0</v>
      </c>
      <c r="T204" s="169">
        <f t="shared" si="1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0" t="s">
        <v>282</v>
      </c>
      <c r="AT204" s="170" t="s">
        <v>478</v>
      </c>
      <c r="AU204" s="170" t="s">
        <v>87</v>
      </c>
      <c r="AY204" s="18" t="s">
        <v>234</v>
      </c>
      <c r="BE204" s="171">
        <f t="shared" si="14"/>
        <v>0</v>
      </c>
      <c r="BF204" s="171">
        <f t="shared" si="15"/>
        <v>0</v>
      </c>
      <c r="BG204" s="171">
        <f t="shared" si="16"/>
        <v>0</v>
      </c>
      <c r="BH204" s="171">
        <f t="shared" si="17"/>
        <v>0</v>
      </c>
      <c r="BI204" s="171">
        <f t="shared" si="18"/>
        <v>0</v>
      </c>
      <c r="BJ204" s="18" t="s">
        <v>87</v>
      </c>
      <c r="BK204" s="171">
        <f t="shared" si="19"/>
        <v>0</v>
      </c>
      <c r="BL204" s="18" t="s">
        <v>241</v>
      </c>
      <c r="BM204" s="170" t="s">
        <v>5156</v>
      </c>
    </row>
    <row r="205" spans="1:65" s="2" customFormat="1" ht="24.15" customHeight="1">
      <c r="A205" s="33"/>
      <c r="B205" s="157"/>
      <c r="C205" s="158" t="s">
        <v>682</v>
      </c>
      <c r="D205" s="158" t="s">
        <v>237</v>
      </c>
      <c r="E205" s="159" t="s">
        <v>4919</v>
      </c>
      <c r="F205" s="160" t="s">
        <v>4742</v>
      </c>
      <c r="G205" s="161" t="s">
        <v>305</v>
      </c>
      <c r="H205" s="162">
        <v>4</v>
      </c>
      <c r="I205" s="163"/>
      <c r="J205" s="164">
        <f t="shared" si="10"/>
        <v>0</v>
      </c>
      <c r="K205" s="165"/>
      <c r="L205" s="34"/>
      <c r="M205" s="166" t="s">
        <v>1</v>
      </c>
      <c r="N205" s="167" t="s">
        <v>41</v>
      </c>
      <c r="O205" s="62"/>
      <c r="P205" s="168">
        <f t="shared" si="11"/>
        <v>0</v>
      </c>
      <c r="Q205" s="168">
        <v>6.3E-3</v>
      </c>
      <c r="R205" s="168">
        <f t="shared" si="12"/>
        <v>2.52E-2</v>
      </c>
      <c r="S205" s="168">
        <v>0</v>
      </c>
      <c r="T205" s="169">
        <f t="shared" si="1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70" t="s">
        <v>241</v>
      </c>
      <c r="AT205" s="170" t="s">
        <v>237</v>
      </c>
      <c r="AU205" s="170" t="s">
        <v>87</v>
      </c>
      <c r="AY205" s="18" t="s">
        <v>234</v>
      </c>
      <c r="BE205" s="171">
        <f t="shared" si="14"/>
        <v>0</v>
      </c>
      <c r="BF205" s="171">
        <f t="shared" si="15"/>
        <v>0</v>
      </c>
      <c r="BG205" s="171">
        <f t="shared" si="16"/>
        <v>0</v>
      </c>
      <c r="BH205" s="171">
        <f t="shared" si="17"/>
        <v>0</v>
      </c>
      <c r="BI205" s="171">
        <f t="shared" si="18"/>
        <v>0</v>
      </c>
      <c r="BJ205" s="18" t="s">
        <v>87</v>
      </c>
      <c r="BK205" s="171">
        <f t="shared" si="19"/>
        <v>0</v>
      </c>
      <c r="BL205" s="18" t="s">
        <v>241</v>
      </c>
      <c r="BM205" s="170" t="s">
        <v>5157</v>
      </c>
    </row>
    <row r="206" spans="1:65" s="2" customFormat="1" ht="16.5" customHeight="1">
      <c r="A206" s="33"/>
      <c r="B206" s="157"/>
      <c r="C206" s="199" t="s">
        <v>686</v>
      </c>
      <c r="D206" s="199" t="s">
        <v>478</v>
      </c>
      <c r="E206" s="200" t="s">
        <v>5158</v>
      </c>
      <c r="F206" s="201" t="s">
        <v>5159</v>
      </c>
      <c r="G206" s="202" t="s">
        <v>305</v>
      </c>
      <c r="H206" s="203">
        <v>4</v>
      </c>
      <c r="I206" s="204"/>
      <c r="J206" s="205">
        <f t="shared" si="10"/>
        <v>0</v>
      </c>
      <c r="K206" s="206"/>
      <c r="L206" s="207"/>
      <c r="M206" s="208" t="s">
        <v>1</v>
      </c>
      <c r="N206" s="209" t="s">
        <v>41</v>
      </c>
      <c r="O206" s="62"/>
      <c r="P206" s="168">
        <f t="shared" si="11"/>
        <v>0</v>
      </c>
      <c r="Q206" s="168">
        <v>0</v>
      </c>
      <c r="R206" s="168">
        <f t="shared" si="12"/>
        <v>0</v>
      </c>
      <c r="S206" s="168">
        <v>0</v>
      </c>
      <c r="T206" s="169">
        <f t="shared" si="1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0" t="s">
        <v>282</v>
      </c>
      <c r="AT206" s="170" t="s">
        <v>478</v>
      </c>
      <c r="AU206" s="170" t="s">
        <v>87</v>
      </c>
      <c r="AY206" s="18" t="s">
        <v>234</v>
      </c>
      <c r="BE206" s="171">
        <f t="shared" si="14"/>
        <v>0</v>
      </c>
      <c r="BF206" s="171">
        <f t="shared" si="15"/>
        <v>0</v>
      </c>
      <c r="BG206" s="171">
        <f t="shared" si="16"/>
        <v>0</v>
      </c>
      <c r="BH206" s="171">
        <f t="shared" si="17"/>
        <v>0</v>
      </c>
      <c r="BI206" s="171">
        <f t="shared" si="18"/>
        <v>0</v>
      </c>
      <c r="BJ206" s="18" t="s">
        <v>87</v>
      </c>
      <c r="BK206" s="171">
        <f t="shared" si="19"/>
        <v>0</v>
      </c>
      <c r="BL206" s="18" t="s">
        <v>241</v>
      </c>
      <c r="BM206" s="170" t="s">
        <v>5160</v>
      </c>
    </row>
    <row r="207" spans="1:65" s="2" customFormat="1" ht="16.5" customHeight="1">
      <c r="A207" s="33"/>
      <c r="B207" s="157"/>
      <c r="C207" s="199" t="s">
        <v>690</v>
      </c>
      <c r="D207" s="199" t="s">
        <v>478</v>
      </c>
      <c r="E207" s="200" t="s">
        <v>5000</v>
      </c>
      <c r="F207" s="201" t="s">
        <v>5001</v>
      </c>
      <c r="G207" s="202" t="s">
        <v>305</v>
      </c>
      <c r="H207" s="203">
        <v>4</v>
      </c>
      <c r="I207" s="204"/>
      <c r="J207" s="205">
        <f t="shared" si="10"/>
        <v>0</v>
      </c>
      <c r="K207" s="206"/>
      <c r="L207" s="207"/>
      <c r="M207" s="208" t="s">
        <v>1</v>
      </c>
      <c r="N207" s="209" t="s">
        <v>41</v>
      </c>
      <c r="O207" s="62"/>
      <c r="P207" s="168">
        <f t="shared" si="11"/>
        <v>0</v>
      </c>
      <c r="Q207" s="168">
        <v>0</v>
      </c>
      <c r="R207" s="168">
        <f t="shared" si="12"/>
        <v>0</v>
      </c>
      <c r="S207" s="168">
        <v>0</v>
      </c>
      <c r="T207" s="169">
        <f t="shared" si="1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70" t="s">
        <v>282</v>
      </c>
      <c r="AT207" s="170" t="s">
        <v>478</v>
      </c>
      <c r="AU207" s="170" t="s">
        <v>87</v>
      </c>
      <c r="AY207" s="18" t="s">
        <v>234</v>
      </c>
      <c r="BE207" s="171">
        <f t="shared" si="14"/>
        <v>0</v>
      </c>
      <c r="BF207" s="171">
        <f t="shared" si="15"/>
        <v>0</v>
      </c>
      <c r="BG207" s="171">
        <f t="shared" si="16"/>
        <v>0</v>
      </c>
      <c r="BH207" s="171">
        <f t="shared" si="17"/>
        <v>0</v>
      </c>
      <c r="BI207" s="171">
        <f t="shared" si="18"/>
        <v>0</v>
      </c>
      <c r="BJ207" s="18" t="s">
        <v>87</v>
      </c>
      <c r="BK207" s="171">
        <f t="shared" si="19"/>
        <v>0</v>
      </c>
      <c r="BL207" s="18" t="s">
        <v>241</v>
      </c>
      <c r="BM207" s="170" t="s">
        <v>5161</v>
      </c>
    </row>
    <row r="208" spans="1:65" s="2" customFormat="1" ht="24.15" customHeight="1">
      <c r="A208" s="33"/>
      <c r="B208" s="157"/>
      <c r="C208" s="158" t="s">
        <v>701</v>
      </c>
      <c r="D208" s="158" t="s">
        <v>237</v>
      </c>
      <c r="E208" s="159" t="s">
        <v>5076</v>
      </c>
      <c r="F208" s="160" t="s">
        <v>5077</v>
      </c>
      <c r="G208" s="161" t="s">
        <v>305</v>
      </c>
      <c r="H208" s="162">
        <v>24</v>
      </c>
      <c r="I208" s="163"/>
      <c r="J208" s="164">
        <f t="shared" si="10"/>
        <v>0</v>
      </c>
      <c r="K208" s="165"/>
      <c r="L208" s="34"/>
      <c r="M208" s="166" t="s">
        <v>1</v>
      </c>
      <c r="N208" s="167" t="s">
        <v>41</v>
      </c>
      <c r="O208" s="62"/>
      <c r="P208" s="168">
        <f t="shared" si="11"/>
        <v>0</v>
      </c>
      <c r="Q208" s="168">
        <v>1.37E-2</v>
      </c>
      <c r="R208" s="168">
        <f t="shared" si="12"/>
        <v>0.32879999999999998</v>
      </c>
      <c r="S208" s="168">
        <v>4.0000000000000001E-3</v>
      </c>
      <c r="T208" s="169">
        <f t="shared" si="13"/>
        <v>9.6000000000000002E-2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70" t="s">
        <v>241</v>
      </c>
      <c r="AT208" s="170" t="s">
        <v>237</v>
      </c>
      <c r="AU208" s="170" t="s">
        <v>87</v>
      </c>
      <c r="AY208" s="18" t="s">
        <v>234</v>
      </c>
      <c r="BE208" s="171">
        <f t="shared" si="14"/>
        <v>0</v>
      </c>
      <c r="BF208" s="171">
        <f t="shared" si="15"/>
        <v>0</v>
      </c>
      <c r="BG208" s="171">
        <f t="shared" si="16"/>
        <v>0</v>
      </c>
      <c r="BH208" s="171">
        <f t="shared" si="17"/>
        <v>0</v>
      </c>
      <c r="BI208" s="171">
        <f t="shared" si="18"/>
        <v>0</v>
      </c>
      <c r="BJ208" s="18" t="s">
        <v>87</v>
      </c>
      <c r="BK208" s="171">
        <f t="shared" si="19"/>
        <v>0</v>
      </c>
      <c r="BL208" s="18" t="s">
        <v>241</v>
      </c>
      <c r="BM208" s="170" t="s">
        <v>5162</v>
      </c>
    </row>
    <row r="209" spans="1:65" s="14" customFormat="1">
      <c r="B209" s="180"/>
      <c r="D209" s="173" t="s">
        <v>243</v>
      </c>
      <c r="E209" s="181" t="s">
        <v>1</v>
      </c>
      <c r="F209" s="182" t="s">
        <v>5163</v>
      </c>
      <c r="H209" s="183">
        <v>24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243</v>
      </c>
      <c r="AU209" s="181" t="s">
        <v>87</v>
      </c>
      <c r="AV209" s="14" t="s">
        <v>87</v>
      </c>
      <c r="AW209" s="14" t="s">
        <v>29</v>
      </c>
      <c r="AX209" s="14" t="s">
        <v>82</v>
      </c>
      <c r="AY209" s="181" t="s">
        <v>234</v>
      </c>
    </row>
    <row r="210" spans="1:65" s="12" customFormat="1" ht="22.95" customHeight="1">
      <c r="B210" s="144"/>
      <c r="D210" s="145" t="s">
        <v>74</v>
      </c>
      <c r="E210" s="155" t="s">
        <v>235</v>
      </c>
      <c r="F210" s="155" t="s">
        <v>5164</v>
      </c>
      <c r="I210" s="147"/>
      <c r="J210" s="156">
        <f>BK210</f>
        <v>0</v>
      </c>
      <c r="L210" s="144"/>
      <c r="M210" s="149"/>
      <c r="N210" s="150"/>
      <c r="O210" s="150"/>
      <c r="P210" s="151">
        <f>SUM(P211:P222)</f>
        <v>0</v>
      </c>
      <c r="Q210" s="150"/>
      <c r="R210" s="151">
        <f>SUM(R211:R222)</f>
        <v>34.1558907</v>
      </c>
      <c r="S210" s="150"/>
      <c r="T210" s="152">
        <f>SUM(T211:T222)</f>
        <v>0</v>
      </c>
      <c r="AR210" s="145" t="s">
        <v>82</v>
      </c>
      <c r="AT210" s="153" t="s">
        <v>74</v>
      </c>
      <c r="AU210" s="153" t="s">
        <v>82</v>
      </c>
      <c r="AY210" s="145" t="s">
        <v>234</v>
      </c>
      <c r="BK210" s="154">
        <f>SUM(BK211:BK222)</f>
        <v>0</v>
      </c>
    </row>
    <row r="211" spans="1:65" s="2" customFormat="1" ht="16.5" customHeight="1">
      <c r="A211" s="33"/>
      <c r="B211" s="157"/>
      <c r="C211" s="158" t="s">
        <v>723</v>
      </c>
      <c r="D211" s="158" t="s">
        <v>237</v>
      </c>
      <c r="E211" s="159" t="s">
        <v>5165</v>
      </c>
      <c r="F211" s="160" t="s">
        <v>5166</v>
      </c>
      <c r="G211" s="161" t="s">
        <v>453</v>
      </c>
      <c r="H211" s="162">
        <v>2.19</v>
      </c>
      <c r="I211" s="163"/>
      <c r="J211" s="164">
        <f>ROUND(I211*H211,2)</f>
        <v>0</v>
      </c>
      <c r="K211" s="165"/>
      <c r="L211" s="34"/>
      <c r="M211" s="166" t="s">
        <v>1</v>
      </c>
      <c r="N211" s="167" t="s">
        <v>41</v>
      </c>
      <c r="O211" s="62"/>
      <c r="P211" s="168">
        <f>O211*H211</f>
        <v>0</v>
      </c>
      <c r="Q211" s="168">
        <v>2.2151299999999998</v>
      </c>
      <c r="R211" s="168">
        <f>Q211*H211</f>
        <v>4.8511346999999994</v>
      </c>
      <c r="S211" s="168">
        <v>0</v>
      </c>
      <c r="T211" s="169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70" t="s">
        <v>241</v>
      </c>
      <c r="AT211" s="170" t="s">
        <v>237</v>
      </c>
      <c r="AU211" s="170" t="s">
        <v>87</v>
      </c>
      <c r="AY211" s="18" t="s">
        <v>234</v>
      </c>
      <c r="BE211" s="171">
        <f>IF(N211="základná",J211,0)</f>
        <v>0</v>
      </c>
      <c r="BF211" s="171">
        <f>IF(N211="znížená",J211,0)</f>
        <v>0</v>
      </c>
      <c r="BG211" s="171">
        <f>IF(N211="zákl. prenesená",J211,0)</f>
        <v>0</v>
      </c>
      <c r="BH211" s="171">
        <f>IF(N211="zníž. prenesená",J211,0)</f>
        <v>0</v>
      </c>
      <c r="BI211" s="171">
        <f>IF(N211="nulová",J211,0)</f>
        <v>0</v>
      </c>
      <c r="BJ211" s="18" t="s">
        <v>87</v>
      </c>
      <c r="BK211" s="171">
        <f>ROUND(I211*H211,2)</f>
        <v>0</v>
      </c>
      <c r="BL211" s="18" t="s">
        <v>241</v>
      </c>
      <c r="BM211" s="170" t="s">
        <v>5167</v>
      </c>
    </row>
    <row r="212" spans="1:65" s="14" customFormat="1">
      <c r="B212" s="180"/>
      <c r="D212" s="173" t="s">
        <v>243</v>
      </c>
      <c r="E212" s="181" t="s">
        <v>1</v>
      </c>
      <c r="F212" s="182" t="s">
        <v>5168</v>
      </c>
      <c r="H212" s="183">
        <v>2.19</v>
      </c>
      <c r="I212" s="184"/>
      <c r="L212" s="180"/>
      <c r="M212" s="185"/>
      <c r="N212" s="186"/>
      <c r="O212" s="186"/>
      <c r="P212" s="186"/>
      <c r="Q212" s="186"/>
      <c r="R212" s="186"/>
      <c r="S212" s="186"/>
      <c r="T212" s="187"/>
      <c r="AT212" s="181" t="s">
        <v>243</v>
      </c>
      <c r="AU212" s="181" t="s">
        <v>87</v>
      </c>
      <c r="AV212" s="14" t="s">
        <v>87</v>
      </c>
      <c r="AW212" s="14" t="s">
        <v>29</v>
      </c>
      <c r="AX212" s="14" t="s">
        <v>82</v>
      </c>
      <c r="AY212" s="181" t="s">
        <v>234</v>
      </c>
    </row>
    <row r="213" spans="1:65" s="2" customFormat="1" ht="24.15" customHeight="1">
      <c r="A213" s="33"/>
      <c r="B213" s="157"/>
      <c r="C213" s="158" t="s">
        <v>733</v>
      </c>
      <c r="D213" s="158" t="s">
        <v>237</v>
      </c>
      <c r="E213" s="159" t="s">
        <v>5169</v>
      </c>
      <c r="F213" s="160" t="s">
        <v>5170</v>
      </c>
      <c r="G213" s="161" t="s">
        <v>305</v>
      </c>
      <c r="H213" s="162">
        <v>43.8</v>
      </c>
      <c r="I213" s="163"/>
      <c r="J213" s="164">
        <f>ROUND(I213*H213,2)</f>
        <v>0</v>
      </c>
      <c r="K213" s="165"/>
      <c r="L213" s="34"/>
      <c r="M213" s="166" t="s">
        <v>1</v>
      </c>
      <c r="N213" s="167" t="s">
        <v>41</v>
      </c>
      <c r="O213" s="62"/>
      <c r="P213" s="168">
        <f>O213*H213</f>
        <v>0</v>
      </c>
      <c r="Q213" s="168">
        <v>2.0200000000000001E-3</v>
      </c>
      <c r="R213" s="168">
        <f>Q213*H213</f>
        <v>8.8475999999999999E-2</v>
      </c>
      <c r="S213" s="168">
        <v>0</v>
      </c>
      <c r="T213" s="169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70" t="s">
        <v>241</v>
      </c>
      <c r="AT213" s="170" t="s">
        <v>237</v>
      </c>
      <c r="AU213" s="170" t="s">
        <v>87</v>
      </c>
      <c r="AY213" s="18" t="s">
        <v>234</v>
      </c>
      <c r="BE213" s="171">
        <f>IF(N213="základná",J213,0)</f>
        <v>0</v>
      </c>
      <c r="BF213" s="171">
        <f>IF(N213="znížená",J213,0)</f>
        <v>0</v>
      </c>
      <c r="BG213" s="171">
        <f>IF(N213="zákl. prenesená",J213,0)</f>
        <v>0</v>
      </c>
      <c r="BH213" s="171">
        <f>IF(N213="zníž. prenesená",J213,0)</f>
        <v>0</v>
      </c>
      <c r="BI213" s="171">
        <f>IF(N213="nulová",J213,0)</f>
        <v>0</v>
      </c>
      <c r="BJ213" s="18" t="s">
        <v>87</v>
      </c>
      <c r="BK213" s="171">
        <f>ROUND(I213*H213,2)</f>
        <v>0</v>
      </c>
      <c r="BL213" s="18" t="s">
        <v>241</v>
      </c>
      <c r="BM213" s="170" t="s">
        <v>5171</v>
      </c>
    </row>
    <row r="214" spans="1:65" s="14" customFormat="1">
      <c r="B214" s="180"/>
      <c r="D214" s="173" t="s">
        <v>243</v>
      </c>
      <c r="E214" s="181" t="s">
        <v>1</v>
      </c>
      <c r="F214" s="182" t="s">
        <v>5172</v>
      </c>
      <c r="H214" s="183">
        <v>43.8</v>
      </c>
      <c r="I214" s="184"/>
      <c r="L214" s="180"/>
      <c r="M214" s="185"/>
      <c r="N214" s="186"/>
      <c r="O214" s="186"/>
      <c r="P214" s="186"/>
      <c r="Q214" s="186"/>
      <c r="R214" s="186"/>
      <c r="S214" s="186"/>
      <c r="T214" s="187"/>
      <c r="AT214" s="181" t="s">
        <v>243</v>
      </c>
      <c r="AU214" s="181" t="s">
        <v>87</v>
      </c>
      <c r="AV214" s="14" t="s">
        <v>87</v>
      </c>
      <c r="AW214" s="14" t="s">
        <v>29</v>
      </c>
      <c r="AX214" s="14" t="s">
        <v>82</v>
      </c>
      <c r="AY214" s="181" t="s">
        <v>234</v>
      </c>
    </row>
    <row r="215" spans="1:65" s="2" customFormat="1" ht="44.25" customHeight="1">
      <c r="A215" s="33"/>
      <c r="B215" s="157"/>
      <c r="C215" s="158" t="s">
        <v>738</v>
      </c>
      <c r="D215" s="158" t="s">
        <v>237</v>
      </c>
      <c r="E215" s="159" t="s">
        <v>5173</v>
      </c>
      <c r="F215" s="160" t="s">
        <v>5174</v>
      </c>
      <c r="G215" s="161" t="s">
        <v>240</v>
      </c>
      <c r="H215" s="162">
        <v>73</v>
      </c>
      <c r="I215" s="163"/>
      <c r="J215" s="164">
        <f t="shared" ref="J215:J222" si="20">ROUND(I215*H215,2)</f>
        <v>0</v>
      </c>
      <c r="K215" s="165"/>
      <c r="L215" s="34"/>
      <c r="M215" s="166" t="s">
        <v>1</v>
      </c>
      <c r="N215" s="167" t="s">
        <v>41</v>
      </c>
      <c r="O215" s="62"/>
      <c r="P215" s="168">
        <f t="shared" ref="P215:P222" si="21">O215*H215</f>
        <v>0</v>
      </c>
      <c r="Q215" s="168">
        <v>0.31356000000000001</v>
      </c>
      <c r="R215" s="168">
        <f t="shared" ref="R215:R222" si="22">Q215*H215</f>
        <v>22.889880000000002</v>
      </c>
      <c r="S215" s="168">
        <v>0</v>
      </c>
      <c r="T215" s="169">
        <f t="shared" ref="T215:T222" si="23"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70" t="s">
        <v>241</v>
      </c>
      <c r="AT215" s="170" t="s">
        <v>237</v>
      </c>
      <c r="AU215" s="170" t="s">
        <v>87</v>
      </c>
      <c r="AY215" s="18" t="s">
        <v>234</v>
      </c>
      <c r="BE215" s="171">
        <f t="shared" ref="BE215:BE222" si="24">IF(N215="základná",J215,0)</f>
        <v>0</v>
      </c>
      <c r="BF215" s="171">
        <f t="shared" ref="BF215:BF222" si="25">IF(N215="znížená",J215,0)</f>
        <v>0</v>
      </c>
      <c r="BG215" s="171">
        <f t="shared" ref="BG215:BG222" si="26">IF(N215="zákl. prenesená",J215,0)</f>
        <v>0</v>
      </c>
      <c r="BH215" s="171">
        <f t="shared" ref="BH215:BH222" si="27">IF(N215="zníž. prenesená",J215,0)</f>
        <v>0</v>
      </c>
      <c r="BI215" s="171">
        <f t="shared" ref="BI215:BI222" si="28">IF(N215="nulová",J215,0)</f>
        <v>0</v>
      </c>
      <c r="BJ215" s="18" t="s">
        <v>87</v>
      </c>
      <c r="BK215" s="171">
        <f t="shared" ref="BK215:BK222" si="29">ROUND(I215*H215,2)</f>
        <v>0</v>
      </c>
      <c r="BL215" s="18" t="s">
        <v>241</v>
      </c>
      <c r="BM215" s="170" t="s">
        <v>5175</v>
      </c>
    </row>
    <row r="216" spans="1:65" s="2" customFormat="1" ht="24.15" customHeight="1">
      <c r="A216" s="33"/>
      <c r="B216" s="157"/>
      <c r="C216" s="199" t="s">
        <v>743</v>
      </c>
      <c r="D216" s="199" t="s">
        <v>478</v>
      </c>
      <c r="E216" s="200" t="s">
        <v>5176</v>
      </c>
      <c r="F216" s="201" t="s">
        <v>5177</v>
      </c>
      <c r="G216" s="202" t="s">
        <v>305</v>
      </c>
      <c r="H216" s="203">
        <v>4</v>
      </c>
      <c r="I216" s="204"/>
      <c r="J216" s="205">
        <f t="shared" si="20"/>
        <v>0</v>
      </c>
      <c r="K216" s="206"/>
      <c r="L216" s="207"/>
      <c r="M216" s="208" t="s">
        <v>1</v>
      </c>
      <c r="N216" s="209" t="s">
        <v>41</v>
      </c>
      <c r="O216" s="62"/>
      <c r="P216" s="168">
        <f t="shared" si="21"/>
        <v>0</v>
      </c>
      <c r="Q216" s="168">
        <v>5.9999999999999995E-4</v>
      </c>
      <c r="R216" s="168">
        <f t="shared" si="22"/>
        <v>2.3999999999999998E-3</v>
      </c>
      <c r="S216" s="168">
        <v>0</v>
      </c>
      <c r="T216" s="169">
        <f t="shared" si="2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70" t="s">
        <v>282</v>
      </c>
      <c r="AT216" s="170" t="s">
        <v>478</v>
      </c>
      <c r="AU216" s="170" t="s">
        <v>87</v>
      </c>
      <c r="AY216" s="18" t="s">
        <v>234</v>
      </c>
      <c r="BE216" s="171">
        <f t="shared" si="24"/>
        <v>0</v>
      </c>
      <c r="BF216" s="171">
        <f t="shared" si="25"/>
        <v>0</v>
      </c>
      <c r="BG216" s="171">
        <f t="shared" si="26"/>
        <v>0</v>
      </c>
      <c r="BH216" s="171">
        <f t="shared" si="27"/>
        <v>0</v>
      </c>
      <c r="BI216" s="171">
        <f t="shared" si="28"/>
        <v>0</v>
      </c>
      <c r="BJ216" s="18" t="s">
        <v>87</v>
      </c>
      <c r="BK216" s="171">
        <f t="shared" si="29"/>
        <v>0</v>
      </c>
      <c r="BL216" s="18" t="s">
        <v>241</v>
      </c>
      <c r="BM216" s="170" t="s">
        <v>5178</v>
      </c>
    </row>
    <row r="217" spans="1:65" s="2" customFormat="1" ht="37.950000000000003" customHeight="1">
      <c r="A217" s="33"/>
      <c r="B217" s="157"/>
      <c r="C217" s="199" t="s">
        <v>750</v>
      </c>
      <c r="D217" s="199" t="s">
        <v>478</v>
      </c>
      <c r="E217" s="200" t="s">
        <v>5179</v>
      </c>
      <c r="F217" s="201" t="s">
        <v>5180</v>
      </c>
      <c r="G217" s="202" t="s">
        <v>305</v>
      </c>
      <c r="H217" s="203">
        <v>146</v>
      </c>
      <c r="I217" s="204"/>
      <c r="J217" s="205">
        <f t="shared" si="20"/>
        <v>0</v>
      </c>
      <c r="K217" s="206"/>
      <c r="L217" s="207"/>
      <c r="M217" s="208" t="s">
        <v>1</v>
      </c>
      <c r="N217" s="209" t="s">
        <v>41</v>
      </c>
      <c r="O217" s="62"/>
      <c r="P217" s="168">
        <f t="shared" si="21"/>
        <v>0</v>
      </c>
      <c r="Q217" s="168">
        <v>6.0000000000000001E-3</v>
      </c>
      <c r="R217" s="168">
        <f t="shared" si="22"/>
        <v>0.876</v>
      </c>
      <c r="S217" s="168">
        <v>0</v>
      </c>
      <c r="T217" s="169">
        <f t="shared" si="2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70" t="s">
        <v>282</v>
      </c>
      <c r="AT217" s="170" t="s">
        <v>478</v>
      </c>
      <c r="AU217" s="170" t="s">
        <v>87</v>
      </c>
      <c r="AY217" s="18" t="s">
        <v>234</v>
      </c>
      <c r="BE217" s="171">
        <f t="shared" si="24"/>
        <v>0</v>
      </c>
      <c r="BF217" s="171">
        <f t="shared" si="25"/>
        <v>0</v>
      </c>
      <c r="BG217" s="171">
        <f t="shared" si="26"/>
        <v>0</v>
      </c>
      <c r="BH217" s="171">
        <f t="shared" si="27"/>
        <v>0</v>
      </c>
      <c r="BI217" s="171">
        <f t="shared" si="28"/>
        <v>0</v>
      </c>
      <c r="BJ217" s="18" t="s">
        <v>87</v>
      </c>
      <c r="BK217" s="171">
        <f t="shared" si="29"/>
        <v>0</v>
      </c>
      <c r="BL217" s="18" t="s">
        <v>241</v>
      </c>
      <c r="BM217" s="170" t="s">
        <v>5181</v>
      </c>
    </row>
    <row r="218" spans="1:65" s="2" customFormat="1" ht="33" customHeight="1">
      <c r="A218" s="33"/>
      <c r="B218" s="157"/>
      <c r="C218" s="199" t="s">
        <v>756</v>
      </c>
      <c r="D218" s="199" t="s">
        <v>478</v>
      </c>
      <c r="E218" s="200" t="s">
        <v>5182</v>
      </c>
      <c r="F218" s="201" t="s">
        <v>5183</v>
      </c>
      <c r="G218" s="202" t="s">
        <v>305</v>
      </c>
      <c r="H218" s="203">
        <v>73</v>
      </c>
      <c r="I218" s="204"/>
      <c r="J218" s="205">
        <f t="shared" si="20"/>
        <v>0</v>
      </c>
      <c r="K218" s="206"/>
      <c r="L218" s="207"/>
      <c r="M218" s="208" t="s">
        <v>1</v>
      </c>
      <c r="N218" s="209" t="s">
        <v>41</v>
      </c>
      <c r="O218" s="62"/>
      <c r="P218" s="168">
        <f t="shared" si="21"/>
        <v>0</v>
      </c>
      <c r="Q218" s="168">
        <v>6.2E-2</v>
      </c>
      <c r="R218" s="168">
        <f t="shared" si="22"/>
        <v>4.5259999999999998</v>
      </c>
      <c r="S218" s="168">
        <v>0</v>
      </c>
      <c r="T218" s="169">
        <f t="shared" si="2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70" t="s">
        <v>282</v>
      </c>
      <c r="AT218" s="170" t="s">
        <v>478</v>
      </c>
      <c r="AU218" s="170" t="s">
        <v>87</v>
      </c>
      <c r="AY218" s="18" t="s">
        <v>234</v>
      </c>
      <c r="BE218" s="171">
        <f t="shared" si="24"/>
        <v>0</v>
      </c>
      <c r="BF218" s="171">
        <f t="shared" si="25"/>
        <v>0</v>
      </c>
      <c r="BG218" s="171">
        <f t="shared" si="26"/>
        <v>0</v>
      </c>
      <c r="BH218" s="171">
        <f t="shared" si="27"/>
        <v>0</v>
      </c>
      <c r="BI218" s="171">
        <f t="shared" si="28"/>
        <v>0</v>
      </c>
      <c r="BJ218" s="18" t="s">
        <v>87</v>
      </c>
      <c r="BK218" s="171">
        <f t="shared" si="29"/>
        <v>0</v>
      </c>
      <c r="BL218" s="18" t="s">
        <v>241</v>
      </c>
      <c r="BM218" s="170" t="s">
        <v>5184</v>
      </c>
    </row>
    <row r="219" spans="1:65" s="2" customFormat="1" ht="33" customHeight="1">
      <c r="A219" s="33"/>
      <c r="B219" s="157"/>
      <c r="C219" s="158" t="s">
        <v>764</v>
      </c>
      <c r="D219" s="158" t="s">
        <v>237</v>
      </c>
      <c r="E219" s="159" t="s">
        <v>5185</v>
      </c>
      <c r="F219" s="160" t="s">
        <v>5186</v>
      </c>
      <c r="G219" s="161" t="s">
        <v>305</v>
      </c>
      <c r="H219" s="162">
        <v>4</v>
      </c>
      <c r="I219" s="163"/>
      <c r="J219" s="164">
        <f t="shared" si="20"/>
        <v>0</v>
      </c>
      <c r="K219" s="165"/>
      <c r="L219" s="34"/>
      <c r="M219" s="166" t="s">
        <v>1</v>
      </c>
      <c r="N219" s="167" t="s">
        <v>41</v>
      </c>
      <c r="O219" s="62"/>
      <c r="P219" s="168">
        <f t="shared" si="21"/>
        <v>0</v>
      </c>
      <c r="Q219" s="168">
        <v>0.14543</v>
      </c>
      <c r="R219" s="168">
        <f t="shared" si="22"/>
        <v>0.58172000000000001</v>
      </c>
      <c r="S219" s="168">
        <v>0</v>
      </c>
      <c r="T219" s="169">
        <f t="shared" si="2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70" t="s">
        <v>241</v>
      </c>
      <c r="AT219" s="170" t="s">
        <v>237</v>
      </c>
      <c r="AU219" s="170" t="s">
        <v>87</v>
      </c>
      <c r="AY219" s="18" t="s">
        <v>234</v>
      </c>
      <c r="BE219" s="171">
        <f t="shared" si="24"/>
        <v>0</v>
      </c>
      <c r="BF219" s="171">
        <f t="shared" si="25"/>
        <v>0</v>
      </c>
      <c r="BG219" s="171">
        <f t="shared" si="26"/>
        <v>0</v>
      </c>
      <c r="BH219" s="171">
        <f t="shared" si="27"/>
        <v>0</v>
      </c>
      <c r="BI219" s="171">
        <f t="shared" si="28"/>
        <v>0</v>
      </c>
      <c r="BJ219" s="18" t="s">
        <v>87</v>
      </c>
      <c r="BK219" s="171">
        <f t="shared" si="29"/>
        <v>0</v>
      </c>
      <c r="BL219" s="18" t="s">
        <v>241</v>
      </c>
      <c r="BM219" s="170" t="s">
        <v>5187</v>
      </c>
    </row>
    <row r="220" spans="1:65" s="2" customFormat="1" ht="33" customHeight="1">
      <c r="A220" s="33"/>
      <c r="B220" s="157"/>
      <c r="C220" s="199" t="s">
        <v>766</v>
      </c>
      <c r="D220" s="199" t="s">
        <v>478</v>
      </c>
      <c r="E220" s="200" t="s">
        <v>5188</v>
      </c>
      <c r="F220" s="201" t="s">
        <v>5189</v>
      </c>
      <c r="G220" s="202" t="s">
        <v>305</v>
      </c>
      <c r="H220" s="203">
        <v>4</v>
      </c>
      <c r="I220" s="204"/>
      <c r="J220" s="205">
        <f t="shared" si="20"/>
        <v>0</v>
      </c>
      <c r="K220" s="206"/>
      <c r="L220" s="207"/>
      <c r="M220" s="208" t="s">
        <v>1</v>
      </c>
      <c r="N220" s="209" t="s">
        <v>41</v>
      </c>
      <c r="O220" s="62"/>
      <c r="P220" s="168">
        <f t="shared" si="21"/>
        <v>0</v>
      </c>
      <c r="Q220" s="168">
        <v>8.0699999999999994E-2</v>
      </c>
      <c r="R220" s="168">
        <f t="shared" si="22"/>
        <v>0.32279999999999998</v>
      </c>
      <c r="S220" s="168">
        <v>0</v>
      </c>
      <c r="T220" s="169">
        <f t="shared" si="2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70" t="s">
        <v>282</v>
      </c>
      <c r="AT220" s="170" t="s">
        <v>478</v>
      </c>
      <c r="AU220" s="170" t="s">
        <v>87</v>
      </c>
      <c r="AY220" s="18" t="s">
        <v>234</v>
      </c>
      <c r="BE220" s="171">
        <f t="shared" si="24"/>
        <v>0</v>
      </c>
      <c r="BF220" s="171">
        <f t="shared" si="25"/>
        <v>0</v>
      </c>
      <c r="BG220" s="171">
        <f t="shared" si="26"/>
        <v>0</v>
      </c>
      <c r="BH220" s="171">
        <f t="shared" si="27"/>
        <v>0</v>
      </c>
      <c r="BI220" s="171">
        <f t="shared" si="28"/>
        <v>0</v>
      </c>
      <c r="BJ220" s="18" t="s">
        <v>87</v>
      </c>
      <c r="BK220" s="171">
        <f t="shared" si="29"/>
        <v>0</v>
      </c>
      <c r="BL220" s="18" t="s">
        <v>241</v>
      </c>
      <c r="BM220" s="170" t="s">
        <v>5190</v>
      </c>
    </row>
    <row r="221" spans="1:65" s="2" customFormat="1" ht="24.15" customHeight="1">
      <c r="A221" s="33"/>
      <c r="B221" s="157"/>
      <c r="C221" s="199" t="s">
        <v>769</v>
      </c>
      <c r="D221" s="199" t="s">
        <v>478</v>
      </c>
      <c r="E221" s="200" t="s">
        <v>5191</v>
      </c>
      <c r="F221" s="201" t="s">
        <v>5192</v>
      </c>
      <c r="G221" s="202" t="s">
        <v>305</v>
      </c>
      <c r="H221" s="203">
        <v>4</v>
      </c>
      <c r="I221" s="204"/>
      <c r="J221" s="205">
        <f t="shared" si="20"/>
        <v>0</v>
      </c>
      <c r="K221" s="206"/>
      <c r="L221" s="207"/>
      <c r="M221" s="208" t="s">
        <v>1</v>
      </c>
      <c r="N221" s="209" t="s">
        <v>41</v>
      </c>
      <c r="O221" s="62"/>
      <c r="P221" s="168">
        <f t="shared" si="21"/>
        <v>0</v>
      </c>
      <c r="Q221" s="168">
        <v>3.6999999999999999E-4</v>
      </c>
      <c r="R221" s="168">
        <f t="shared" si="22"/>
        <v>1.48E-3</v>
      </c>
      <c r="S221" s="168">
        <v>0</v>
      </c>
      <c r="T221" s="169">
        <f t="shared" si="2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70" t="s">
        <v>282</v>
      </c>
      <c r="AT221" s="170" t="s">
        <v>478</v>
      </c>
      <c r="AU221" s="170" t="s">
        <v>87</v>
      </c>
      <c r="AY221" s="18" t="s">
        <v>234</v>
      </c>
      <c r="BE221" s="171">
        <f t="shared" si="24"/>
        <v>0</v>
      </c>
      <c r="BF221" s="171">
        <f t="shared" si="25"/>
        <v>0</v>
      </c>
      <c r="BG221" s="171">
        <f t="shared" si="26"/>
        <v>0</v>
      </c>
      <c r="BH221" s="171">
        <f t="shared" si="27"/>
        <v>0</v>
      </c>
      <c r="BI221" s="171">
        <f t="shared" si="28"/>
        <v>0</v>
      </c>
      <c r="BJ221" s="18" t="s">
        <v>87</v>
      </c>
      <c r="BK221" s="171">
        <f t="shared" si="29"/>
        <v>0</v>
      </c>
      <c r="BL221" s="18" t="s">
        <v>241</v>
      </c>
      <c r="BM221" s="170" t="s">
        <v>5193</v>
      </c>
    </row>
    <row r="222" spans="1:65" s="2" customFormat="1" ht="55.5" customHeight="1">
      <c r="A222" s="33"/>
      <c r="B222" s="157"/>
      <c r="C222" s="199" t="s">
        <v>771</v>
      </c>
      <c r="D222" s="199" t="s">
        <v>478</v>
      </c>
      <c r="E222" s="200" t="s">
        <v>5194</v>
      </c>
      <c r="F222" s="201" t="s">
        <v>5195</v>
      </c>
      <c r="G222" s="202" t="s">
        <v>305</v>
      </c>
      <c r="H222" s="203">
        <v>4</v>
      </c>
      <c r="I222" s="204"/>
      <c r="J222" s="205">
        <f t="shared" si="20"/>
        <v>0</v>
      </c>
      <c r="K222" s="206"/>
      <c r="L222" s="207"/>
      <c r="M222" s="208" t="s">
        <v>1</v>
      </c>
      <c r="N222" s="209" t="s">
        <v>41</v>
      </c>
      <c r="O222" s="62"/>
      <c r="P222" s="168">
        <f t="shared" si="21"/>
        <v>0</v>
      </c>
      <c r="Q222" s="168">
        <v>4.0000000000000001E-3</v>
      </c>
      <c r="R222" s="168">
        <f t="shared" si="22"/>
        <v>1.6E-2</v>
      </c>
      <c r="S222" s="168">
        <v>0</v>
      </c>
      <c r="T222" s="169">
        <f t="shared" si="2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70" t="s">
        <v>282</v>
      </c>
      <c r="AT222" s="170" t="s">
        <v>478</v>
      </c>
      <c r="AU222" s="170" t="s">
        <v>87</v>
      </c>
      <c r="AY222" s="18" t="s">
        <v>234</v>
      </c>
      <c r="BE222" s="171">
        <f t="shared" si="24"/>
        <v>0</v>
      </c>
      <c r="BF222" s="171">
        <f t="shared" si="25"/>
        <v>0</v>
      </c>
      <c r="BG222" s="171">
        <f t="shared" si="26"/>
        <v>0</v>
      </c>
      <c r="BH222" s="171">
        <f t="shared" si="27"/>
        <v>0</v>
      </c>
      <c r="BI222" s="171">
        <f t="shared" si="28"/>
        <v>0</v>
      </c>
      <c r="BJ222" s="18" t="s">
        <v>87</v>
      </c>
      <c r="BK222" s="171">
        <f t="shared" si="29"/>
        <v>0</v>
      </c>
      <c r="BL222" s="18" t="s">
        <v>241</v>
      </c>
      <c r="BM222" s="170" t="s">
        <v>5196</v>
      </c>
    </row>
    <row r="223" spans="1:65" s="12" customFormat="1" ht="22.95" customHeight="1">
      <c r="B223" s="144"/>
      <c r="D223" s="145" t="s">
        <v>74</v>
      </c>
      <c r="E223" s="155" t="s">
        <v>325</v>
      </c>
      <c r="F223" s="155" t="s">
        <v>326</v>
      </c>
      <c r="I223" s="147"/>
      <c r="J223" s="156">
        <f>BK223</f>
        <v>0</v>
      </c>
      <c r="L223" s="144"/>
      <c r="M223" s="149"/>
      <c r="N223" s="150"/>
      <c r="O223" s="150"/>
      <c r="P223" s="151">
        <f>P224</f>
        <v>0</v>
      </c>
      <c r="Q223" s="150"/>
      <c r="R223" s="151">
        <f>R224</f>
        <v>0</v>
      </c>
      <c r="S223" s="150"/>
      <c r="T223" s="152">
        <f>T224</f>
        <v>0</v>
      </c>
      <c r="AR223" s="145" t="s">
        <v>82</v>
      </c>
      <c r="AT223" s="153" t="s">
        <v>74</v>
      </c>
      <c r="AU223" s="153" t="s">
        <v>82</v>
      </c>
      <c r="AY223" s="145" t="s">
        <v>234</v>
      </c>
      <c r="BK223" s="154">
        <f>BK224</f>
        <v>0</v>
      </c>
    </row>
    <row r="224" spans="1:65" s="2" customFormat="1" ht="33" customHeight="1">
      <c r="A224" s="33"/>
      <c r="B224" s="157"/>
      <c r="C224" s="158" t="s">
        <v>776</v>
      </c>
      <c r="D224" s="158" t="s">
        <v>237</v>
      </c>
      <c r="E224" s="159" t="s">
        <v>1399</v>
      </c>
      <c r="F224" s="160" t="s">
        <v>1400</v>
      </c>
      <c r="G224" s="161" t="s">
        <v>267</v>
      </c>
      <c r="H224" s="162">
        <v>63.316000000000003</v>
      </c>
      <c r="I224" s="163"/>
      <c r="J224" s="164">
        <f>ROUND(I224*H224,2)</f>
        <v>0</v>
      </c>
      <c r="K224" s="165"/>
      <c r="L224" s="34"/>
      <c r="M224" s="224" t="s">
        <v>1</v>
      </c>
      <c r="N224" s="225" t="s">
        <v>41</v>
      </c>
      <c r="O224" s="220"/>
      <c r="P224" s="221">
        <f>O224*H224</f>
        <v>0</v>
      </c>
      <c r="Q224" s="221">
        <v>0</v>
      </c>
      <c r="R224" s="221">
        <f>Q224*H224</f>
        <v>0</v>
      </c>
      <c r="S224" s="221">
        <v>0</v>
      </c>
      <c r="T224" s="222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70" t="s">
        <v>241</v>
      </c>
      <c r="AT224" s="170" t="s">
        <v>237</v>
      </c>
      <c r="AU224" s="170" t="s">
        <v>87</v>
      </c>
      <c r="AY224" s="18" t="s">
        <v>234</v>
      </c>
      <c r="BE224" s="171">
        <f>IF(N224="základná",J224,0)</f>
        <v>0</v>
      </c>
      <c r="BF224" s="171">
        <f>IF(N224="znížená",J224,0)</f>
        <v>0</v>
      </c>
      <c r="BG224" s="171">
        <f>IF(N224="zákl. prenesená",J224,0)</f>
        <v>0</v>
      </c>
      <c r="BH224" s="171">
        <f>IF(N224="zníž. prenesená",J224,0)</f>
        <v>0</v>
      </c>
      <c r="BI224" s="171">
        <f>IF(N224="nulová",J224,0)</f>
        <v>0</v>
      </c>
      <c r="BJ224" s="18" t="s">
        <v>87</v>
      </c>
      <c r="BK224" s="171">
        <f>ROUND(I224*H224,2)</f>
        <v>0</v>
      </c>
      <c r="BL224" s="18" t="s">
        <v>241</v>
      </c>
      <c r="BM224" s="170" t="s">
        <v>5197</v>
      </c>
    </row>
    <row r="225" spans="1:31" s="2" customFormat="1" ht="6.9" customHeight="1">
      <c r="A225" s="33"/>
      <c r="B225" s="51"/>
      <c r="C225" s="52"/>
      <c r="D225" s="52"/>
      <c r="E225" s="52"/>
      <c r="F225" s="52"/>
      <c r="G225" s="52"/>
      <c r="H225" s="52"/>
      <c r="I225" s="52"/>
      <c r="J225" s="52"/>
      <c r="K225" s="52"/>
      <c r="L225" s="34"/>
      <c r="M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</row>
  </sheetData>
  <autoFilter ref="C126:K224" xr:uid="{00000000-0009-0000-0000-000018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195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188</v>
      </c>
      <c r="AZ2" s="102" t="s">
        <v>4385</v>
      </c>
      <c r="BA2" s="102" t="s">
        <v>4806</v>
      </c>
      <c r="BB2" s="102" t="s">
        <v>1</v>
      </c>
      <c r="BC2" s="102" t="s">
        <v>5198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3162</v>
      </c>
      <c r="BA3" s="102" t="s">
        <v>3162</v>
      </c>
      <c r="BB3" s="102" t="s">
        <v>1</v>
      </c>
      <c r="BC3" s="102" t="s">
        <v>4926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3164</v>
      </c>
      <c r="BA4" s="102" t="s">
        <v>3164</v>
      </c>
      <c r="BB4" s="102" t="s">
        <v>1</v>
      </c>
      <c r="BC4" s="102" t="s">
        <v>5199</v>
      </c>
      <c r="BD4" s="102" t="s">
        <v>87</v>
      </c>
    </row>
    <row r="5" spans="1:56" s="1" customFormat="1" ht="6.9" customHeight="1">
      <c r="B5" s="21"/>
      <c r="L5" s="21"/>
      <c r="AZ5" s="102" t="s">
        <v>3166</v>
      </c>
      <c r="BA5" s="102" t="s">
        <v>3166</v>
      </c>
      <c r="BB5" s="102" t="s">
        <v>1</v>
      </c>
      <c r="BC5" s="102" t="s">
        <v>5200</v>
      </c>
      <c r="BD5" s="102" t="s">
        <v>87</v>
      </c>
    </row>
    <row r="6" spans="1:56" s="1" customFormat="1" ht="12" customHeight="1">
      <c r="B6" s="21"/>
      <c r="D6" s="28" t="s">
        <v>15</v>
      </c>
      <c r="L6" s="21"/>
      <c r="AZ6" s="102" t="s">
        <v>4928</v>
      </c>
      <c r="BA6" s="102" t="s">
        <v>4928</v>
      </c>
      <c r="BB6" s="102" t="s">
        <v>1</v>
      </c>
      <c r="BC6" s="102" t="s">
        <v>5201</v>
      </c>
      <c r="BD6" s="102" t="s">
        <v>87</v>
      </c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56" s="1" customFormat="1" ht="12" customHeight="1">
      <c r="B8" s="21"/>
      <c r="D8" s="28" t="s">
        <v>199</v>
      </c>
      <c r="L8" s="21"/>
    </row>
    <row r="9" spans="1:56" s="2" customFormat="1" ht="16.5" customHeight="1">
      <c r="A9" s="33"/>
      <c r="B9" s="34"/>
      <c r="C9" s="33"/>
      <c r="D9" s="33"/>
      <c r="E9" s="284" t="s">
        <v>5087</v>
      </c>
      <c r="F9" s="287"/>
      <c r="G9" s="287"/>
      <c r="H9" s="28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201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66" t="s">
        <v>5202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20. 4. 2022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8" t="str">
        <f>'Rekapitulácia stavby'!E14</f>
        <v>Vyplň údaj</v>
      </c>
      <c r="F20" s="255"/>
      <c r="G20" s="255"/>
      <c r="H20" s="25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30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4395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205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5"/>
      <c r="B29" s="106"/>
      <c r="C29" s="105"/>
      <c r="D29" s="105"/>
      <c r="E29" s="259" t="s">
        <v>1</v>
      </c>
      <c r="F29" s="259"/>
      <c r="G29" s="259"/>
      <c r="H29" s="259"/>
      <c r="I29" s="105"/>
      <c r="J29" s="105"/>
      <c r="K29" s="105"/>
      <c r="L29" s="107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8" t="s">
        <v>35</v>
      </c>
      <c r="E32" s="33"/>
      <c r="F32" s="33"/>
      <c r="G32" s="33"/>
      <c r="H32" s="33"/>
      <c r="I32" s="33"/>
      <c r="J32" s="75">
        <f>ROUND(J127,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39</v>
      </c>
      <c r="E35" s="39" t="s">
        <v>40</v>
      </c>
      <c r="F35" s="109">
        <f>ROUND((SUM(BE127:BE194)),  2)</f>
        <v>0</v>
      </c>
      <c r="G35" s="110"/>
      <c r="H35" s="110"/>
      <c r="I35" s="111">
        <v>0.2</v>
      </c>
      <c r="J35" s="109">
        <f>ROUND(((SUM(BE127:BE194))*I35),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9" t="s">
        <v>41</v>
      </c>
      <c r="F36" s="109">
        <f>ROUND((SUM(BF127:BF194)),  2)</f>
        <v>0</v>
      </c>
      <c r="G36" s="110"/>
      <c r="H36" s="110"/>
      <c r="I36" s="111">
        <v>0.2</v>
      </c>
      <c r="J36" s="109">
        <f>ROUND(((SUM(BF127:BF194))*I36),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ROUND((SUM(BG127:BG194)),  2)</f>
        <v>0</v>
      </c>
      <c r="G37" s="33"/>
      <c r="H37" s="33"/>
      <c r="I37" s="113">
        <v>0.2</v>
      </c>
      <c r="J37" s="11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43</v>
      </c>
      <c r="F38" s="112">
        <f>ROUND((SUM(BH127:BH194)),  2)</f>
        <v>0</v>
      </c>
      <c r="G38" s="33"/>
      <c r="H38" s="33"/>
      <c r="I38" s="113">
        <v>0.2</v>
      </c>
      <c r="J38" s="112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39" t="s">
        <v>44</v>
      </c>
      <c r="F39" s="109">
        <f>ROUND((SUM(BI127:BI194)),  2)</f>
        <v>0</v>
      </c>
      <c r="G39" s="110"/>
      <c r="H39" s="110"/>
      <c r="I39" s="111">
        <v>0</v>
      </c>
      <c r="J39" s="109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45</v>
      </c>
      <c r="E41" s="64"/>
      <c r="F41" s="64"/>
      <c r="G41" s="116" t="s">
        <v>46</v>
      </c>
      <c r="H41" s="117" t="s">
        <v>47</v>
      </c>
      <c r="I41" s="64"/>
      <c r="J41" s="118">
        <f>SUM(J32:J39)</f>
        <v>0</v>
      </c>
      <c r="K41" s="119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2" customFormat="1" ht="16.5" hidden="1" customHeight="1">
      <c r="A87" s="33"/>
      <c r="B87" s="34"/>
      <c r="C87" s="33"/>
      <c r="D87" s="33"/>
      <c r="E87" s="284" t="s">
        <v>5087</v>
      </c>
      <c r="F87" s="287"/>
      <c r="G87" s="287"/>
      <c r="H87" s="28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hidden="1" customHeight="1">
      <c r="A88" s="33"/>
      <c r="B88" s="34"/>
      <c r="C88" s="28" t="s">
        <v>201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hidden="1" customHeight="1">
      <c r="A89" s="33"/>
      <c r="B89" s="34"/>
      <c r="C89" s="33"/>
      <c r="D89" s="33"/>
      <c r="E89" s="266" t="str">
        <f>E11</f>
        <v>SO 06.2 - Vsakovacie bloky a vetracia šachta VTŠ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hidden="1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hidden="1" customHeight="1">
      <c r="A91" s="33"/>
      <c r="B91" s="34"/>
      <c r="C91" s="28" t="s">
        <v>19</v>
      </c>
      <c r="D91" s="33"/>
      <c r="E91" s="33"/>
      <c r="F91" s="26" t="str">
        <f>F14</f>
        <v>kú: Jelka,p.č.:1174/1,4,24,25</v>
      </c>
      <c r="G91" s="33"/>
      <c r="H91" s="33"/>
      <c r="I91" s="28" t="s">
        <v>21</v>
      </c>
      <c r="J91" s="59" t="str">
        <f>IF(J14="","",J14)</f>
        <v>20. 4. 2022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hidden="1" customHeight="1">
      <c r="A93" s="33"/>
      <c r="B93" s="34"/>
      <c r="C93" s="28" t="s">
        <v>23</v>
      </c>
      <c r="D93" s="33"/>
      <c r="E93" s="33"/>
      <c r="F93" s="26" t="str">
        <f>E17</f>
        <v>Obec Jelka, Mierová 959/17, 925 23 Jelka</v>
      </c>
      <c r="G93" s="33"/>
      <c r="H93" s="33"/>
      <c r="I93" s="28" t="s">
        <v>30</v>
      </c>
      <c r="J93" s="31" t="str">
        <f>E23</f>
        <v>Ing.Alfréd Gáspár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hidden="1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Ingrid Szegheőová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hidden="1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hidden="1" customHeight="1">
      <c r="A96" s="33"/>
      <c r="B96" s="34"/>
      <c r="C96" s="122" t="s">
        <v>207</v>
      </c>
      <c r="D96" s="114"/>
      <c r="E96" s="114"/>
      <c r="F96" s="114"/>
      <c r="G96" s="114"/>
      <c r="H96" s="114"/>
      <c r="I96" s="114"/>
      <c r="J96" s="123" t="s">
        <v>208</v>
      </c>
      <c r="K96" s="114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hidden="1" customHeight="1">
      <c r="A98" s="33"/>
      <c r="B98" s="34"/>
      <c r="C98" s="124" t="s">
        <v>209</v>
      </c>
      <c r="D98" s="33"/>
      <c r="E98" s="33"/>
      <c r="F98" s="33"/>
      <c r="G98" s="33"/>
      <c r="H98" s="33"/>
      <c r="I98" s="33"/>
      <c r="J98" s="75">
        <f>J127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210</v>
      </c>
    </row>
    <row r="99" spans="1:47" s="9" customFormat="1" ht="24.9" hidden="1" customHeight="1">
      <c r="B99" s="125"/>
      <c r="D99" s="126" t="s">
        <v>211</v>
      </c>
      <c r="E99" s="127"/>
      <c r="F99" s="127"/>
      <c r="G99" s="127"/>
      <c r="H99" s="127"/>
      <c r="I99" s="127"/>
      <c r="J99" s="128">
        <f>J128</f>
        <v>0</v>
      </c>
      <c r="L99" s="125"/>
    </row>
    <row r="100" spans="1:47" s="10" customFormat="1" ht="19.95" hidden="1" customHeight="1">
      <c r="B100" s="129"/>
      <c r="D100" s="130" t="s">
        <v>433</v>
      </c>
      <c r="E100" s="131"/>
      <c r="F100" s="131"/>
      <c r="G100" s="131"/>
      <c r="H100" s="131"/>
      <c r="I100" s="131"/>
      <c r="J100" s="132">
        <f>J129</f>
        <v>0</v>
      </c>
      <c r="L100" s="129"/>
    </row>
    <row r="101" spans="1:47" s="10" customFormat="1" ht="19.95" hidden="1" customHeight="1">
      <c r="B101" s="129"/>
      <c r="D101" s="130" t="s">
        <v>2761</v>
      </c>
      <c r="E101" s="131"/>
      <c r="F101" s="131"/>
      <c r="G101" s="131"/>
      <c r="H101" s="131"/>
      <c r="I101" s="131"/>
      <c r="J101" s="132">
        <f>J157</f>
        <v>0</v>
      </c>
      <c r="L101" s="129"/>
    </row>
    <row r="102" spans="1:47" s="10" customFormat="1" ht="19.95" hidden="1" customHeight="1">
      <c r="B102" s="129"/>
      <c r="D102" s="130" t="s">
        <v>3170</v>
      </c>
      <c r="E102" s="131"/>
      <c r="F102" s="131"/>
      <c r="G102" s="131"/>
      <c r="H102" s="131"/>
      <c r="I102" s="131"/>
      <c r="J102" s="132">
        <f>J169</f>
        <v>0</v>
      </c>
      <c r="L102" s="129"/>
    </row>
    <row r="103" spans="1:47" s="10" customFormat="1" ht="19.95" hidden="1" customHeight="1">
      <c r="B103" s="129"/>
      <c r="D103" s="130" t="s">
        <v>4817</v>
      </c>
      <c r="E103" s="131"/>
      <c r="F103" s="131"/>
      <c r="G103" s="131"/>
      <c r="H103" s="131"/>
      <c r="I103" s="131"/>
      <c r="J103" s="132">
        <f>J177</f>
        <v>0</v>
      </c>
      <c r="L103" s="129"/>
    </row>
    <row r="104" spans="1:47" s="10" customFormat="1" ht="19.95" hidden="1" customHeight="1">
      <c r="B104" s="129"/>
      <c r="D104" s="130" t="s">
        <v>4932</v>
      </c>
      <c r="E104" s="131"/>
      <c r="F104" s="131"/>
      <c r="G104" s="131"/>
      <c r="H104" s="131"/>
      <c r="I104" s="131"/>
      <c r="J104" s="132">
        <f>J189</f>
        <v>0</v>
      </c>
      <c r="L104" s="129"/>
    </row>
    <row r="105" spans="1:47" s="10" customFormat="1" ht="19.95" hidden="1" customHeight="1">
      <c r="B105" s="129"/>
      <c r="D105" s="130" t="s">
        <v>1315</v>
      </c>
      <c r="E105" s="131"/>
      <c r="F105" s="131"/>
      <c r="G105" s="131"/>
      <c r="H105" s="131"/>
      <c r="I105" s="131"/>
      <c r="J105" s="132">
        <f>J193</f>
        <v>0</v>
      </c>
      <c r="L105" s="129"/>
    </row>
    <row r="106" spans="1:47" s="2" customFormat="1" ht="21.75" hidden="1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6.9" hidden="1" customHeight="1">
      <c r="A107" s="33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hidden="1"/>
    <row r="109" spans="1:47" hidden="1"/>
    <row r="110" spans="1:47" hidden="1"/>
    <row r="111" spans="1:47" s="2" customFormat="1" ht="6.9" customHeight="1">
      <c r="A111" s="33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4.9" customHeight="1">
      <c r="A112" s="33"/>
      <c r="B112" s="34"/>
      <c r="C112" s="22" t="s">
        <v>220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6.9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6.5" customHeight="1">
      <c r="A115" s="33"/>
      <c r="B115" s="34"/>
      <c r="C115" s="33"/>
      <c r="D115" s="33"/>
      <c r="E115" s="284" t="str">
        <f>E7</f>
        <v>PRESTAVBA BUDOV ZDRAVOTNÉHO STREDISKA - 9 B.J.</v>
      </c>
      <c r="F115" s="285"/>
      <c r="G115" s="285"/>
      <c r="H115" s="285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199</v>
      </c>
      <c r="L116" s="21"/>
    </row>
    <row r="117" spans="1:63" s="2" customFormat="1" ht="16.5" customHeight="1">
      <c r="A117" s="33"/>
      <c r="B117" s="34"/>
      <c r="C117" s="33"/>
      <c r="D117" s="33"/>
      <c r="E117" s="284" t="s">
        <v>5087</v>
      </c>
      <c r="F117" s="287"/>
      <c r="G117" s="287"/>
      <c r="H117" s="287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201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66" t="str">
        <f>E11</f>
        <v>SO 06.2 - Vsakovacie bloky a vetracia šachta VTŠ</v>
      </c>
      <c r="F119" s="287"/>
      <c r="G119" s="287"/>
      <c r="H119" s="287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kú: Jelka,p.č.:1174/1,4,24,25</v>
      </c>
      <c r="G121" s="33"/>
      <c r="H121" s="33"/>
      <c r="I121" s="28" t="s">
        <v>21</v>
      </c>
      <c r="J121" s="59" t="str">
        <f>IF(J14="","",J14)</f>
        <v>20. 4. 2022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15" customHeight="1">
      <c r="A123" s="33"/>
      <c r="B123" s="34"/>
      <c r="C123" s="28" t="s">
        <v>23</v>
      </c>
      <c r="D123" s="33"/>
      <c r="E123" s="33"/>
      <c r="F123" s="26" t="str">
        <f>E17</f>
        <v>Obec Jelka, Mierová 959/17, 925 23 Jelka</v>
      </c>
      <c r="G123" s="33"/>
      <c r="H123" s="33"/>
      <c r="I123" s="28" t="s">
        <v>30</v>
      </c>
      <c r="J123" s="31" t="str">
        <f>E23</f>
        <v>Ing.Alfréd Gáspár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15" customHeight="1">
      <c r="A124" s="33"/>
      <c r="B124" s="34"/>
      <c r="C124" s="28" t="s">
        <v>27</v>
      </c>
      <c r="D124" s="33"/>
      <c r="E124" s="33"/>
      <c r="F124" s="26" t="str">
        <f>IF(E20="","",E20)</f>
        <v>Vyplň údaj</v>
      </c>
      <c r="G124" s="33"/>
      <c r="H124" s="33"/>
      <c r="I124" s="28" t="s">
        <v>32</v>
      </c>
      <c r="J124" s="31" t="str">
        <f>E26</f>
        <v>Ingrid Szegheőová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33"/>
      <c r="B126" s="134"/>
      <c r="C126" s="135" t="s">
        <v>221</v>
      </c>
      <c r="D126" s="136" t="s">
        <v>60</v>
      </c>
      <c r="E126" s="136" t="s">
        <v>56</v>
      </c>
      <c r="F126" s="136" t="s">
        <v>57</v>
      </c>
      <c r="G126" s="136" t="s">
        <v>222</v>
      </c>
      <c r="H126" s="136" t="s">
        <v>223</v>
      </c>
      <c r="I126" s="136" t="s">
        <v>224</v>
      </c>
      <c r="J126" s="137" t="s">
        <v>208</v>
      </c>
      <c r="K126" s="138" t="s">
        <v>225</v>
      </c>
      <c r="L126" s="139"/>
      <c r="M126" s="66" t="s">
        <v>1</v>
      </c>
      <c r="N126" s="67" t="s">
        <v>39</v>
      </c>
      <c r="O126" s="67" t="s">
        <v>226</v>
      </c>
      <c r="P126" s="67" t="s">
        <v>227</v>
      </c>
      <c r="Q126" s="67" t="s">
        <v>228</v>
      </c>
      <c r="R126" s="67" t="s">
        <v>229</v>
      </c>
      <c r="S126" s="67" t="s">
        <v>230</v>
      </c>
      <c r="T126" s="68" t="s">
        <v>231</v>
      </c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</row>
    <row r="127" spans="1:63" s="2" customFormat="1" ht="22.95" customHeight="1">
      <c r="A127" s="33"/>
      <c r="B127" s="34"/>
      <c r="C127" s="73" t="s">
        <v>209</v>
      </c>
      <c r="D127" s="33"/>
      <c r="E127" s="33"/>
      <c r="F127" s="33"/>
      <c r="G127" s="33"/>
      <c r="H127" s="33"/>
      <c r="I127" s="33"/>
      <c r="J127" s="140">
        <f>BK127</f>
        <v>0</v>
      </c>
      <c r="K127" s="33"/>
      <c r="L127" s="34"/>
      <c r="M127" s="69"/>
      <c r="N127" s="60"/>
      <c r="O127" s="70"/>
      <c r="P127" s="141">
        <f>P128</f>
        <v>0</v>
      </c>
      <c r="Q127" s="70"/>
      <c r="R127" s="141">
        <f>R128</f>
        <v>4.1373345200000005</v>
      </c>
      <c r="S127" s="70"/>
      <c r="T127" s="142">
        <f>T128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210</v>
      </c>
      <c r="BK127" s="143">
        <f>BK128</f>
        <v>0</v>
      </c>
    </row>
    <row r="128" spans="1:63" s="12" customFormat="1" ht="25.95" customHeight="1">
      <c r="B128" s="144"/>
      <c r="D128" s="145" t="s">
        <v>74</v>
      </c>
      <c r="E128" s="146" t="s">
        <v>232</v>
      </c>
      <c r="F128" s="146" t="s">
        <v>233</v>
      </c>
      <c r="I128" s="147"/>
      <c r="J128" s="148">
        <f>BK128</f>
        <v>0</v>
      </c>
      <c r="L128" s="144"/>
      <c r="M128" s="149"/>
      <c r="N128" s="150"/>
      <c r="O128" s="150"/>
      <c r="P128" s="151">
        <f>P129+P157+P169+P177+P189+P193</f>
        <v>0</v>
      </c>
      <c r="Q128" s="150"/>
      <c r="R128" s="151">
        <f>R129+R157+R169+R177+R189+R193</f>
        <v>4.1373345200000005</v>
      </c>
      <c r="S128" s="150"/>
      <c r="T128" s="152">
        <f>T129+T157+T169+T177+T189+T193</f>
        <v>0</v>
      </c>
      <c r="AR128" s="145" t="s">
        <v>82</v>
      </c>
      <c r="AT128" s="153" t="s">
        <v>74</v>
      </c>
      <c r="AU128" s="153" t="s">
        <v>75</v>
      </c>
      <c r="AY128" s="145" t="s">
        <v>234</v>
      </c>
      <c r="BK128" s="154">
        <f>BK129+BK157+BK169+BK177+BK189+BK193</f>
        <v>0</v>
      </c>
    </row>
    <row r="129" spans="1:65" s="12" customFormat="1" ht="22.95" customHeight="1">
      <c r="B129" s="144"/>
      <c r="D129" s="145" t="s">
        <v>74</v>
      </c>
      <c r="E129" s="155" t="s">
        <v>82</v>
      </c>
      <c r="F129" s="155" t="s">
        <v>450</v>
      </c>
      <c r="I129" s="147"/>
      <c r="J129" s="156">
        <f>BK129</f>
        <v>0</v>
      </c>
      <c r="L129" s="144"/>
      <c r="M129" s="149"/>
      <c r="N129" s="150"/>
      <c r="O129" s="150"/>
      <c r="P129" s="151">
        <f>SUM(P130:P156)</f>
        <v>0</v>
      </c>
      <c r="Q129" s="150"/>
      <c r="R129" s="151">
        <f>SUM(R130:R156)</f>
        <v>0</v>
      </c>
      <c r="S129" s="150"/>
      <c r="T129" s="152">
        <f>SUM(T130:T156)</f>
        <v>0</v>
      </c>
      <c r="AR129" s="145" t="s">
        <v>82</v>
      </c>
      <c r="AT129" s="153" t="s">
        <v>74</v>
      </c>
      <c r="AU129" s="153" t="s">
        <v>82</v>
      </c>
      <c r="AY129" s="145" t="s">
        <v>234</v>
      </c>
      <c r="BK129" s="154">
        <f>SUM(BK130:BK156)</f>
        <v>0</v>
      </c>
    </row>
    <row r="130" spans="1:65" s="2" customFormat="1" ht="24.15" customHeight="1">
      <c r="A130" s="33"/>
      <c r="B130" s="157"/>
      <c r="C130" s="158" t="s">
        <v>82</v>
      </c>
      <c r="D130" s="158" t="s">
        <v>237</v>
      </c>
      <c r="E130" s="159" t="s">
        <v>4261</v>
      </c>
      <c r="F130" s="160" t="s">
        <v>4262</v>
      </c>
      <c r="G130" s="161" t="s">
        <v>453</v>
      </c>
      <c r="H130" s="162">
        <v>114.79900000000001</v>
      </c>
      <c r="I130" s="163"/>
      <c r="J130" s="164">
        <f>ROUND(I130*H130,2)</f>
        <v>0</v>
      </c>
      <c r="K130" s="165"/>
      <c r="L130" s="34"/>
      <c r="M130" s="166" t="s">
        <v>1</v>
      </c>
      <c r="N130" s="167" t="s">
        <v>41</v>
      </c>
      <c r="O130" s="62"/>
      <c r="P130" s="168">
        <f>O130*H130</f>
        <v>0</v>
      </c>
      <c r="Q130" s="168">
        <v>0</v>
      </c>
      <c r="R130" s="168">
        <f>Q130*H130</f>
        <v>0</v>
      </c>
      <c r="S130" s="168">
        <v>0</v>
      </c>
      <c r="T130" s="169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70" t="s">
        <v>241</v>
      </c>
      <c r="AT130" s="170" t="s">
        <v>237</v>
      </c>
      <c r="AU130" s="170" t="s">
        <v>87</v>
      </c>
      <c r="AY130" s="18" t="s">
        <v>234</v>
      </c>
      <c r="BE130" s="171">
        <f>IF(N130="základná",J130,0)</f>
        <v>0</v>
      </c>
      <c r="BF130" s="171">
        <f>IF(N130="znížená",J130,0)</f>
        <v>0</v>
      </c>
      <c r="BG130" s="171">
        <f>IF(N130="zákl. prenesená",J130,0)</f>
        <v>0</v>
      </c>
      <c r="BH130" s="171">
        <f>IF(N130="zníž. prenesená",J130,0)</f>
        <v>0</v>
      </c>
      <c r="BI130" s="171">
        <f>IF(N130="nulová",J130,0)</f>
        <v>0</v>
      </c>
      <c r="BJ130" s="18" t="s">
        <v>87</v>
      </c>
      <c r="BK130" s="171">
        <f>ROUND(I130*H130,2)</f>
        <v>0</v>
      </c>
      <c r="BL130" s="18" t="s">
        <v>241</v>
      </c>
      <c r="BM130" s="170" t="s">
        <v>5203</v>
      </c>
    </row>
    <row r="131" spans="1:65" s="13" customFormat="1" ht="20.399999999999999">
      <c r="B131" s="172"/>
      <c r="D131" s="173" t="s">
        <v>243</v>
      </c>
      <c r="E131" s="174" t="s">
        <v>1</v>
      </c>
      <c r="F131" s="175" t="s">
        <v>4819</v>
      </c>
      <c r="H131" s="174" t="s">
        <v>1</v>
      </c>
      <c r="I131" s="176"/>
      <c r="L131" s="172"/>
      <c r="M131" s="177"/>
      <c r="N131" s="178"/>
      <c r="O131" s="178"/>
      <c r="P131" s="178"/>
      <c r="Q131" s="178"/>
      <c r="R131" s="178"/>
      <c r="S131" s="178"/>
      <c r="T131" s="179"/>
      <c r="AT131" s="174" t="s">
        <v>243</v>
      </c>
      <c r="AU131" s="174" t="s">
        <v>87</v>
      </c>
      <c r="AV131" s="13" t="s">
        <v>82</v>
      </c>
      <c r="AW131" s="13" t="s">
        <v>29</v>
      </c>
      <c r="AX131" s="13" t="s">
        <v>75</v>
      </c>
      <c r="AY131" s="174" t="s">
        <v>234</v>
      </c>
    </row>
    <row r="132" spans="1:65" s="14" customFormat="1">
      <c r="B132" s="180"/>
      <c r="D132" s="173" t="s">
        <v>243</v>
      </c>
      <c r="E132" s="181" t="s">
        <v>1</v>
      </c>
      <c r="F132" s="182" t="s">
        <v>4933</v>
      </c>
      <c r="H132" s="183">
        <v>1.92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243</v>
      </c>
      <c r="AU132" s="181" t="s">
        <v>87</v>
      </c>
      <c r="AV132" s="14" t="s">
        <v>87</v>
      </c>
      <c r="AW132" s="14" t="s">
        <v>29</v>
      </c>
      <c r="AX132" s="14" t="s">
        <v>75</v>
      </c>
      <c r="AY132" s="181" t="s">
        <v>234</v>
      </c>
    </row>
    <row r="133" spans="1:65" s="14" customFormat="1">
      <c r="B133" s="180"/>
      <c r="D133" s="173" t="s">
        <v>243</v>
      </c>
      <c r="E133" s="181" t="s">
        <v>1</v>
      </c>
      <c r="F133" s="182" t="s">
        <v>5204</v>
      </c>
      <c r="H133" s="183">
        <v>109.504</v>
      </c>
      <c r="I133" s="184"/>
      <c r="L133" s="180"/>
      <c r="M133" s="185"/>
      <c r="N133" s="186"/>
      <c r="O133" s="186"/>
      <c r="P133" s="186"/>
      <c r="Q133" s="186"/>
      <c r="R133" s="186"/>
      <c r="S133" s="186"/>
      <c r="T133" s="187"/>
      <c r="AT133" s="181" t="s">
        <v>243</v>
      </c>
      <c r="AU133" s="181" t="s">
        <v>87</v>
      </c>
      <c r="AV133" s="14" t="s">
        <v>87</v>
      </c>
      <c r="AW133" s="14" t="s">
        <v>29</v>
      </c>
      <c r="AX133" s="14" t="s">
        <v>75</v>
      </c>
      <c r="AY133" s="181" t="s">
        <v>234</v>
      </c>
    </row>
    <row r="134" spans="1:65" s="14" customFormat="1">
      <c r="B134" s="180"/>
      <c r="D134" s="173" t="s">
        <v>243</v>
      </c>
      <c r="E134" s="181" t="s">
        <v>1</v>
      </c>
      <c r="F134" s="182" t="s">
        <v>4935</v>
      </c>
      <c r="H134" s="183">
        <v>3.375</v>
      </c>
      <c r="I134" s="184"/>
      <c r="L134" s="180"/>
      <c r="M134" s="185"/>
      <c r="N134" s="186"/>
      <c r="O134" s="186"/>
      <c r="P134" s="186"/>
      <c r="Q134" s="186"/>
      <c r="R134" s="186"/>
      <c r="S134" s="186"/>
      <c r="T134" s="187"/>
      <c r="AT134" s="181" t="s">
        <v>243</v>
      </c>
      <c r="AU134" s="181" t="s">
        <v>87</v>
      </c>
      <c r="AV134" s="14" t="s">
        <v>87</v>
      </c>
      <c r="AW134" s="14" t="s">
        <v>29</v>
      </c>
      <c r="AX134" s="14" t="s">
        <v>75</v>
      </c>
      <c r="AY134" s="181" t="s">
        <v>234</v>
      </c>
    </row>
    <row r="135" spans="1:65" s="15" customFormat="1">
      <c r="B135" s="188"/>
      <c r="D135" s="173" t="s">
        <v>243</v>
      </c>
      <c r="E135" s="189" t="s">
        <v>4385</v>
      </c>
      <c r="F135" s="190" t="s">
        <v>248</v>
      </c>
      <c r="H135" s="191">
        <v>114.79900000000001</v>
      </c>
      <c r="I135" s="192"/>
      <c r="L135" s="188"/>
      <c r="M135" s="193"/>
      <c r="N135" s="194"/>
      <c r="O135" s="194"/>
      <c r="P135" s="194"/>
      <c r="Q135" s="194"/>
      <c r="R135" s="194"/>
      <c r="S135" s="194"/>
      <c r="T135" s="195"/>
      <c r="AT135" s="189" t="s">
        <v>243</v>
      </c>
      <c r="AU135" s="189" t="s">
        <v>87</v>
      </c>
      <c r="AV135" s="15" t="s">
        <v>241</v>
      </c>
      <c r="AW135" s="15" t="s">
        <v>29</v>
      </c>
      <c r="AX135" s="15" t="s">
        <v>82</v>
      </c>
      <c r="AY135" s="189" t="s">
        <v>234</v>
      </c>
    </row>
    <row r="136" spans="1:65" s="2" customFormat="1" ht="37.950000000000003" customHeight="1">
      <c r="A136" s="33"/>
      <c r="B136" s="157"/>
      <c r="C136" s="158" t="s">
        <v>87</v>
      </c>
      <c r="D136" s="158" t="s">
        <v>237</v>
      </c>
      <c r="E136" s="159" t="s">
        <v>4550</v>
      </c>
      <c r="F136" s="160" t="s">
        <v>4551</v>
      </c>
      <c r="G136" s="161" t="s">
        <v>453</v>
      </c>
      <c r="H136" s="162">
        <v>32.996000000000002</v>
      </c>
      <c r="I136" s="163"/>
      <c r="J136" s="164">
        <f>ROUND(I136*H136,2)</f>
        <v>0</v>
      </c>
      <c r="K136" s="165"/>
      <c r="L136" s="34"/>
      <c r="M136" s="166" t="s">
        <v>1</v>
      </c>
      <c r="N136" s="167" t="s">
        <v>41</v>
      </c>
      <c r="O136" s="62"/>
      <c r="P136" s="168">
        <f>O136*H136</f>
        <v>0</v>
      </c>
      <c r="Q136" s="168">
        <v>0</v>
      </c>
      <c r="R136" s="168">
        <f>Q136*H136</f>
        <v>0</v>
      </c>
      <c r="S136" s="168">
        <v>0</v>
      </c>
      <c r="T136" s="169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0" t="s">
        <v>241</v>
      </c>
      <c r="AT136" s="170" t="s">
        <v>237</v>
      </c>
      <c r="AU136" s="170" t="s">
        <v>87</v>
      </c>
      <c r="AY136" s="18" t="s">
        <v>234</v>
      </c>
      <c r="BE136" s="171">
        <f>IF(N136="základná",J136,0)</f>
        <v>0</v>
      </c>
      <c r="BF136" s="171">
        <f>IF(N136="znížená",J136,0)</f>
        <v>0</v>
      </c>
      <c r="BG136" s="171">
        <f>IF(N136="zákl. prenesená",J136,0)</f>
        <v>0</v>
      </c>
      <c r="BH136" s="171">
        <f>IF(N136="zníž. prenesená",J136,0)</f>
        <v>0</v>
      </c>
      <c r="BI136" s="171">
        <f>IF(N136="nulová",J136,0)</f>
        <v>0</v>
      </c>
      <c r="BJ136" s="18" t="s">
        <v>87</v>
      </c>
      <c r="BK136" s="171">
        <f>ROUND(I136*H136,2)</f>
        <v>0</v>
      </c>
      <c r="BL136" s="18" t="s">
        <v>241</v>
      </c>
      <c r="BM136" s="170" t="s">
        <v>5205</v>
      </c>
    </row>
    <row r="137" spans="1:65" s="13" customFormat="1" ht="20.399999999999999">
      <c r="B137" s="172"/>
      <c r="D137" s="173" t="s">
        <v>243</v>
      </c>
      <c r="E137" s="174" t="s">
        <v>1</v>
      </c>
      <c r="F137" s="175" t="s">
        <v>5206</v>
      </c>
      <c r="H137" s="174" t="s">
        <v>1</v>
      </c>
      <c r="I137" s="176"/>
      <c r="L137" s="172"/>
      <c r="M137" s="177"/>
      <c r="N137" s="178"/>
      <c r="O137" s="178"/>
      <c r="P137" s="178"/>
      <c r="Q137" s="178"/>
      <c r="R137" s="178"/>
      <c r="S137" s="178"/>
      <c r="T137" s="179"/>
      <c r="AT137" s="174" t="s">
        <v>243</v>
      </c>
      <c r="AU137" s="174" t="s">
        <v>87</v>
      </c>
      <c r="AV137" s="13" t="s">
        <v>82</v>
      </c>
      <c r="AW137" s="13" t="s">
        <v>29</v>
      </c>
      <c r="AX137" s="13" t="s">
        <v>75</v>
      </c>
      <c r="AY137" s="174" t="s">
        <v>234</v>
      </c>
    </row>
    <row r="138" spans="1:65" s="14" customFormat="1">
      <c r="B138" s="180"/>
      <c r="D138" s="173" t="s">
        <v>243</v>
      </c>
      <c r="E138" s="181" t="s">
        <v>1</v>
      </c>
      <c r="F138" s="182" t="s">
        <v>4385</v>
      </c>
      <c r="H138" s="183">
        <v>114.79900000000001</v>
      </c>
      <c r="I138" s="184"/>
      <c r="L138" s="180"/>
      <c r="M138" s="185"/>
      <c r="N138" s="186"/>
      <c r="O138" s="186"/>
      <c r="P138" s="186"/>
      <c r="Q138" s="186"/>
      <c r="R138" s="186"/>
      <c r="S138" s="186"/>
      <c r="T138" s="187"/>
      <c r="AT138" s="181" t="s">
        <v>243</v>
      </c>
      <c r="AU138" s="181" t="s">
        <v>87</v>
      </c>
      <c r="AV138" s="14" t="s">
        <v>87</v>
      </c>
      <c r="AW138" s="14" t="s">
        <v>29</v>
      </c>
      <c r="AX138" s="14" t="s">
        <v>75</v>
      </c>
      <c r="AY138" s="181" t="s">
        <v>234</v>
      </c>
    </row>
    <row r="139" spans="1:65" s="14" customFormat="1">
      <c r="B139" s="180"/>
      <c r="D139" s="173" t="s">
        <v>243</v>
      </c>
      <c r="E139" s="181" t="s">
        <v>1</v>
      </c>
      <c r="F139" s="182" t="s">
        <v>4571</v>
      </c>
      <c r="H139" s="183">
        <v>-0.39600000000000002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243</v>
      </c>
      <c r="AU139" s="181" t="s">
        <v>87</v>
      </c>
      <c r="AV139" s="14" t="s">
        <v>87</v>
      </c>
      <c r="AW139" s="14" t="s">
        <v>29</v>
      </c>
      <c r="AX139" s="14" t="s">
        <v>75</v>
      </c>
      <c r="AY139" s="181" t="s">
        <v>234</v>
      </c>
    </row>
    <row r="140" spans="1:65" s="14" customFormat="1">
      <c r="B140" s="180"/>
      <c r="D140" s="173" t="s">
        <v>243</v>
      </c>
      <c r="E140" s="181" t="s">
        <v>1</v>
      </c>
      <c r="F140" s="182" t="s">
        <v>4402</v>
      </c>
      <c r="H140" s="183">
        <v>-81.406999999999996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243</v>
      </c>
      <c r="AU140" s="181" t="s">
        <v>87</v>
      </c>
      <c r="AV140" s="14" t="s">
        <v>87</v>
      </c>
      <c r="AW140" s="14" t="s">
        <v>29</v>
      </c>
      <c r="AX140" s="14" t="s">
        <v>75</v>
      </c>
      <c r="AY140" s="181" t="s">
        <v>234</v>
      </c>
    </row>
    <row r="141" spans="1:65" s="15" customFormat="1">
      <c r="B141" s="188"/>
      <c r="D141" s="173" t="s">
        <v>243</v>
      </c>
      <c r="E141" s="189" t="s">
        <v>3166</v>
      </c>
      <c r="F141" s="190" t="s">
        <v>248</v>
      </c>
      <c r="H141" s="191">
        <v>32.996000000000002</v>
      </c>
      <c r="I141" s="192"/>
      <c r="L141" s="188"/>
      <c r="M141" s="193"/>
      <c r="N141" s="194"/>
      <c r="O141" s="194"/>
      <c r="P141" s="194"/>
      <c r="Q141" s="194"/>
      <c r="R141" s="194"/>
      <c r="S141" s="194"/>
      <c r="T141" s="195"/>
      <c r="AT141" s="189" t="s">
        <v>243</v>
      </c>
      <c r="AU141" s="189" t="s">
        <v>87</v>
      </c>
      <c r="AV141" s="15" t="s">
        <v>241</v>
      </c>
      <c r="AW141" s="15" t="s">
        <v>29</v>
      </c>
      <c r="AX141" s="15" t="s">
        <v>82</v>
      </c>
      <c r="AY141" s="189" t="s">
        <v>234</v>
      </c>
    </row>
    <row r="142" spans="1:65" s="2" customFormat="1" ht="44.25" customHeight="1">
      <c r="A142" s="33"/>
      <c r="B142" s="157"/>
      <c r="C142" s="158" t="s">
        <v>92</v>
      </c>
      <c r="D142" s="158" t="s">
        <v>237</v>
      </c>
      <c r="E142" s="159" t="s">
        <v>4554</v>
      </c>
      <c r="F142" s="160" t="s">
        <v>4555</v>
      </c>
      <c r="G142" s="161" t="s">
        <v>453</v>
      </c>
      <c r="H142" s="162">
        <v>230.97200000000001</v>
      </c>
      <c r="I142" s="163"/>
      <c r="J142" s="164">
        <f>ROUND(I142*H142,2)</f>
        <v>0</v>
      </c>
      <c r="K142" s="165"/>
      <c r="L142" s="34"/>
      <c r="M142" s="166" t="s">
        <v>1</v>
      </c>
      <c r="N142" s="167" t="s">
        <v>41</v>
      </c>
      <c r="O142" s="62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241</v>
      </c>
      <c r="AT142" s="170" t="s">
        <v>237</v>
      </c>
      <c r="AU142" s="170" t="s">
        <v>87</v>
      </c>
      <c r="AY142" s="18" t="s">
        <v>234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8" t="s">
        <v>87</v>
      </c>
      <c r="BK142" s="171">
        <f>ROUND(I142*H142,2)</f>
        <v>0</v>
      </c>
      <c r="BL142" s="18" t="s">
        <v>241</v>
      </c>
      <c r="BM142" s="170" t="s">
        <v>5207</v>
      </c>
    </row>
    <row r="143" spans="1:65" s="14" customFormat="1">
      <c r="B143" s="180"/>
      <c r="D143" s="173" t="s">
        <v>243</v>
      </c>
      <c r="E143" s="181" t="s">
        <v>1</v>
      </c>
      <c r="F143" s="182" t="s">
        <v>4557</v>
      </c>
      <c r="H143" s="183">
        <v>230.97200000000001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243</v>
      </c>
      <c r="AU143" s="181" t="s">
        <v>87</v>
      </c>
      <c r="AV143" s="14" t="s">
        <v>87</v>
      </c>
      <c r="AW143" s="14" t="s">
        <v>29</v>
      </c>
      <c r="AX143" s="14" t="s">
        <v>82</v>
      </c>
      <c r="AY143" s="181" t="s">
        <v>234</v>
      </c>
    </row>
    <row r="144" spans="1:65" s="2" customFormat="1" ht="24.15" customHeight="1">
      <c r="A144" s="33"/>
      <c r="B144" s="157"/>
      <c r="C144" s="158" t="s">
        <v>241</v>
      </c>
      <c r="D144" s="158" t="s">
        <v>237</v>
      </c>
      <c r="E144" s="159" t="s">
        <v>4558</v>
      </c>
      <c r="F144" s="160" t="s">
        <v>4559</v>
      </c>
      <c r="G144" s="161" t="s">
        <v>453</v>
      </c>
      <c r="H144" s="162">
        <v>32.996000000000002</v>
      </c>
      <c r="I144" s="163"/>
      <c r="J144" s="164">
        <f>ROUND(I144*H144,2)</f>
        <v>0</v>
      </c>
      <c r="K144" s="165"/>
      <c r="L144" s="34"/>
      <c r="M144" s="166" t="s">
        <v>1</v>
      </c>
      <c r="N144" s="167" t="s">
        <v>41</v>
      </c>
      <c r="O144" s="62"/>
      <c r="P144" s="168">
        <f>O144*H144</f>
        <v>0</v>
      </c>
      <c r="Q144" s="168">
        <v>0</v>
      </c>
      <c r="R144" s="168">
        <f>Q144*H144</f>
        <v>0</v>
      </c>
      <c r="S144" s="168">
        <v>0</v>
      </c>
      <c r="T144" s="169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241</v>
      </c>
      <c r="AT144" s="170" t="s">
        <v>237</v>
      </c>
      <c r="AU144" s="170" t="s">
        <v>87</v>
      </c>
      <c r="AY144" s="18" t="s">
        <v>234</v>
      </c>
      <c r="BE144" s="171">
        <f>IF(N144="základná",J144,0)</f>
        <v>0</v>
      </c>
      <c r="BF144" s="171">
        <f>IF(N144="znížená",J144,0)</f>
        <v>0</v>
      </c>
      <c r="BG144" s="171">
        <f>IF(N144="zákl. prenesená",J144,0)</f>
        <v>0</v>
      </c>
      <c r="BH144" s="171">
        <f>IF(N144="zníž. prenesená",J144,0)</f>
        <v>0</v>
      </c>
      <c r="BI144" s="171">
        <f>IF(N144="nulová",J144,0)</f>
        <v>0</v>
      </c>
      <c r="BJ144" s="18" t="s">
        <v>87</v>
      </c>
      <c r="BK144" s="171">
        <f>ROUND(I144*H144,2)</f>
        <v>0</v>
      </c>
      <c r="BL144" s="18" t="s">
        <v>241</v>
      </c>
      <c r="BM144" s="170" t="s">
        <v>5208</v>
      </c>
    </row>
    <row r="145" spans="1:65" s="14" customFormat="1">
      <c r="B145" s="180"/>
      <c r="D145" s="173" t="s">
        <v>243</v>
      </c>
      <c r="E145" s="181" t="s">
        <v>1</v>
      </c>
      <c r="F145" s="182" t="s">
        <v>3166</v>
      </c>
      <c r="H145" s="183">
        <v>32.996000000000002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243</v>
      </c>
      <c r="AU145" s="181" t="s">
        <v>87</v>
      </c>
      <c r="AV145" s="14" t="s">
        <v>87</v>
      </c>
      <c r="AW145" s="14" t="s">
        <v>29</v>
      </c>
      <c r="AX145" s="14" t="s">
        <v>82</v>
      </c>
      <c r="AY145" s="181" t="s">
        <v>234</v>
      </c>
    </row>
    <row r="146" spans="1:65" s="2" customFormat="1" ht="21.75" customHeight="1">
      <c r="A146" s="33"/>
      <c r="B146" s="157"/>
      <c r="C146" s="158" t="s">
        <v>269</v>
      </c>
      <c r="D146" s="158" t="s">
        <v>237</v>
      </c>
      <c r="E146" s="159" t="s">
        <v>4561</v>
      </c>
      <c r="F146" s="160" t="s">
        <v>4562</v>
      </c>
      <c r="G146" s="161" t="s">
        <v>453</v>
      </c>
      <c r="H146" s="162">
        <v>32.996000000000002</v>
      </c>
      <c r="I146" s="163"/>
      <c r="J146" s="164">
        <f>ROUND(I146*H146,2)</f>
        <v>0</v>
      </c>
      <c r="K146" s="165"/>
      <c r="L146" s="34"/>
      <c r="M146" s="166" t="s">
        <v>1</v>
      </c>
      <c r="N146" s="167" t="s">
        <v>41</v>
      </c>
      <c r="O146" s="62"/>
      <c r="P146" s="168">
        <f>O146*H146</f>
        <v>0</v>
      </c>
      <c r="Q146" s="168">
        <v>0</v>
      </c>
      <c r="R146" s="168">
        <f>Q146*H146</f>
        <v>0</v>
      </c>
      <c r="S146" s="168">
        <v>0</v>
      </c>
      <c r="T146" s="169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241</v>
      </c>
      <c r="AT146" s="170" t="s">
        <v>237</v>
      </c>
      <c r="AU146" s="170" t="s">
        <v>87</v>
      </c>
      <c r="AY146" s="18" t="s">
        <v>234</v>
      </c>
      <c r="BE146" s="171">
        <f>IF(N146="základná",J146,0)</f>
        <v>0</v>
      </c>
      <c r="BF146" s="171">
        <f>IF(N146="znížená",J146,0)</f>
        <v>0</v>
      </c>
      <c r="BG146" s="171">
        <f>IF(N146="zákl. prenesená",J146,0)</f>
        <v>0</v>
      </c>
      <c r="BH146" s="171">
        <f>IF(N146="zníž. prenesená",J146,0)</f>
        <v>0</v>
      </c>
      <c r="BI146" s="171">
        <f>IF(N146="nulová",J146,0)</f>
        <v>0</v>
      </c>
      <c r="BJ146" s="18" t="s">
        <v>87</v>
      </c>
      <c r="BK146" s="171">
        <f>ROUND(I146*H146,2)</f>
        <v>0</v>
      </c>
      <c r="BL146" s="18" t="s">
        <v>241</v>
      </c>
      <c r="BM146" s="170" t="s">
        <v>5209</v>
      </c>
    </row>
    <row r="147" spans="1:65" s="14" customFormat="1">
      <c r="B147" s="180"/>
      <c r="D147" s="173" t="s">
        <v>243</v>
      </c>
      <c r="E147" s="181" t="s">
        <v>1</v>
      </c>
      <c r="F147" s="182" t="s">
        <v>3166</v>
      </c>
      <c r="H147" s="183">
        <v>32.996000000000002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243</v>
      </c>
      <c r="AU147" s="181" t="s">
        <v>87</v>
      </c>
      <c r="AV147" s="14" t="s">
        <v>87</v>
      </c>
      <c r="AW147" s="14" t="s">
        <v>29</v>
      </c>
      <c r="AX147" s="14" t="s">
        <v>82</v>
      </c>
      <c r="AY147" s="181" t="s">
        <v>234</v>
      </c>
    </row>
    <row r="148" spans="1:65" s="2" customFormat="1" ht="24.15" customHeight="1">
      <c r="A148" s="33"/>
      <c r="B148" s="157"/>
      <c r="C148" s="158" t="s">
        <v>273</v>
      </c>
      <c r="D148" s="158" t="s">
        <v>237</v>
      </c>
      <c r="E148" s="159" t="s">
        <v>4564</v>
      </c>
      <c r="F148" s="160" t="s">
        <v>4565</v>
      </c>
      <c r="G148" s="161" t="s">
        <v>267</v>
      </c>
      <c r="H148" s="162">
        <v>56.093000000000004</v>
      </c>
      <c r="I148" s="163"/>
      <c r="J148" s="164">
        <f>ROUND(I148*H148,2)</f>
        <v>0</v>
      </c>
      <c r="K148" s="165"/>
      <c r="L148" s="34"/>
      <c r="M148" s="166" t="s">
        <v>1</v>
      </c>
      <c r="N148" s="167" t="s">
        <v>41</v>
      </c>
      <c r="O148" s="62"/>
      <c r="P148" s="168">
        <f>O148*H148</f>
        <v>0</v>
      </c>
      <c r="Q148" s="168">
        <v>0</v>
      </c>
      <c r="R148" s="168">
        <f>Q148*H148</f>
        <v>0</v>
      </c>
      <c r="S148" s="168">
        <v>0</v>
      </c>
      <c r="T148" s="169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241</v>
      </c>
      <c r="AT148" s="170" t="s">
        <v>237</v>
      </c>
      <c r="AU148" s="170" t="s">
        <v>87</v>
      </c>
      <c r="AY148" s="18" t="s">
        <v>234</v>
      </c>
      <c r="BE148" s="171">
        <f>IF(N148="základná",J148,0)</f>
        <v>0</v>
      </c>
      <c r="BF148" s="171">
        <f>IF(N148="znížená",J148,0)</f>
        <v>0</v>
      </c>
      <c r="BG148" s="171">
        <f>IF(N148="zákl. prenesená",J148,0)</f>
        <v>0</v>
      </c>
      <c r="BH148" s="171">
        <f>IF(N148="zníž. prenesená",J148,0)</f>
        <v>0</v>
      </c>
      <c r="BI148" s="171">
        <f>IF(N148="nulová",J148,0)</f>
        <v>0</v>
      </c>
      <c r="BJ148" s="18" t="s">
        <v>87</v>
      </c>
      <c r="BK148" s="171">
        <f>ROUND(I148*H148,2)</f>
        <v>0</v>
      </c>
      <c r="BL148" s="18" t="s">
        <v>241</v>
      </c>
      <c r="BM148" s="170" t="s">
        <v>5210</v>
      </c>
    </row>
    <row r="149" spans="1:65" s="14" customFormat="1">
      <c r="B149" s="180"/>
      <c r="D149" s="173" t="s">
        <v>243</v>
      </c>
      <c r="E149" s="181" t="s">
        <v>1</v>
      </c>
      <c r="F149" s="182" t="s">
        <v>4945</v>
      </c>
      <c r="H149" s="183">
        <v>56.093000000000004</v>
      </c>
      <c r="I149" s="184"/>
      <c r="L149" s="180"/>
      <c r="M149" s="185"/>
      <c r="N149" s="186"/>
      <c r="O149" s="186"/>
      <c r="P149" s="186"/>
      <c r="Q149" s="186"/>
      <c r="R149" s="186"/>
      <c r="S149" s="186"/>
      <c r="T149" s="187"/>
      <c r="AT149" s="181" t="s">
        <v>243</v>
      </c>
      <c r="AU149" s="181" t="s">
        <v>87</v>
      </c>
      <c r="AV149" s="14" t="s">
        <v>87</v>
      </c>
      <c r="AW149" s="14" t="s">
        <v>29</v>
      </c>
      <c r="AX149" s="14" t="s">
        <v>82</v>
      </c>
      <c r="AY149" s="181" t="s">
        <v>234</v>
      </c>
    </row>
    <row r="150" spans="1:65" s="2" customFormat="1" ht="24.15" customHeight="1">
      <c r="A150" s="33"/>
      <c r="B150" s="157"/>
      <c r="C150" s="158" t="s">
        <v>278</v>
      </c>
      <c r="D150" s="158" t="s">
        <v>237</v>
      </c>
      <c r="E150" s="159" t="s">
        <v>4946</v>
      </c>
      <c r="F150" s="160" t="s">
        <v>4947</v>
      </c>
      <c r="G150" s="161" t="s">
        <v>453</v>
      </c>
      <c r="H150" s="162">
        <v>81.406999999999996</v>
      </c>
      <c r="I150" s="163"/>
      <c r="J150" s="164">
        <f>ROUND(I150*H150,2)</f>
        <v>0</v>
      </c>
      <c r="K150" s="165"/>
      <c r="L150" s="34"/>
      <c r="M150" s="166" t="s">
        <v>1</v>
      </c>
      <c r="N150" s="167" t="s">
        <v>41</v>
      </c>
      <c r="O150" s="62"/>
      <c r="P150" s="168">
        <f>O150*H150</f>
        <v>0</v>
      </c>
      <c r="Q150" s="168">
        <v>0</v>
      </c>
      <c r="R150" s="168">
        <f>Q150*H150</f>
        <v>0</v>
      </c>
      <c r="S150" s="168">
        <v>0</v>
      </c>
      <c r="T150" s="169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0" t="s">
        <v>241</v>
      </c>
      <c r="AT150" s="170" t="s">
        <v>237</v>
      </c>
      <c r="AU150" s="170" t="s">
        <v>87</v>
      </c>
      <c r="AY150" s="18" t="s">
        <v>234</v>
      </c>
      <c r="BE150" s="171">
        <f>IF(N150="základná",J150,0)</f>
        <v>0</v>
      </c>
      <c r="BF150" s="171">
        <f>IF(N150="znížená",J150,0)</f>
        <v>0</v>
      </c>
      <c r="BG150" s="171">
        <f>IF(N150="zákl. prenesená",J150,0)</f>
        <v>0</v>
      </c>
      <c r="BH150" s="171">
        <f>IF(N150="zníž. prenesená",J150,0)</f>
        <v>0</v>
      </c>
      <c r="BI150" s="171">
        <f>IF(N150="nulová",J150,0)</f>
        <v>0</v>
      </c>
      <c r="BJ150" s="18" t="s">
        <v>87</v>
      </c>
      <c r="BK150" s="171">
        <f>ROUND(I150*H150,2)</f>
        <v>0</v>
      </c>
      <c r="BL150" s="18" t="s">
        <v>241</v>
      </c>
      <c r="BM150" s="170" t="s">
        <v>5211</v>
      </c>
    </row>
    <row r="151" spans="1:65" s="14" customFormat="1">
      <c r="B151" s="180"/>
      <c r="D151" s="173" t="s">
        <v>243</v>
      </c>
      <c r="E151" s="181" t="s">
        <v>1</v>
      </c>
      <c r="F151" s="182" t="s">
        <v>4385</v>
      </c>
      <c r="H151" s="183">
        <v>114.79900000000001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243</v>
      </c>
      <c r="AU151" s="181" t="s">
        <v>87</v>
      </c>
      <c r="AV151" s="14" t="s">
        <v>87</v>
      </c>
      <c r="AW151" s="14" t="s">
        <v>29</v>
      </c>
      <c r="AX151" s="14" t="s">
        <v>75</v>
      </c>
      <c r="AY151" s="181" t="s">
        <v>234</v>
      </c>
    </row>
    <row r="152" spans="1:65" s="14" customFormat="1">
      <c r="B152" s="180"/>
      <c r="D152" s="173" t="s">
        <v>243</v>
      </c>
      <c r="E152" s="181" t="s">
        <v>1</v>
      </c>
      <c r="F152" s="182" t="s">
        <v>4948</v>
      </c>
      <c r="H152" s="183">
        <v>-31.103999999999999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243</v>
      </c>
      <c r="AU152" s="181" t="s">
        <v>87</v>
      </c>
      <c r="AV152" s="14" t="s">
        <v>87</v>
      </c>
      <c r="AW152" s="14" t="s">
        <v>29</v>
      </c>
      <c r="AX152" s="14" t="s">
        <v>75</v>
      </c>
      <c r="AY152" s="181" t="s">
        <v>234</v>
      </c>
    </row>
    <row r="153" spans="1:65" s="14" customFormat="1">
      <c r="B153" s="180"/>
      <c r="D153" s="173" t="s">
        <v>243</v>
      </c>
      <c r="E153" s="181" t="s">
        <v>1</v>
      </c>
      <c r="F153" s="182" t="s">
        <v>5212</v>
      </c>
      <c r="H153" s="183">
        <v>-1.696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243</v>
      </c>
      <c r="AU153" s="181" t="s">
        <v>87</v>
      </c>
      <c r="AV153" s="14" t="s">
        <v>87</v>
      </c>
      <c r="AW153" s="14" t="s">
        <v>29</v>
      </c>
      <c r="AX153" s="14" t="s">
        <v>75</v>
      </c>
      <c r="AY153" s="181" t="s">
        <v>234</v>
      </c>
    </row>
    <row r="154" spans="1:65" s="14" customFormat="1">
      <c r="B154" s="180"/>
      <c r="D154" s="173" t="s">
        <v>243</v>
      </c>
      <c r="E154" s="181" t="s">
        <v>1</v>
      </c>
      <c r="F154" s="182" t="s">
        <v>4950</v>
      </c>
      <c r="H154" s="183">
        <v>-0.39600000000000002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243</v>
      </c>
      <c r="AU154" s="181" t="s">
        <v>87</v>
      </c>
      <c r="AV154" s="14" t="s">
        <v>87</v>
      </c>
      <c r="AW154" s="14" t="s">
        <v>29</v>
      </c>
      <c r="AX154" s="14" t="s">
        <v>75</v>
      </c>
      <c r="AY154" s="181" t="s">
        <v>234</v>
      </c>
    </row>
    <row r="155" spans="1:65" s="14" customFormat="1">
      <c r="B155" s="180"/>
      <c r="D155" s="173" t="s">
        <v>243</v>
      </c>
      <c r="E155" s="181" t="s">
        <v>1</v>
      </c>
      <c r="F155" s="182" t="s">
        <v>5213</v>
      </c>
      <c r="H155" s="183">
        <v>-0.19600000000000001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243</v>
      </c>
      <c r="AU155" s="181" t="s">
        <v>87</v>
      </c>
      <c r="AV155" s="14" t="s">
        <v>87</v>
      </c>
      <c r="AW155" s="14" t="s">
        <v>29</v>
      </c>
      <c r="AX155" s="14" t="s">
        <v>75</v>
      </c>
      <c r="AY155" s="181" t="s">
        <v>234</v>
      </c>
    </row>
    <row r="156" spans="1:65" s="15" customFormat="1">
      <c r="B156" s="188"/>
      <c r="D156" s="173" t="s">
        <v>243</v>
      </c>
      <c r="E156" s="189" t="s">
        <v>3164</v>
      </c>
      <c r="F156" s="190" t="s">
        <v>248</v>
      </c>
      <c r="H156" s="191">
        <v>81.406999999999996</v>
      </c>
      <c r="I156" s="192"/>
      <c r="L156" s="188"/>
      <c r="M156" s="193"/>
      <c r="N156" s="194"/>
      <c r="O156" s="194"/>
      <c r="P156" s="194"/>
      <c r="Q156" s="194"/>
      <c r="R156" s="194"/>
      <c r="S156" s="194"/>
      <c r="T156" s="195"/>
      <c r="AT156" s="189" t="s">
        <v>243</v>
      </c>
      <c r="AU156" s="189" t="s">
        <v>87</v>
      </c>
      <c r="AV156" s="15" t="s">
        <v>241</v>
      </c>
      <c r="AW156" s="15" t="s">
        <v>29</v>
      </c>
      <c r="AX156" s="15" t="s">
        <v>82</v>
      </c>
      <c r="AY156" s="189" t="s">
        <v>234</v>
      </c>
    </row>
    <row r="157" spans="1:65" s="12" customFormat="1" ht="22.95" customHeight="1">
      <c r="B157" s="144"/>
      <c r="D157" s="145" t="s">
        <v>74</v>
      </c>
      <c r="E157" s="155" t="s">
        <v>241</v>
      </c>
      <c r="F157" s="155" t="s">
        <v>2817</v>
      </c>
      <c r="I157" s="147"/>
      <c r="J157" s="156">
        <f>BK157</f>
        <v>0</v>
      </c>
      <c r="L157" s="144"/>
      <c r="M157" s="149"/>
      <c r="N157" s="150"/>
      <c r="O157" s="150"/>
      <c r="P157" s="151">
        <f>SUM(P158:P168)</f>
        <v>0</v>
      </c>
      <c r="Q157" s="150"/>
      <c r="R157" s="151">
        <f>SUM(R158:R168)</f>
        <v>1.24789952</v>
      </c>
      <c r="S157" s="150"/>
      <c r="T157" s="152">
        <f>SUM(T158:T168)</f>
        <v>0</v>
      </c>
      <c r="AR157" s="145" t="s">
        <v>82</v>
      </c>
      <c r="AT157" s="153" t="s">
        <v>74</v>
      </c>
      <c r="AU157" s="153" t="s">
        <v>82</v>
      </c>
      <c r="AY157" s="145" t="s">
        <v>234</v>
      </c>
      <c r="BK157" s="154">
        <f>SUM(BK158:BK168)</f>
        <v>0</v>
      </c>
    </row>
    <row r="158" spans="1:65" s="2" customFormat="1" ht="37.950000000000003" customHeight="1">
      <c r="A158" s="33"/>
      <c r="B158" s="157"/>
      <c r="C158" s="158" t="s">
        <v>282</v>
      </c>
      <c r="D158" s="158" t="s">
        <v>237</v>
      </c>
      <c r="E158" s="159" t="s">
        <v>3192</v>
      </c>
      <c r="F158" s="160" t="s">
        <v>3193</v>
      </c>
      <c r="G158" s="161" t="s">
        <v>453</v>
      </c>
      <c r="H158" s="162">
        <v>0.39600000000000002</v>
      </c>
      <c r="I158" s="163"/>
      <c r="J158" s="164">
        <f>ROUND(I158*H158,2)</f>
        <v>0</v>
      </c>
      <c r="K158" s="165"/>
      <c r="L158" s="34"/>
      <c r="M158" s="166" t="s">
        <v>1</v>
      </c>
      <c r="N158" s="167" t="s">
        <v>41</v>
      </c>
      <c r="O158" s="62"/>
      <c r="P158" s="168">
        <f>O158*H158</f>
        <v>0</v>
      </c>
      <c r="Q158" s="168">
        <v>1.8907700000000001</v>
      </c>
      <c r="R158" s="168">
        <f>Q158*H158</f>
        <v>0.74874492000000004</v>
      </c>
      <c r="S158" s="168">
        <v>0</v>
      </c>
      <c r="T158" s="169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241</v>
      </c>
      <c r="AT158" s="170" t="s">
        <v>237</v>
      </c>
      <c r="AU158" s="170" t="s">
        <v>87</v>
      </c>
      <c r="AY158" s="18" t="s">
        <v>234</v>
      </c>
      <c r="BE158" s="171">
        <f>IF(N158="základná",J158,0)</f>
        <v>0</v>
      </c>
      <c r="BF158" s="171">
        <f>IF(N158="znížená",J158,0)</f>
        <v>0</v>
      </c>
      <c r="BG158" s="171">
        <f>IF(N158="zákl. prenesená",J158,0)</f>
        <v>0</v>
      </c>
      <c r="BH158" s="171">
        <f>IF(N158="zníž. prenesená",J158,0)</f>
        <v>0</v>
      </c>
      <c r="BI158" s="171">
        <f>IF(N158="nulová",J158,0)</f>
        <v>0</v>
      </c>
      <c r="BJ158" s="18" t="s">
        <v>87</v>
      </c>
      <c r="BK158" s="171">
        <f>ROUND(I158*H158,2)</f>
        <v>0</v>
      </c>
      <c r="BL158" s="18" t="s">
        <v>241</v>
      </c>
      <c r="BM158" s="170" t="s">
        <v>5214</v>
      </c>
    </row>
    <row r="159" spans="1:65" s="14" customFormat="1">
      <c r="B159" s="180"/>
      <c r="D159" s="173" t="s">
        <v>243</v>
      </c>
      <c r="E159" s="181" t="s">
        <v>1</v>
      </c>
      <c r="F159" s="182" t="s">
        <v>4952</v>
      </c>
      <c r="H159" s="183">
        <v>0.18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243</v>
      </c>
      <c r="AU159" s="181" t="s">
        <v>87</v>
      </c>
      <c r="AV159" s="14" t="s">
        <v>87</v>
      </c>
      <c r="AW159" s="14" t="s">
        <v>29</v>
      </c>
      <c r="AX159" s="14" t="s">
        <v>75</v>
      </c>
      <c r="AY159" s="181" t="s">
        <v>234</v>
      </c>
    </row>
    <row r="160" spans="1:65" s="14" customFormat="1">
      <c r="B160" s="180"/>
      <c r="D160" s="173" t="s">
        <v>243</v>
      </c>
      <c r="E160" s="181" t="s">
        <v>1</v>
      </c>
      <c r="F160" s="182" t="s">
        <v>4953</v>
      </c>
      <c r="H160" s="183">
        <v>0.216</v>
      </c>
      <c r="I160" s="184"/>
      <c r="L160" s="180"/>
      <c r="M160" s="185"/>
      <c r="N160" s="186"/>
      <c r="O160" s="186"/>
      <c r="P160" s="186"/>
      <c r="Q160" s="186"/>
      <c r="R160" s="186"/>
      <c r="S160" s="186"/>
      <c r="T160" s="187"/>
      <c r="AT160" s="181" t="s">
        <v>243</v>
      </c>
      <c r="AU160" s="181" t="s">
        <v>87</v>
      </c>
      <c r="AV160" s="14" t="s">
        <v>87</v>
      </c>
      <c r="AW160" s="14" t="s">
        <v>29</v>
      </c>
      <c r="AX160" s="14" t="s">
        <v>75</v>
      </c>
      <c r="AY160" s="181" t="s">
        <v>234</v>
      </c>
    </row>
    <row r="161" spans="1:65" s="15" customFormat="1">
      <c r="B161" s="188"/>
      <c r="D161" s="173" t="s">
        <v>243</v>
      </c>
      <c r="E161" s="189" t="s">
        <v>3162</v>
      </c>
      <c r="F161" s="190" t="s">
        <v>248</v>
      </c>
      <c r="H161" s="191">
        <v>0.39600000000000002</v>
      </c>
      <c r="I161" s="192"/>
      <c r="L161" s="188"/>
      <c r="M161" s="193"/>
      <c r="N161" s="194"/>
      <c r="O161" s="194"/>
      <c r="P161" s="194"/>
      <c r="Q161" s="194"/>
      <c r="R161" s="194"/>
      <c r="S161" s="194"/>
      <c r="T161" s="195"/>
      <c r="AT161" s="189" t="s">
        <v>243</v>
      </c>
      <c r="AU161" s="189" t="s">
        <v>87</v>
      </c>
      <c r="AV161" s="15" t="s">
        <v>241</v>
      </c>
      <c r="AW161" s="15" t="s">
        <v>29</v>
      </c>
      <c r="AX161" s="15" t="s">
        <v>82</v>
      </c>
      <c r="AY161" s="189" t="s">
        <v>234</v>
      </c>
    </row>
    <row r="162" spans="1:65" s="2" customFormat="1" ht="24.15" customHeight="1">
      <c r="A162" s="33"/>
      <c r="B162" s="157"/>
      <c r="C162" s="158" t="s">
        <v>235</v>
      </c>
      <c r="D162" s="158" t="s">
        <v>237</v>
      </c>
      <c r="E162" s="159" t="s">
        <v>4954</v>
      </c>
      <c r="F162" s="160" t="s">
        <v>4955</v>
      </c>
      <c r="G162" s="161" t="s">
        <v>453</v>
      </c>
      <c r="H162" s="162">
        <v>0.19600000000000001</v>
      </c>
      <c r="I162" s="163"/>
      <c r="J162" s="164">
        <f>ROUND(I162*H162,2)</f>
        <v>0</v>
      </c>
      <c r="K162" s="165"/>
      <c r="L162" s="34"/>
      <c r="M162" s="166" t="s">
        <v>1</v>
      </c>
      <c r="N162" s="167" t="s">
        <v>41</v>
      </c>
      <c r="O162" s="62"/>
      <c r="P162" s="168">
        <f>O162*H162</f>
        <v>0</v>
      </c>
      <c r="Q162" s="168">
        <v>2.2628499999999998</v>
      </c>
      <c r="R162" s="168">
        <f>Q162*H162</f>
        <v>0.44351859999999999</v>
      </c>
      <c r="S162" s="168">
        <v>0</v>
      </c>
      <c r="T162" s="169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241</v>
      </c>
      <c r="AT162" s="170" t="s">
        <v>237</v>
      </c>
      <c r="AU162" s="170" t="s">
        <v>87</v>
      </c>
      <c r="AY162" s="18" t="s">
        <v>234</v>
      </c>
      <c r="BE162" s="171">
        <f>IF(N162="základná",J162,0)</f>
        <v>0</v>
      </c>
      <c r="BF162" s="171">
        <f>IF(N162="znížená",J162,0)</f>
        <v>0</v>
      </c>
      <c r="BG162" s="171">
        <f>IF(N162="zákl. prenesená",J162,0)</f>
        <v>0</v>
      </c>
      <c r="BH162" s="171">
        <f>IF(N162="zníž. prenesená",J162,0)</f>
        <v>0</v>
      </c>
      <c r="BI162" s="171">
        <f>IF(N162="nulová",J162,0)</f>
        <v>0</v>
      </c>
      <c r="BJ162" s="18" t="s">
        <v>87</v>
      </c>
      <c r="BK162" s="171">
        <f>ROUND(I162*H162,2)</f>
        <v>0</v>
      </c>
      <c r="BL162" s="18" t="s">
        <v>241</v>
      </c>
      <c r="BM162" s="170" t="s">
        <v>5215</v>
      </c>
    </row>
    <row r="163" spans="1:65" s="14" customFormat="1">
      <c r="B163" s="180"/>
      <c r="D163" s="173" t="s">
        <v>243</v>
      </c>
      <c r="E163" s="181" t="s">
        <v>1</v>
      </c>
      <c r="F163" s="182" t="s">
        <v>4957</v>
      </c>
      <c r="H163" s="183">
        <v>0.19600000000000001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243</v>
      </c>
      <c r="AU163" s="181" t="s">
        <v>87</v>
      </c>
      <c r="AV163" s="14" t="s">
        <v>87</v>
      </c>
      <c r="AW163" s="14" t="s">
        <v>29</v>
      </c>
      <c r="AX163" s="14" t="s">
        <v>82</v>
      </c>
      <c r="AY163" s="181" t="s">
        <v>234</v>
      </c>
    </row>
    <row r="164" spans="1:65" s="2" customFormat="1" ht="33" customHeight="1">
      <c r="A164" s="33"/>
      <c r="B164" s="157"/>
      <c r="C164" s="158" t="s">
        <v>292</v>
      </c>
      <c r="D164" s="158" t="s">
        <v>237</v>
      </c>
      <c r="E164" s="159" t="s">
        <v>4727</v>
      </c>
      <c r="F164" s="160" t="s">
        <v>4728</v>
      </c>
      <c r="G164" s="161" t="s">
        <v>256</v>
      </c>
      <c r="H164" s="162">
        <v>0.56000000000000005</v>
      </c>
      <c r="I164" s="163"/>
      <c r="J164" s="164">
        <f>ROUND(I164*H164,2)</f>
        <v>0</v>
      </c>
      <c r="K164" s="165"/>
      <c r="L164" s="34"/>
      <c r="M164" s="166" t="s">
        <v>1</v>
      </c>
      <c r="N164" s="167" t="s">
        <v>41</v>
      </c>
      <c r="O164" s="62"/>
      <c r="P164" s="168">
        <f>O164*H164</f>
        <v>0</v>
      </c>
      <c r="Q164" s="168">
        <v>4.3499999999999997E-3</v>
      </c>
      <c r="R164" s="168">
        <f>Q164*H164</f>
        <v>2.4360000000000002E-3</v>
      </c>
      <c r="S164" s="168">
        <v>0</v>
      </c>
      <c r="T164" s="169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241</v>
      </c>
      <c r="AT164" s="170" t="s">
        <v>237</v>
      </c>
      <c r="AU164" s="170" t="s">
        <v>87</v>
      </c>
      <c r="AY164" s="18" t="s">
        <v>234</v>
      </c>
      <c r="BE164" s="171">
        <f>IF(N164="základná",J164,0)</f>
        <v>0</v>
      </c>
      <c r="BF164" s="171">
        <f>IF(N164="znížená",J164,0)</f>
        <v>0</v>
      </c>
      <c r="BG164" s="171">
        <f>IF(N164="zákl. prenesená",J164,0)</f>
        <v>0</v>
      </c>
      <c r="BH164" s="171">
        <f>IF(N164="zníž. prenesená",J164,0)</f>
        <v>0</v>
      </c>
      <c r="BI164" s="171">
        <f>IF(N164="nulová",J164,0)</f>
        <v>0</v>
      </c>
      <c r="BJ164" s="18" t="s">
        <v>87</v>
      </c>
      <c r="BK164" s="171">
        <f>ROUND(I164*H164,2)</f>
        <v>0</v>
      </c>
      <c r="BL164" s="18" t="s">
        <v>241</v>
      </c>
      <c r="BM164" s="170" t="s">
        <v>5216</v>
      </c>
    </row>
    <row r="165" spans="1:65" s="14" customFormat="1">
      <c r="B165" s="180"/>
      <c r="D165" s="173" t="s">
        <v>243</v>
      </c>
      <c r="E165" s="181" t="s">
        <v>1</v>
      </c>
      <c r="F165" s="182" t="s">
        <v>4959</v>
      </c>
      <c r="H165" s="183">
        <v>0.56000000000000005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243</v>
      </c>
      <c r="AU165" s="181" t="s">
        <v>87</v>
      </c>
      <c r="AV165" s="14" t="s">
        <v>87</v>
      </c>
      <c r="AW165" s="14" t="s">
        <v>29</v>
      </c>
      <c r="AX165" s="14" t="s">
        <v>82</v>
      </c>
      <c r="AY165" s="181" t="s">
        <v>234</v>
      </c>
    </row>
    <row r="166" spans="1:65" s="2" customFormat="1" ht="16.5" customHeight="1">
      <c r="A166" s="33"/>
      <c r="B166" s="157"/>
      <c r="C166" s="158" t="s">
        <v>298</v>
      </c>
      <c r="D166" s="158" t="s">
        <v>237</v>
      </c>
      <c r="E166" s="159" t="s">
        <v>4126</v>
      </c>
      <c r="F166" s="160" t="s">
        <v>5217</v>
      </c>
      <c r="G166" s="161" t="s">
        <v>256</v>
      </c>
      <c r="H166" s="162">
        <v>140</v>
      </c>
      <c r="I166" s="163"/>
      <c r="J166" s="164">
        <f>ROUND(I166*H166,2)</f>
        <v>0</v>
      </c>
      <c r="K166" s="165"/>
      <c r="L166" s="34"/>
      <c r="M166" s="166" t="s">
        <v>1</v>
      </c>
      <c r="N166" s="167" t="s">
        <v>41</v>
      </c>
      <c r="O166" s="62"/>
      <c r="P166" s="168">
        <f>O166*H166</f>
        <v>0</v>
      </c>
      <c r="Q166" s="168">
        <v>2.7999999999999998E-4</v>
      </c>
      <c r="R166" s="168">
        <f>Q166*H166</f>
        <v>3.9199999999999999E-2</v>
      </c>
      <c r="S166" s="168">
        <v>0</v>
      </c>
      <c r="T166" s="16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241</v>
      </c>
      <c r="AT166" s="170" t="s">
        <v>237</v>
      </c>
      <c r="AU166" s="170" t="s">
        <v>87</v>
      </c>
      <c r="AY166" s="18" t="s">
        <v>234</v>
      </c>
      <c r="BE166" s="171">
        <f>IF(N166="základná",J166,0)</f>
        <v>0</v>
      </c>
      <c r="BF166" s="171">
        <f>IF(N166="znížená",J166,0)</f>
        <v>0</v>
      </c>
      <c r="BG166" s="171">
        <f>IF(N166="zákl. prenesená",J166,0)</f>
        <v>0</v>
      </c>
      <c r="BH166" s="171">
        <f>IF(N166="zníž. prenesená",J166,0)</f>
        <v>0</v>
      </c>
      <c r="BI166" s="171">
        <f>IF(N166="nulová",J166,0)</f>
        <v>0</v>
      </c>
      <c r="BJ166" s="18" t="s">
        <v>87</v>
      </c>
      <c r="BK166" s="171">
        <f>ROUND(I166*H166,2)</f>
        <v>0</v>
      </c>
      <c r="BL166" s="18" t="s">
        <v>241</v>
      </c>
      <c r="BM166" s="170" t="s">
        <v>5218</v>
      </c>
    </row>
    <row r="167" spans="1:65" s="14" customFormat="1">
      <c r="B167" s="180"/>
      <c r="D167" s="173" t="s">
        <v>243</v>
      </c>
      <c r="E167" s="181" t="s">
        <v>1</v>
      </c>
      <c r="F167" s="182" t="s">
        <v>1237</v>
      </c>
      <c r="H167" s="183">
        <v>140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243</v>
      </c>
      <c r="AU167" s="181" t="s">
        <v>87</v>
      </c>
      <c r="AV167" s="14" t="s">
        <v>87</v>
      </c>
      <c r="AW167" s="14" t="s">
        <v>29</v>
      </c>
      <c r="AX167" s="14" t="s">
        <v>82</v>
      </c>
      <c r="AY167" s="181" t="s">
        <v>234</v>
      </c>
    </row>
    <row r="168" spans="1:65" s="2" customFormat="1" ht="16.5" customHeight="1">
      <c r="A168" s="33"/>
      <c r="B168" s="157"/>
      <c r="C168" s="199" t="s">
        <v>302</v>
      </c>
      <c r="D168" s="199" t="s">
        <v>478</v>
      </c>
      <c r="E168" s="200" t="s">
        <v>4962</v>
      </c>
      <c r="F168" s="201" t="s">
        <v>4963</v>
      </c>
      <c r="G168" s="202" t="s">
        <v>256</v>
      </c>
      <c r="H168" s="203">
        <v>140</v>
      </c>
      <c r="I168" s="204"/>
      <c r="J168" s="205">
        <f>ROUND(I168*H168,2)</f>
        <v>0</v>
      </c>
      <c r="K168" s="206"/>
      <c r="L168" s="207"/>
      <c r="M168" s="208" t="s">
        <v>1</v>
      </c>
      <c r="N168" s="209" t="s">
        <v>41</v>
      </c>
      <c r="O168" s="62"/>
      <c r="P168" s="168">
        <f>O168*H168</f>
        <v>0</v>
      </c>
      <c r="Q168" s="168">
        <v>1E-4</v>
      </c>
      <c r="R168" s="168">
        <f>Q168*H168</f>
        <v>1.4E-2</v>
      </c>
      <c r="S168" s="168">
        <v>0</v>
      </c>
      <c r="T168" s="169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0" t="s">
        <v>282</v>
      </c>
      <c r="AT168" s="170" t="s">
        <v>478</v>
      </c>
      <c r="AU168" s="170" t="s">
        <v>87</v>
      </c>
      <c r="AY168" s="18" t="s">
        <v>234</v>
      </c>
      <c r="BE168" s="171">
        <f>IF(N168="základná",J168,0)</f>
        <v>0</v>
      </c>
      <c r="BF168" s="171">
        <f>IF(N168="znížená",J168,0)</f>
        <v>0</v>
      </c>
      <c r="BG168" s="171">
        <f>IF(N168="zákl. prenesená",J168,0)</f>
        <v>0</v>
      </c>
      <c r="BH168" s="171">
        <f>IF(N168="zníž. prenesená",J168,0)</f>
        <v>0</v>
      </c>
      <c r="BI168" s="171">
        <f>IF(N168="nulová",J168,0)</f>
        <v>0</v>
      </c>
      <c r="BJ168" s="18" t="s">
        <v>87</v>
      </c>
      <c r="BK168" s="171">
        <f>ROUND(I168*H168,2)</f>
        <v>0</v>
      </c>
      <c r="BL168" s="18" t="s">
        <v>241</v>
      </c>
      <c r="BM168" s="170" t="s">
        <v>5219</v>
      </c>
    </row>
    <row r="169" spans="1:65" s="12" customFormat="1" ht="22.95" customHeight="1">
      <c r="B169" s="144"/>
      <c r="D169" s="145" t="s">
        <v>74</v>
      </c>
      <c r="E169" s="155" t="s">
        <v>282</v>
      </c>
      <c r="F169" s="155" t="s">
        <v>3203</v>
      </c>
      <c r="I169" s="147"/>
      <c r="J169" s="156">
        <f>BK169</f>
        <v>0</v>
      </c>
      <c r="L169" s="144"/>
      <c r="M169" s="149"/>
      <c r="N169" s="150"/>
      <c r="O169" s="150"/>
      <c r="P169" s="151">
        <f>SUM(P170:P176)</f>
        <v>0</v>
      </c>
      <c r="Q169" s="150"/>
      <c r="R169" s="151">
        <f>SUM(R170:R176)</f>
        <v>4.8149999999999998E-3</v>
      </c>
      <c r="S169" s="150"/>
      <c r="T169" s="152">
        <f>SUM(T170:T176)</f>
        <v>0</v>
      </c>
      <c r="AR169" s="145" t="s">
        <v>82</v>
      </c>
      <c r="AT169" s="153" t="s">
        <v>74</v>
      </c>
      <c r="AU169" s="153" t="s">
        <v>82</v>
      </c>
      <c r="AY169" s="145" t="s">
        <v>234</v>
      </c>
      <c r="BK169" s="154">
        <f>SUM(BK170:BK176)</f>
        <v>0</v>
      </c>
    </row>
    <row r="170" spans="1:65" s="2" customFormat="1" ht="24.15" customHeight="1">
      <c r="A170" s="33"/>
      <c r="B170" s="157"/>
      <c r="C170" s="158" t="s">
        <v>309</v>
      </c>
      <c r="D170" s="158" t="s">
        <v>237</v>
      </c>
      <c r="E170" s="159" t="s">
        <v>4600</v>
      </c>
      <c r="F170" s="160" t="s">
        <v>4601</v>
      </c>
      <c r="G170" s="161" t="s">
        <v>240</v>
      </c>
      <c r="H170" s="162">
        <v>1.5</v>
      </c>
      <c r="I170" s="163"/>
      <c r="J170" s="164">
        <f>ROUND(I170*H170,2)</f>
        <v>0</v>
      </c>
      <c r="K170" s="165"/>
      <c r="L170" s="34"/>
      <c r="M170" s="166" t="s">
        <v>1</v>
      </c>
      <c r="N170" s="167" t="s">
        <v>41</v>
      </c>
      <c r="O170" s="62"/>
      <c r="P170" s="168">
        <f>O170*H170</f>
        <v>0</v>
      </c>
      <c r="Q170" s="168">
        <v>1.0000000000000001E-5</v>
      </c>
      <c r="R170" s="168">
        <f>Q170*H170</f>
        <v>1.5000000000000002E-5</v>
      </c>
      <c r="S170" s="168">
        <v>0</v>
      </c>
      <c r="T170" s="169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0" t="s">
        <v>241</v>
      </c>
      <c r="AT170" s="170" t="s">
        <v>237</v>
      </c>
      <c r="AU170" s="170" t="s">
        <v>87</v>
      </c>
      <c r="AY170" s="18" t="s">
        <v>234</v>
      </c>
      <c r="BE170" s="171">
        <f>IF(N170="základná",J170,0)</f>
        <v>0</v>
      </c>
      <c r="BF170" s="171">
        <f>IF(N170="znížená",J170,0)</f>
        <v>0</v>
      </c>
      <c r="BG170" s="171">
        <f>IF(N170="zákl. prenesená",J170,0)</f>
        <v>0</v>
      </c>
      <c r="BH170" s="171">
        <f>IF(N170="zníž. prenesená",J170,0)</f>
        <v>0</v>
      </c>
      <c r="BI170" s="171">
        <f>IF(N170="nulová",J170,0)</f>
        <v>0</v>
      </c>
      <c r="BJ170" s="18" t="s">
        <v>87</v>
      </c>
      <c r="BK170" s="171">
        <f>ROUND(I170*H170,2)</f>
        <v>0</v>
      </c>
      <c r="BL170" s="18" t="s">
        <v>241</v>
      </c>
      <c r="BM170" s="170" t="s">
        <v>5220</v>
      </c>
    </row>
    <row r="171" spans="1:65" s="14" customFormat="1">
      <c r="B171" s="180"/>
      <c r="D171" s="173" t="s">
        <v>243</v>
      </c>
      <c r="E171" s="181" t="s">
        <v>4812</v>
      </c>
      <c r="F171" s="182" t="s">
        <v>4965</v>
      </c>
      <c r="H171" s="183">
        <v>1.5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243</v>
      </c>
      <c r="AU171" s="181" t="s">
        <v>87</v>
      </c>
      <c r="AV171" s="14" t="s">
        <v>87</v>
      </c>
      <c r="AW171" s="14" t="s">
        <v>29</v>
      </c>
      <c r="AX171" s="14" t="s">
        <v>82</v>
      </c>
      <c r="AY171" s="181" t="s">
        <v>234</v>
      </c>
    </row>
    <row r="172" spans="1:65" s="2" customFormat="1" ht="24.15" customHeight="1">
      <c r="A172" s="33"/>
      <c r="B172" s="157"/>
      <c r="C172" s="199" t="s">
        <v>315</v>
      </c>
      <c r="D172" s="199" t="s">
        <v>478</v>
      </c>
      <c r="E172" s="200" t="s">
        <v>4966</v>
      </c>
      <c r="F172" s="201" t="s">
        <v>4967</v>
      </c>
      <c r="G172" s="202" t="s">
        <v>305</v>
      </c>
      <c r="H172" s="203">
        <v>1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41</v>
      </c>
      <c r="O172" s="62"/>
      <c r="P172" s="168">
        <f>O172*H172</f>
        <v>0</v>
      </c>
      <c r="Q172" s="168">
        <v>1.1000000000000001E-3</v>
      </c>
      <c r="R172" s="168">
        <f>Q172*H172</f>
        <v>1.1000000000000001E-3</v>
      </c>
      <c r="S172" s="168">
        <v>0</v>
      </c>
      <c r="T172" s="169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282</v>
      </c>
      <c r="AT172" s="170" t="s">
        <v>478</v>
      </c>
      <c r="AU172" s="170" t="s">
        <v>87</v>
      </c>
      <c r="AY172" s="18" t="s">
        <v>234</v>
      </c>
      <c r="BE172" s="171">
        <f>IF(N172="základná",J172,0)</f>
        <v>0</v>
      </c>
      <c r="BF172" s="171">
        <f>IF(N172="znížená",J172,0)</f>
        <v>0</v>
      </c>
      <c r="BG172" s="171">
        <f>IF(N172="zákl. prenesená",J172,0)</f>
        <v>0</v>
      </c>
      <c r="BH172" s="171">
        <f>IF(N172="zníž. prenesená",J172,0)</f>
        <v>0</v>
      </c>
      <c r="BI172" s="171">
        <f>IF(N172="nulová",J172,0)</f>
        <v>0</v>
      </c>
      <c r="BJ172" s="18" t="s">
        <v>87</v>
      </c>
      <c r="BK172" s="171">
        <f>ROUND(I172*H172,2)</f>
        <v>0</v>
      </c>
      <c r="BL172" s="18" t="s">
        <v>241</v>
      </c>
      <c r="BM172" s="170" t="s">
        <v>5221</v>
      </c>
    </row>
    <row r="173" spans="1:65" s="2" customFormat="1" ht="24.15" customHeight="1">
      <c r="A173" s="33"/>
      <c r="B173" s="157"/>
      <c r="C173" s="199" t="s">
        <v>321</v>
      </c>
      <c r="D173" s="199" t="s">
        <v>478</v>
      </c>
      <c r="E173" s="200" t="s">
        <v>4604</v>
      </c>
      <c r="F173" s="201" t="s">
        <v>4968</v>
      </c>
      <c r="G173" s="202" t="s">
        <v>305</v>
      </c>
      <c r="H173" s="203">
        <v>1</v>
      </c>
      <c r="I173" s="204"/>
      <c r="J173" s="205">
        <f>ROUND(I173*H173,2)</f>
        <v>0</v>
      </c>
      <c r="K173" s="206"/>
      <c r="L173" s="207"/>
      <c r="M173" s="208" t="s">
        <v>1</v>
      </c>
      <c r="N173" s="209" t="s">
        <v>41</v>
      </c>
      <c r="O173" s="62"/>
      <c r="P173" s="168">
        <f>O173*H173</f>
        <v>0</v>
      </c>
      <c r="Q173" s="168">
        <v>2.2000000000000001E-3</v>
      </c>
      <c r="R173" s="168">
        <f>Q173*H173</f>
        <v>2.2000000000000001E-3</v>
      </c>
      <c r="S173" s="168">
        <v>0</v>
      </c>
      <c r="T173" s="169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282</v>
      </c>
      <c r="AT173" s="170" t="s">
        <v>478</v>
      </c>
      <c r="AU173" s="170" t="s">
        <v>87</v>
      </c>
      <c r="AY173" s="18" t="s">
        <v>234</v>
      </c>
      <c r="BE173" s="171">
        <f>IF(N173="základná",J173,0)</f>
        <v>0</v>
      </c>
      <c r="BF173" s="171">
        <f>IF(N173="znížená",J173,0)</f>
        <v>0</v>
      </c>
      <c r="BG173" s="171">
        <f>IF(N173="zákl. prenesená",J173,0)</f>
        <v>0</v>
      </c>
      <c r="BH173" s="171">
        <f>IF(N173="zníž. prenesená",J173,0)</f>
        <v>0</v>
      </c>
      <c r="BI173" s="171">
        <f>IF(N173="nulová",J173,0)</f>
        <v>0</v>
      </c>
      <c r="BJ173" s="18" t="s">
        <v>87</v>
      </c>
      <c r="BK173" s="171">
        <f>ROUND(I173*H173,2)</f>
        <v>0</v>
      </c>
      <c r="BL173" s="18" t="s">
        <v>241</v>
      </c>
      <c r="BM173" s="170" t="s">
        <v>5222</v>
      </c>
    </row>
    <row r="174" spans="1:65" s="2" customFormat="1" ht="16.5" customHeight="1">
      <c r="A174" s="33"/>
      <c r="B174" s="157"/>
      <c r="C174" s="158" t="s">
        <v>327</v>
      </c>
      <c r="D174" s="158" t="s">
        <v>237</v>
      </c>
      <c r="E174" s="159" t="s">
        <v>4874</v>
      </c>
      <c r="F174" s="160" t="s">
        <v>4875</v>
      </c>
      <c r="G174" s="161" t="s">
        <v>305</v>
      </c>
      <c r="H174" s="162">
        <v>2</v>
      </c>
      <c r="I174" s="163"/>
      <c r="J174" s="164">
        <f>ROUND(I174*H174,2)</f>
        <v>0</v>
      </c>
      <c r="K174" s="165"/>
      <c r="L174" s="34"/>
      <c r="M174" s="166" t="s">
        <v>1</v>
      </c>
      <c r="N174" s="167" t="s">
        <v>41</v>
      </c>
      <c r="O174" s="62"/>
      <c r="P174" s="168">
        <f>O174*H174</f>
        <v>0</v>
      </c>
      <c r="Q174" s="168">
        <v>5.0000000000000002E-5</v>
      </c>
      <c r="R174" s="168">
        <f>Q174*H174</f>
        <v>1E-4</v>
      </c>
      <c r="S174" s="168">
        <v>0</v>
      </c>
      <c r="T174" s="169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241</v>
      </c>
      <c r="AT174" s="170" t="s">
        <v>237</v>
      </c>
      <c r="AU174" s="170" t="s">
        <v>87</v>
      </c>
      <c r="AY174" s="18" t="s">
        <v>234</v>
      </c>
      <c r="BE174" s="171">
        <f>IF(N174="základná",J174,0)</f>
        <v>0</v>
      </c>
      <c r="BF174" s="171">
        <f>IF(N174="znížená",J174,0)</f>
        <v>0</v>
      </c>
      <c r="BG174" s="171">
        <f>IF(N174="zákl. prenesená",J174,0)</f>
        <v>0</v>
      </c>
      <c r="BH174" s="171">
        <f>IF(N174="zníž. prenesená",J174,0)</f>
        <v>0</v>
      </c>
      <c r="BI174" s="171">
        <f>IF(N174="nulová",J174,0)</f>
        <v>0</v>
      </c>
      <c r="BJ174" s="18" t="s">
        <v>87</v>
      </c>
      <c r="BK174" s="171">
        <f>ROUND(I174*H174,2)</f>
        <v>0</v>
      </c>
      <c r="BL174" s="18" t="s">
        <v>241</v>
      </c>
      <c r="BM174" s="170" t="s">
        <v>5223</v>
      </c>
    </row>
    <row r="175" spans="1:65" s="2" customFormat="1" ht="21.75" customHeight="1">
      <c r="A175" s="33"/>
      <c r="B175" s="157"/>
      <c r="C175" s="199" t="s">
        <v>335</v>
      </c>
      <c r="D175" s="199" t="s">
        <v>478</v>
      </c>
      <c r="E175" s="200" t="s">
        <v>4877</v>
      </c>
      <c r="F175" s="201" t="s">
        <v>4878</v>
      </c>
      <c r="G175" s="202" t="s">
        <v>305</v>
      </c>
      <c r="H175" s="203">
        <v>2</v>
      </c>
      <c r="I175" s="204"/>
      <c r="J175" s="205">
        <f>ROUND(I175*H175,2)</f>
        <v>0</v>
      </c>
      <c r="K175" s="206"/>
      <c r="L175" s="207"/>
      <c r="M175" s="208" t="s">
        <v>1</v>
      </c>
      <c r="N175" s="209" t="s">
        <v>41</v>
      </c>
      <c r="O175" s="62"/>
      <c r="P175" s="168">
        <f>O175*H175</f>
        <v>0</v>
      </c>
      <c r="Q175" s="168">
        <v>6.9999999999999999E-4</v>
      </c>
      <c r="R175" s="168">
        <f>Q175*H175</f>
        <v>1.4E-3</v>
      </c>
      <c r="S175" s="168">
        <v>0</v>
      </c>
      <c r="T175" s="169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282</v>
      </c>
      <c r="AT175" s="170" t="s">
        <v>478</v>
      </c>
      <c r="AU175" s="170" t="s">
        <v>87</v>
      </c>
      <c r="AY175" s="18" t="s">
        <v>234</v>
      </c>
      <c r="BE175" s="171">
        <f>IF(N175="základná",J175,0)</f>
        <v>0</v>
      </c>
      <c r="BF175" s="171">
        <f>IF(N175="znížená",J175,0)</f>
        <v>0</v>
      </c>
      <c r="BG175" s="171">
        <f>IF(N175="zákl. prenesená",J175,0)</f>
        <v>0</v>
      </c>
      <c r="BH175" s="171">
        <f>IF(N175="zníž. prenesená",J175,0)</f>
        <v>0</v>
      </c>
      <c r="BI175" s="171">
        <f>IF(N175="nulová",J175,0)</f>
        <v>0</v>
      </c>
      <c r="BJ175" s="18" t="s">
        <v>87</v>
      </c>
      <c r="BK175" s="171">
        <f>ROUND(I175*H175,2)</f>
        <v>0</v>
      </c>
      <c r="BL175" s="18" t="s">
        <v>241</v>
      </c>
      <c r="BM175" s="170" t="s">
        <v>5224</v>
      </c>
    </row>
    <row r="176" spans="1:65" s="2" customFormat="1" ht="16.5" customHeight="1">
      <c r="A176" s="33"/>
      <c r="B176" s="157"/>
      <c r="C176" s="158" t="s">
        <v>342</v>
      </c>
      <c r="D176" s="158" t="s">
        <v>237</v>
      </c>
      <c r="E176" s="159" t="s">
        <v>4638</v>
      </c>
      <c r="F176" s="160" t="s">
        <v>4639</v>
      </c>
      <c r="G176" s="161" t="s">
        <v>240</v>
      </c>
      <c r="H176" s="162">
        <v>1.5</v>
      </c>
      <c r="I176" s="163"/>
      <c r="J176" s="164">
        <f>ROUND(I176*H176,2)</f>
        <v>0</v>
      </c>
      <c r="K176" s="165"/>
      <c r="L176" s="34"/>
      <c r="M176" s="166" t="s">
        <v>1</v>
      </c>
      <c r="N176" s="167" t="s">
        <v>41</v>
      </c>
      <c r="O176" s="62"/>
      <c r="P176" s="168">
        <f>O176*H176</f>
        <v>0</v>
      </c>
      <c r="Q176" s="168">
        <v>0</v>
      </c>
      <c r="R176" s="168">
        <f>Q176*H176</f>
        <v>0</v>
      </c>
      <c r="S176" s="168">
        <v>0</v>
      </c>
      <c r="T176" s="169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241</v>
      </c>
      <c r="AT176" s="170" t="s">
        <v>237</v>
      </c>
      <c r="AU176" s="170" t="s">
        <v>87</v>
      </c>
      <c r="AY176" s="18" t="s">
        <v>234</v>
      </c>
      <c r="BE176" s="171">
        <f>IF(N176="základná",J176,0)</f>
        <v>0</v>
      </c>
      <c r="BF176" s="171">
        <f>IF(N176="znížená",J176,0)</f>
        <v>0</v>
      </c>
      <c r="BG176" s="171">
        <f>IF(N176="zákl. prenesená",J176,0)</f>
        <v>0</v>
      </c>
      <c r="BH176" s="171">
        <f>IF(N176="zníž. prenesená",J176,0)</f>
        <v>0</v>
      </c>
      <c r="BI176" s="171">
        <f>IF(N176="nulová",J176,0)</f>
        <v>0</v>
      </c>
      <c r="BJ176" s="18" t="s">
        <v>87</v>
      </c>
      <c r="BK176" s="171">
        <f>ROUND(I176*H176,2)</f>
        <v>0</v>
      </c>
      <c r="BL176" s="18" t="s">
        <v>241</v>
      </c>
      <c r="BM176" s="170" t="s">
        <v>5225</v>
      </c>
    </row>
    <row r="177" spans="1:65" s="12" customFormat="1" ht="22.95" customHeight="1">
      <c r="B177" s="144"/>
      <c r="D177" s="145" t="s">
        <v>74</v>
      </c>
      <c r="E177" s="155" t="s">
        <v>4911</v>
      </c>
      <c r="F177" s="155" t="s">
        <v>4912</v>
      </c>
      <c r="I177" s="147"/>
      <c r="J177" s="156">
        <f>BK177</f>
        <v>0</v>
      </c>
      <c r="L177" s="144"/>
      <c r="M177" s="149"/>
      <c r="N177" s="150"/>
      <c r="O177" s="150"/>
      <c r="P177" s="151">
        <f>SUM(P178:P188)</f>
        <v>0</v>
      </c>
      <c r="Q177" s="150"/>
      <c r="R177" s="151">
        <f>SUM(R178:R188)</f>
        <v>1.45902</v>
      </c>
      <c r="S177" s="150"/>
      <c r="T177" s="152">
        <f>SUM(T178:T188)</f>
        <v>0</v>
      </c>
      <c r="AR177" s="145" t="s">
        <v>82</v>
      </c>
      <c r="AT177" s="153" t="s">
        <v>74</v>
      </c>
      <c r="AU177" s="153" t="s">
        <v>82</v>
      </c>
      <c r="AY177" s="145" t="s">
        <v>234</v>
      </c>
      <c r="BK177" s="154">
        <f>SUM(BK178:BK188)</f>
        <v>0</v>
      </c>
    </row>
    <row r="178" spans="1:65" s="2" customFormat="1" ht="24.15" customHeight="1">
      <c r="A178" s="33"/>
      <c r="B178" s="157"/>
      <c r="C178" s="158" t="s">
        <v>349</v>
      </c>
      <c r="D178" s="158" t="s">
        <v>237</v>
      </c>
      <c r="E178" s="159" t="s">
        <v>4976</v>
      </c>
      <c r="F178" s="160" t="s">
        <v>4977</v>
      </c>
      <c r="G178" s="161" t="s">
        <v>305</v>
      </c>
      <c r="H178" s="162">
        <v>1</v>
      </c>
      <c r="I178" s="163"/>
      <c r="J178" s="164">
        <f t="shared" ref="J178:J188" si="0">ROUND(I178*H178,2)</f>
        <v>0</v>
      </c>
      <c r="K178" s="165"/>
      <c r="L178" s="34"/>
      <c r="M178" s="166" t="s">
        <v>1</v>
      </c>
      <c r="N178" s="167" t="s">
        <v>41</v>
      </c>
      <c r="O178" s="62"/>
      <c r="P178" s="168">
        <f t="shared" ref="P178:P188" si="1">O178*H178</f>
        <v>0</v>
      </c>
      <c r="Q178" s="168">
        <v>6.6E-3</v>
      </c>
      <c r="R178" s="168">
        <f t="shared" ref="R178:R188" si="2">Q178*H178</f>
        <v>6.6E-3</v>
      </c>
      <c r="S178" s="168">
        <v>0</v>
      </c>
      <c r="T178" s="169">
        <f t="shared" ref="T178:T188" si="3"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241</v>
      </c>
      <c r="AT178" s="170" t="s">
        <v>237</v>
      </c>
      <c r="AU178" s="170" t="s">
        <v>87</v>
      </c>
      <c r="AY178" s="18" t="s">
        <v>234</v>
      </c>
      <c r="BE178" s="171">
        <f t="shared" ref="BE178:BE188" si="4">IF(N178="základná",J178,0)</f>
        <v>0</v>
      </c>
      <c r="BF178" s="171">
        <f t="shared" ref="BF178:BF188" si="5">IF(N178="znížená",J178,0)</f>
        <v>0</v>
      </c>
      <c r="BG178" s="171">
        <f t="shared" ref="BG178:BG188" si="6">IF(N178="zákl. prenesená",J178,0)</f>
        <v>0</v>
      </c>
      <c r="BH178" s="171">
        <f t="shared" ref="BH178:BH188" si="7">IF(N178="zníž. prenesená",J178,0)</f>
        <v>0</v>
      </c>
      <c r="BI178" s="171">
        <f t="shared" ref="BI178:BI188" si="8">IF(N178="nulová",J178,0)</f>
        <v>0</v>
      </c>
      <c r="BJ178" s="18" t="s">
        <v>87</v>
      </c>
      <c r="BK178" s="171">
        <f t="shared" ref="BK178:BK188" si="9">ROUND(I178*H178,2)</f>
        <v>0</v>
      </c>
      <c r="BL178" s="18" t="s">
        <v>241</v>
      </c>
      <c r="BM178" s="170" t="s">
        <v>5226</v>
      </c>
    </row>
    <row r="179" spans="1:65" s="2" customFormat="1" ht="16.5" customHeight="1">
      <c r="A179" s="33"/>
      <c r="B179" s="157"/>
      <c r="C179" s="199" t="s">
        <v>7</v>
      </c>
      <c r="D179" s="199" t="s">
        <v>478</v>
      </c>
      <c r="E179" s="200" t="s">
        <v>4979</v>
      </c>
      <c r="F179" s="201" t="s">
        <v>4980</v>
      </c>
      <c r="G179" s="202" t="s">
        <v>305</v>
      </c>
      <c r="H179" s="203">
        <v>1</v>
      </c>
      <c r="I179" s="204"/>
      <c r="J179" s="205">
        <f t="shared" si="0"/>
        <v>0</v>
      </c>
      <c r="K179" s="206"/>
      <c r="L179" s="207"/>
      <c r="M179" s="208" t="s">
        <v>1</v>
      </c>
      <c r="N179" s="209" t="s">
        <v>41</v>
      </c>
      <c r="O179" s="62"/>
      <c r="P179" s="168">
        <f t="shared" si="1"/>
        <v>0</v>
      </c>
      <c r="Q179" s="168">
        <v>0</v>
      </c>
      <c r="R179" s="168">
        <f t="shared" si="2"/>
        <v>0</v>
      </c>
      <c r="S179" s="168">
        <v>0</v>
      </c>
      <c r="T179" s="169">
        <f t="shared" si="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282</v>
      </c>
      <c r="AT179" s="170" t="s">
        <v>478</v>
      </c>
      <c r="AU179" s="170" t="s">
        <v>87</v>
      </c>
      <c r="AY179" s="18" t="s">
        <v>234</v>
      </c>
      <c r="BE179" s="171">
        <f t="shared" si="4"/>
        <v>0</v>
      </c>
      <c r="BF179" s="171">
        <f t="shared" si="5"/>
        <v>0</v>
      </c>
      <c r="BG179" s="171">
        <f t="shared" si="6"/>
        <v>0</v>
      </c>
      <c r="BH179" s="171">
        <f t="shared" si="7"/>
        <v>0</v>
      </c>
      <c r="BI179" s="171">
        <f t="shared" si="8"/>
        <v>0</v>
      </c>
      <c r="BJ179" s="18" t="s">
        <v>87</v>
      </c>
      <c r="BK179" s="171">
        <f t="shared" si="9"/>
        <v>0</v>
      </c>
      <c r="BL179" s="18" t="s">
        <v>241</v>
      </c>
      <c r="BM179" s="170" t="s">
        <v>5227</v>
      </c>
    </row>
    <row r="180" spans="1:65" s="2" customFormat="1" ht="24.15" customHeight="1">
      <c r="A180" s="33"/>
      <c r="B180" s="157"/>
      <c r="C180" s="158" t="s">
        <v>362</v>
      </c>
      <c r="D180" s="158" t="s">
        <v>237</v>
      </c>
      <c r="E180" s="159" t="s">
        <v>4982</v>
      </c>
      <c r="F180" s="160" t="s">
        <v>4983</v>
      </c>
      <c r="G180" s="161" t="s">
        <v>305</v>
      </c>
      <c r="H180" s="162">
        <v>1</v>
      </c>
      <c r="I180" s="163"/>
      <c r="J180" s="164">
        <f t="shared" si="0"/>
        <v>0</v>
      </c>
      <c r="K180" s="165"/>
      <c r="L180" s="34"/>
      <c r="M180" s="166" t="s">
        <v>1</v>
      </c>
      <c r="N180" s="167" t="s">
        <v>41</v>
      </c>
      <c r="O180" s="62"/>
      <c r="P180" s="168">
        <f t="shared" si="1"/>
        <v>0</v>
      </c>
      <c r="Q180" s="168">
        <v>1.6559999999999998E-2</v>
      </c>
      <c r="R180" s="168">
        <f t="shared" si="2"/>
        <v>1.6559999999999998E-2</v>
      </c>
      <c r="S180" s="168">
        <v>0</v>
      </c>
      <c r="T180" s="169">
        <f t="shared" si="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241</v>
      </c>
      <c r="AT180" s="170" t="s">
        <v>237</v>
      </c>
      <c r="AU180" s="170" t="s">
        <v>87</v>
      </c>
      <c r="AY180" s="18" t="s">
        <v>234</v>
      </c>
      <c r="BE180" s="171">
        <f t="shared" si="4"/>
        <v>0</v>
      </c>
      <c r="BF180" s="171">
        <f t="shared" si="5"/>
        <v>0</v>
      </c>
      <c r="BG180" s="171">
        <f t="shared" si="6"/>
        <v>0</v>
      </c>
      <c r="BH180" s="171">
        <f t="shared" si="7"/>
        <v>0</v>
      </c>
      <c r="BI180" s="171">
        <f t="shared" si="8"/>
        <v>0</v>
      </c>
      <c r="BJ180" s="18" t="s">
        <v>87</v>
      </c>
      <c r="BK180" s="171">
        <f t="shared" si="9"/>
        <v>0</v>
      </c>
      <c r="BL180" s="18" t="s">
        <v>241</v>
      </c>
      <c r="BM180" s="170" t="s">
        <v>5228</v>
      </c>
    </row>
    <row r="181" spans="1:65" s="2" customFormat="1" ht="16.5" customHeight="1">
      <c r="A181" s="33"/>
      <c r="B181" s="157"/>
      <c r="C181" s="199" t="s">
        <v>367</v>
      </c>
      <c r="D181" s="199" t="s">
        <v>478</v>
      </c>
      <c r="E181" s="200" t="s">
        <v>4985</v>
      </c>
      <c r="F181" s="201" t="s">
        <v>5229</v>
      </c>
      <c r="G181" s="202" t="s">
        <v>305</v>
      </c>
      <c r="H181" s="203">
        <v>1</v>
      </c>
      <c r="I181" s="204"/>
      <c r="J181" s="205">
        <f t="shared" si="0"/>
        <v>0</v>
      </c>
      <c r="K181" s="206"/>
      <c r="L181" s="207"/>
      <c r="M181" s="208" t="s">
        <v>1</v>
      </c>
      <c r="N181" s="209" t="s">
        <v>41</v>
      </c>
      <c r="O181" s="62"/>
      <c r="P181" s="168">
        <f t="shared" si="1"/>
        <v>0</v>
      </c>
      <c r="Q181" s="168">
        <v>0</v>
      </c>
      <c r="R181" s="168">
        <f t="shared" si="2"/>
        <v>0</v>
      </c>
      <c r="S181" s="168">
        <v>0</v>
      </c>
      <c r="T181" s="169">
        <f t="shared" si="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282</v>
      </c>
      <c r="AT181" s="170" t="s">
        <v>478</v>
      </c>
      <c r="AU181" s="170" t="s">
        <v>87</v>
      </c>
      <c r="AY181" s="18" t="s">
        <v>234</v>
      </c>
      <c r="BE181" s="171">
        <f t="shared" si="4"/>
        <v>0</v>
      </c>
      <c r="BF181" s="171">
        <f t="shared" si="5"/>
        <v>0</v>
      </c>
      <c r="BG181" s="171">
        <f t="shared" si="6"/>
        <v>0</v>
      </c>
      <c r="BH181" s="171">
        <f t="shared" si="7"/>
        <v>0</v>
      </c>
      <c r="BI181" s="171">
        <f t="shared" si="8"/>
        <v>0</v>
      </c>
      <c r="BJ181" s="18" t="s">
        <v>87</v>
      </c>
      <c r="BK181" s="171">
        <f t="shared" si="9"/>
        <v>0</v>
      </c>
      <c r="BL181" s="18" t="s">
        <v>241</v>
      </c>
      <c r="BM181" s="170" t="s">
        <v>5230</v>
      </c>
    </row>
    <row r="182" spans="1:65" s="2" customFormat="1" ht="24.15" customHeight="1">
      <c r="A182" s="33"/>
      <c r="B182" s="157"/>
      <c r="C182" s="158" t="s">
        <v>372</v>
      </c>
      <c r="D182" s="158" t="s">
        <v>237</v>
      </c>
      <c r="E182" s="159" t="s">
        <v>4988</v>
      </c>
      <c r="F182" s="160" t="s">
        <v>4989</v>
      </c>
      <c r="G182" s="161" t="s">
        <v>305</v>
      </c>
      <c r="H182" s="162">
        <v>2</v>
      </c>
      <c r="I182" s="163"/>
      <c r="J182" s="164">
        <f t="shared" si="0"/>
        <v>0</v>
      </c>
      <c r="K182" s="165"/>
      <c r="L182" s="34"/>
      <c r="M182" s="166" t="s">
        <v>1</v>
      </c>
      <c r="N182" s="167" t="s">
        <v>41</v>
      </c>
      <c r="O182" s="62"/>
      <c r="P182" s="168">
        <f t="shared" si="1"/>
        <v>0</v>
      </c>
      <c r="Q182" s="168">
        <v>1.6559999999999998E-2</v>
      </c>
      <c r="R182" s="168">
        <f t="shared" si="2"/>
        <v>3.3119999999999997E-2</v>
      </c>
      <c r="S182" s="168">
        <v>0</v>
      </c>
      <c r="T182" s="169">
        <f t="shared" si="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241</v>
      </c>
      <c r="AT182" s="170" t="s">
        <v>237</v>
      </c>
      <c r="AU182" s="170" t="s">
        <v>87</v>
      </c>
      <c r="AY182" s="18" t="s">
        <v>234</v>
      </c>
      <c r="BE182" s="171">
        <f t="shared" si="4"/>
        <v>0</v>
      </c>
      <c r="BF182" s="171">
        <f t="shared" si="5"/>
        <v>0</v>
      </c>
      <c r="BG182" s="171">
        <f t="shared" si="6"/>
        <v>0</v>
      </c>
      <c r="BH182" s="171">
        <f t="shared" si="7"/>
        <v>0</v>
      </c>
      <c r="BI182" s="171">
        <f t="shared" si="8"/>
        <v>0</v>
      </c>
      <c r="BJ182" s="18" t="s">
        <v>87</v>
      </c>
      <c r="BK182" s="171">
        <f t="shared" si="9"/>
        <v>0</v>
      </c>
      <c r="BL182" s="18" t="s">
        <v>241</v>
      </c>
      <c r="BM182" s="170" t="s">
        <v>5231</v>
      </c>
    </row>
    <row r="183" spans="1:65" s="2" customFormat="1" ht="16.5" customHeight="1">
      <c r="A183" s="33"/>
      <c r="B183" s="157"/>
      <c r="C183" s="199" t="s">
        <v>379</v>
      </c>
      <c r="D183" s="199" t="s">
        <v>478</v>
      </c>
      <c r="E183" s="200" t="s">
        <v>4991</v>
      </c>
      <c r="F183" s="201" t="s">
        <v>5155</v>
      </c>
      <c r="G183" s="202" t="s">
        <v>305</v>
      </c>
      <c r="H183" s="203">
        <v>2</v>
      </c>
      <c r="I183" s="204"/>
      <c r="J183" s="205">
        <f t="shared" si="0"/>
        <v>0</v>
      </c>
      <c r="K183" s="206"/>
      <c r="L183" s="207"/>
      <c r="M183" s="208" t="s">
        <v>1</v>
      </c>
      <c r="N183" s="209" t="s">
        <v>41</v>
      </c>
      <c r="O183" s="62"/>
      <c r="P183" s="168">
        <f t="shared" si="1"/>
        <v>0</v>
      </c>
      <c r="Q183" s="168">
        <v>0</v>
      </c>
      <c r="R183" s="168">
        <f t="shared" si="2"/>
        <v>0</v>
      </c>
      <c r="S183" s="168">
        <v>0</v>
      </c>
      <c r="T183" s="169">
        <f t="shared" si="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282</v>
      </c>
      <c r="AT183" s="170" t="s">
        <v>478</v>
      </c>
      <c r="AU183" s="170" t="s">
        <v>87</v>
      </c>
      <c r="AY183" s="18" t="s">
        <v>234</v>
      </c>
      <c r="BE183" s="171">
        <f t="shared" si="4"/>
        <v>0</v>
      </c>
      <c r="BF183" s="171">
        <f t="shared" si="5"/>
        <v>0</v>
      </c>
      <c r="BG183" s="171">
        <f t="shared" si="6"/>
        <v>0</v>
      </c>
      <c r="BH183" s="171">
        <f t="shared" si="7"/>
        <v>0</v>
      </c>
      <c r="BI183" s="171">
        <f t="shared" si="8"/>
        <v>0</v>
      </c>
      <c r="BJ183" s="18" t="s">
        <v>87</v>
      </c>
      <c r="BK183" s="171">
        <f t="shared" si="9"/>
        <v>0</v>
      </c>
      <c r="BL183" s="18" t="s">
        <v>241</v>
      </c>
      <c r="BM183" s="170" t="s">
        <v>5232</v>
      </c>
    </row>
    <row r="184" spans="1:65" s="2" customFormat="1" ht="24.15" customHeight="1">
      <c r="A184" s="33"/>
      <c r="B184" s="157"/>
      <c r="C184" s="158" t="s">
        <v>387</v>
      </c>
      <c r="D184" s="158" t="s">
        <v>237</v>
      </c>
      <c r="E184" s="159" t="s">
        <v>4970</v>
      </c>
      <c r="F184" s="160" t="s">
        <v>4971</v>
      </c>
      <c r="G184" s="161" t="s">
        <v>305</v>
      </c>
      <c r="H184" s="162">
        <v>1</v>
      </c>
      <c r="I184" s="163"/>
      <c r="J184" s="164">
        <f t="shared" si="0"/>
        <v>0</v>
      </c>
      <c r="K184" s="165"/>
      <c r="L184" s="34"/>
      <c r="M184" s="166" t="s">
        <v>1</v>
      </c>
      <c r="N184" s="167" t="s">
        <v>41</v>
      </c>
      <c r="O184" s="62"/>
      <c r="P184" s="168">
        <f t="shared" si="1"/>
        <v>0</v>
      </c>
      <c r="Q184" s="168">
        <v>2.6440000000000002E-2</v>
      </c>
      <c r="R184" s="168">
        <f t="shared" si="2"/>
        <v>2.6440000000000002E-2</v>
      </c>
      <c r="S184" s="168">
        <v>0</v>
      </c>
      <c r="T184" s="169">
        <f t="shared" si="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241</v>
      </c>
      <c r="AT184" s="170" t="s">
        <v>237</v>
      </c>
      <c r="AU184" s="170" t="s">
        <v>87</v>
      </c>
      <c r="AY184" s="18" t="s">
        <v>234</v>
      </c>
      <c r="BE184" s="171">
        <f t="shared" si="4"/>
        <v>0</v>
      </c>
      <c r="BF184" s="171">
        <f t="shared" si="5"/>
        <v>0</v>
      </c>
      <c r="BG184" s="171">
        <f t="shared" si="6"/>
        <v>0</v>
      </c>
      <c r="BH184" s="171">
        <f t="shared" si="7"/>
        <v>0</v>
      </c>
      <c r="BI184" s="171">
        <f t="shared" si="8"/>
        <v>0</v>
      </c>
      <c r="BJ184" s="18" t="s">
        <v>87</v>
      </c>
      <c r="BK184" s="171">
        <f t="shared" si="9"/>
        <v>0</v>
      </c>
      <c r="BL184" s="18" t="s">
        <v>241</v>
      </c>
      <c r="BM184" s="170" t="s">
        <v>5233</v>
      </c>
    </row>
    <row r="185" spans="1:65" s="2" customFormat="1" ht="24.15" customHeight="1">
      <c r="A185" s="33"/>
      <c r="B185" s="157"/>
      <c r="C185" s="199" t="s">
        <v>608</v>
      </c>
      <c r="D185" s="199" t="s">
        <v>478</v>
      </c>
      <c r="E185" s="200" t="s">
        <v>4973</v>
      </c>
      <c r="F185" s="201" t="s">
        <v>4974</v>
      </c>
      <c r="G185" s="202" t="s">
        <v>305</v>
      </c>
      <c r="H185" s="203">
        <v>1</v>
      </c>
      <c r="I185" s="204"/>
      <c r="J185" s="205">
        <f t="shared" si="0"/>
        <v>0</v>
      </c>
      <c r="K185" s="206"/>
      <c r="L185" s="207"/>
      <c r="M185" s="208" t="s">
        <v>1</v>
      </c>
      <c r="N185" s="209" t="s">
        <v>41</v>
      </c>
      <c r="O185" s="62"/>
      <c r="P185" s="168">
        <f t="shared" si="1"/>
        <v>0</v>
      </c>
      <c r="Q185" s="168">
        <v>1.37</v>
      </c>
      <c r="R185" s="168">
        <f t="shared" si="2"/>
        <v>1.37</v>
      </c>
      <c r="S185" s="168">
        <v>0</v>
      </c>
      <c r="T185" s="169">
        <f t="shared" si="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282</v>
      </c>
      <c r="AT185" s="170" t="s">
        <v>478</v>
      </c>
      <c r="AU185" s="170" t="s">
        <v>87</v>
      </c>
      <c r="AY185" s="18" t="s">
        <v>234</v>
      </c>
      <c r="BE185" s="171">
        <f t="shared" si="4"/>
        <v>0</v>
      </c>
      <c r="BF185" s="171">
        <f t="shared" si="5"/>
        <v>0</v>
      </c>
      <c r="BG185" s="171">
        <f t="shared" si="6"/>
        <v>0</v>
      </c>
      <c r="BH185" s="171">
        <f t="shared" si="7"/>
        <v>0</v>
      </c>
      <c r="BI185" s="171">
        <f t="shared" si="8"/>
        <v>0</v>
      </c>
      <c r="BJ185" s="18" t="s">
        <v>87</v>
      </c>
      <c r="BK185" s="171">
        <f t="shared" si="9"/>
        <v>0</v>
      </c>
      <c r="BL185" s="18" t="s">
        <v>241</v>
      </c>
      <c r="BM185" s="170" t="s">
        <v>5234</v>
      </c>
    </row>
    <row r="186" spans="1:65" s="2" customFormat="1" ht="24.15" customHeight="1">
      <c r="A186" s="33"/>
      <c r="B186" s="157"/>
      <c r="C186" s="158" t="s">
        <v>613</v>
      </c>
      <c r="D186" s="158" t="s">
        <v>237</v>
      </c>
      <c r="E186" s="159" t="s">
        <v>4919</v>
      </c>
      <c r="F186" s="160" t="s">
        <v>4742</v>
      </c>
      <c r="G186" s="161" t="s">
        <v>305</v>
      </c>
      <c r="H186" s="162">
        <v>1</v>
      </c>
      <c r="I186" s="163"/>
      <c r="J186" s="164">
        <f t="shared" si="0"/>
        <v>0</v>
      </c>
      <c r="K186" s="165"/>
      <c r="L186" s="34"/>
      <c r="M186" s="166" t="s">
        <v>1</v>
      </c>
      <c r="N186" s="167" t="s">
        <v>41</v>
      </c>
      <c r="O186" s="62"/>
      <c r="P186" s="168">
        <f t="shared" si="1"/>
        <v>0</v>
      </c>
      <c r="Q186" s="168">
        <v>6.3E-3</v>
      </c>
      <c r="R186" s="168">
        <f t="shared" si="2"/>
        <v>6.3E-3</v>
      </c>
      <c r="S186" s="168">
        <v>0</v>
      </c>
      <c r="T186" s="169">
        <f t="shared" si="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0" t="s">
        <v>241</v>
      </c>
      <c r="AT186" s="170" t="s">
        <v>237</v>
      </c>
      <c r="AU186" s="170" t="s">
        <v>87</v>
      </c>
      <c r="AY186" s="18" t="s">
        <v>234</v>
      </c>
      <c r="BE186" s="171">
        <f t="shared" si="4"/>
        <v>0</v>
      </c>
      <c r="BF186" s="171">
        <f t="shared" si="5"/>
        <v>0</v>
      </c>
      <c r="BG186" s="171">
        <f t="shared" si="6"/>
        <v>0</v>
      </c>
      <c r="BH186" s="171">
        <f t="shared" si="7"/>
        <v>0</v>
      </c>
      <c r="BI186" s="171">
        <f t="shared" si="8"/>
        <v>0</v>
      </c>
      <c r="BJ186" s="18" t="s">
        <v>87</v>
      </c>
      <c r="BK186" s="171">
        <f t="shared" si="9"/>
        <v>0</v>
      </c>
      <c r="BL186" s="18" t="s">
        <v>241</v>
      </c>
      <c r="BM186" s="170" t="s">
        <v>5235</v>
      </c>
    </row>
    <row r="187" spans="1:65" s="2" customFormat="1" ht="16.5" customHeight="1">
      <c r="A187" s="33"/>
      <c r="B187" s="157"/>
      <c r="C187" s="199" t="s">
        <v>617</v>
      </c>
      <c r="D187" s="199" t="s">
        <v>478</v>
      </c>
      <c r="E187" s="200" t="s">
        <v>5004</v>
      </c>
      <c r="F187" s="201" t="s">
        <v>5005</v>
      </c>
      <c r="G187" s="202" t="s">
        <v>305</v>
      </c>
      <c r="H187" s="203">
        <v>1</v>
      </c>
      <c r="I187" s="204"/>
      <c r="J187" s="205">
        <f t="shared" si="0"/>
        <v>0</v>
      </c>
      <c r="K187" s="206"/>
      <c r="L187" s="207"/>
      <c r="M187" s="208" t="s">
        <v>1</v>
      </c>
      <c r="N187" s="209" t="s">
        <v>41</v>
      </c>
      <c r="O187" s="62"/>
      <c r="P187" s="168">
        <f t="shared" si="1"/>
        <v>0</v>
      </c>
      <c r="Q187" s="168">
        <v>0</v>
      </c>
      <c r="R187" s="168">
        <f t="shared" si="2"/>
        <v>0</v>
      </c>
      <c r="S187" s="168">
        <v>0</v>
      </c>
      <c r="T187" s="169">
        <f t="shared" si="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282</v>
      </c>
      <c r="AT187" s="170" t="s">
        <v>478</v>
      </c>
      <c r="AU187" s="170" t="s">
        <v>87</v>
      </c>
      <c r="AY187" s="18" t="s">
        <v>234</v>
      </c>
      <c r="BE187" s="171">
        <f t="shared" si="4"/>
        <v>0</v>
      </c>
      <c r="BF187" s="171">
        <f t="shared" si="5"/>
        <v>0</v>
      </c>
      <c r="BG187" s="171">
        <f t="shared" si="6"/>
        <v>0</v>
      </c>
      <c r="BH187" s="171">
        <f t="shared" si="7"/>
        <v>0</v>
      </c>
      <c r="BI187" s="171">
        <f t="shared" si="8"/>
        <v>0</v>
      </c>
      <c r="BJ187" s="18" t="s">
        <v>87</v>
      </c>
      <c r="BK187" s="171">
        <f t="shared" si="9"/>
        <v>0</v>
      </c>
      <c r="BL187" s="18" t="s">
        <v>241</v>
      </c>
      <c r="BM187" s="170" t="s">
        <v>5236</v>
      </c>
    </row>
    <row r="188" spans="1:65" s="2" customFormat="1" ht="16.5" customHeight="1">
      <c r="A188" s="33"/>
      <c r="B188" s="157"/>
      <c r="C188" s="199" t="s">
        <v>624</v>
      </c>
      <c r="D188" s="199" t="s">
        <v>478</v>
      </c>
      <c r="E188" s="200" t="s">
        <v>5000</v>
      </c>
      <c r="F188" s="201" t="s">
        <v>5001</v>
      </c>
      <c r="G188" s="202" t="s">
        <v>305</v>
      </c>
      <c r="H188" s="203">
        <v>1</v>
      </c>
      <c r="I188" s="204"/>
      <c r="J188" s="205">
        <f t="shared" si="0"/>
        <v>0</v>
      </c>
      <c r="K188" s="206"/>
      <c r="L188" s="207"/>
      <c r="M188" s="208" t="s">
        <v>1</v>
      </c>
      <c r="N188" s="209" t="s">
        <v>41</v>
      </c>
      <c r="O188" s="62"/>
      <c r="P188" s="168">
        <f t="shared" si="1"/>
        <v>0</v>
      </c>
      <c r="Q188" s="168">
        <v>0</v>
      </c>
      <c r="R188" s="168">
        <f t="shared" si="2"/>
        <v>0</v>
      </c>
      <c r="S188" s="168">
        <v>0</v>
      </c>
      <c r="T188" s="169">
        <f t="shared" si="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282</v>
      </c>
      <c r="AT188" s="170" t="s">
        <v>478</v>
      </c>
      <c r="AU188" s="170" t="s">
        <v>87</v>
      </c>
      <c r="AY188" s="18" t="s">
        <v>234</v>
      </c>
      <c r="BE188" s="171">
        <f t="shared" si="4"/>
        <v>0</v>
      </c>
      <c r="BF188" s="171">
        <f t="shared" si="5"/>
        <v>0</v>
      </c>
      <c r="BG188" s="171">
        <f t="shared" si="6"/>
        <v>0</v>
      </c>
      <c r="BH188" s="171">
        <f t="shared" si="7"/>
        <v>0</v>
      </c>
      <c r="BI188" s="171">
        <f t="shared" si="8"/>
        <v>0</v>
      </c>
      <c r="BJ188" s="18" t="s">
        <v>87</v>
      </c>
      <c r="BK188" s="171">
        <f t="shared" si="9"/>
        <v>0</v>
      </c>
      <c r="BL188" s="18" t="s">
        <v>241</v>
      </c>
      <c r="BM188" s="170" t="s">
        <v>5237</v>
      </c>
    </row>
    <row r="189" spans="1:65" s="12" customFormat="1" ht="22.95" customHeight="1">
      <c r="B189" s="144"/>
      <c r="D189" s="145" t="s">
        <v>74</v>
      </c>
      <c r="E189" s="155" t="s">
        <v>5007</v>
      </c>
      <c r="F189" s="155" t="s">
        <v>5008</v>
      </c>
      <c r="I189" s="147"/>
      <c r="J189" s="156">
        <f>BK189</f>
        <v>0</v>
      </c>
      <c r="L189" s="144"/>
      <c r="M189" s="149"/>
      <c r="N189" s="150"/>
      <c r="O189" s="150"/>
      <c r="P189" s="151">
        <f>SUM(P190:P192)</f>
        <v>0</v>
      </c>
      <c r="Q189" s="150"/>
      <c r="R189" s="151">
        <f>SUM(R190:R192)</f>
        <v>1.4256000000000002</v>
      </c>
      <c r="S189" s="150"/>
      <c r="T189" s="152">
        <f>SUM(T190:T192)</f>
        <v>0</v>
      </c>
      <c r="AR189" s="145" t="s">
        <v>82</v>
      </c>
      <c r="AT189" s="153" t="s">
        <v>74</v>
      </c>
      <c r="AU189" s="153" t="s">
        <v>82</v>
      </c>
      <c r="AY189" s="145" t="s">
        <v>234</v>
      </c>
      <c r="BK189" s="154">
        <f>SUM(BK190:BK192)</f>
        <v>0</v>
      </c>
    </row>
    <row r="190" spans="1:65" s="2" customFormat="1" ht="16.5" customHeight="1">
      <c r="A190" s="33"/>
      <c r="B190" s="157"/>
      <c r="C190" s="158" t="s">
        <v>630</v>
      </c>
      <c r="D190" s="158" t="s">
        <v>237</v>
      </c>
      <c r="E190" s="159" t="s">
        <v>5009</v>
      </c>
      <c r="F190" s="160" t="s">
        <v>5010</v>
      </c>
      <c r="G190" s="161" t="s">
        <v>453</v>
      </c>
      <c r="H190" s="162">
        <v>31.103999999999999</v>
      </c>
      <c r="I190" s="163"/>
      <c r="J190" s="164">
        <f>ROUND(I190*H190,2)</f>
        <v>0</v>
      </c>
      <c r="K190" s="165"/>
      <c r="L190" s="34"/>
      <c r="M190" s="166" t="s">
        <v>1</v>
      </c>
      <c r="N190" s="167" t="s">
        <v>41</v>
      </c>
      <c r="O190" s="62"/>
      <c r="P190" s="168">
        <f>O190*H190</f>
        <v>0</v>
      </c>
      <c r="Q190" s="168">
        <v>0</v>
      </c>
      <c r="R190" s="168">
        <f>Q190*H190</f>
        <v>0</v>
      </c>
      <c r="S190" s="168">
        <v>0</v>
      </c>
      <c r="T190" s="169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241</v>
      </c>
      <c r="AT190" s="170" t="s">
        <v>237</v>
      </c>
      <c r="AU190" s="170" t="s">
        <v>87</v>
      </c>
      <c r="AY190" s="18" t="s">
        <v>234</v>
      </c>
      <c r="BE190" s="171">
        <f>IF(N190="základná",J190,0)</f>
        <v>0</v>
      </c>
      <c r="BF190" s="171">
        <f>IF(N190="znížená",J190,0)</f>
        <v>0</v>
      </c>
      <c r="BG190" s="171">
        <f>IF(N190="zákl. prenesená",J190,0)</f>
        <v>0</v>
      </c>
      <c r="BH190" s="171">
        <f>IF(N190="zníž. prenesená",J190,0)</f>
        <v>0</v>
      </c>
      <c r="BI190" s="171">
        <f>IF(N190="nulová",J190,0)</f>
        <v>0</v>
      </c>
      <c r="BJ190" s="18" t="s">
        <v>87</v>
      </c>
      <c r="BK190" s="171">
        <f>ROUND(I190*H190,2)</f>
        <v>0</v>
      </c>
      <c r="BL190" s="18" t="s">
        <v>241</v>
      </c>
      <c r="BM190" s="170" t="s">
        <v>5238</v>
      </c>
    </row>
    <row r="191" spans="1:65" s="14" customFormat="1">
      <c r="B191" s="180"/>
      <c r="D191" s="173" t="s">
        <v>243</v>
      </c>
      <c r="E191" s="181" t="s">
        <v>4928</v>
      </c>
      <c r="F191" s="182" t="s">
        <v>5239</v>
      </c>
      <c r="H191" s="183">
        <v>31.103999999999999</v>
      </c>
      <c r="I191" s="184"/>
      <c r="L191" s="180"/>
      <c r="M191" s="185"/>
      <c r="N191" s="186"/>
      <c r="O191" s="186"/>
      <c r="P191" s="186"/>
      <c r="Q191" s="186"/>
      <c r="R191" s="186"/>
      <c r="S191" s="186"/>
      <c r="T191" s="187"/>
      <c r="AT191" s="181" t="s">
        <v>243</v>
      </c>
      <c r="AU191" s="181" t="s">
        <v>87</v>
      </c>
      <c r="AV191" s="14" t="s">
        <v>87</v>
      </c>
      <c r="AW191" s="14" t="s">
        <v>29</v>
      </c>
      <c r="AX191" s="14" t="s">
        <v>82</v>
      </c>
      <c r="AY191" s="181" t="s">
        <v>234</v>
      </c>
    </row>
    <row r="192" spans="1:65" s="2" customFormat="1" ht="24.15" customHeight="1">
      <c r="A192" s="33"/>
      <c r="B192" s="157"/>
      <c r="C192" s="199" t="s">
        <v>639</v>
      </c>
      <c r="D192" s="199" t="s">
        <v>478</v>
      </c>
      <c r="E192" s="200" t="s">
        <v>5013</v>
      </c>
      <c r="F192" s="201" t="s">
        <v>5014</v>
      </c>
      <c r="G192" s="202" t="s">
        <v>305</v>
      </c>
      <c r="H192" s="203">
        <v>72</v>
      </c>
      <c r="I192" s="204"/>
      <c r="J192" s="205">
        <f>ROUND(I192*H192,2)</f>
        <v>0</v>
      </c>
      <c r="K192" s="206"/>
      <c r="L192" s="207"/>
      <c r="M192" s="208" t="s">
        <v>1</v>
      </c>
      <c r="N192" s="209" t="s">
        <v>41</v>
      </c>
      <c r="O192" s="62"/>
      <c r="P192" s="168">
        <f>O192*H192</f>
        <v>0</v>
      </c>
      <c r="Q192" s="168">
        <v>1.9800000000000002E-2</v>
      </c>
      <c r="R192" s="168">
        <f>Q192*H192</f>
        <v>1.4256000000000002</v>
      </c>
      <c r="S192" s="168">
        <v>0</v>
      </c>
      <c r="T192" s="169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0" t="s">
        <v>282</v>
      </c>
      <c r="AT192" s="170" t="s">
        <v>478</v>
      </c>
      <c r="AU192" s="170" t="s">
        <v>87</v>
      </c>
      <c r="AY192" s="18" t="s">
        <v>234</v>
      </c>
      <c r="BE192" s="171">
        <f>IF(N192="základná",J192,0)</f>
        <v>0</v>
      </c>
      <c r="BF192" s="171">
        <f>IF(N192="znížená",J192,0)</f>
        <v>0</v>
      </c>
      <c r="BG192" s="171">
        <f>IF(N192="zákl. prenesená",J192,0)</f>
        <v>0</v>
      </c>
      <c r="BH192" s="171">
        <f>IF(N192="zníž. prenesená",J192,0)</f>
        <v>0</v>
      </c>
      <c r="BI192" s="171">
        <f>IF(N192="nulová",J192,0)</f>
        <v>0</v>
      </c>
      <c r="BJ192" s="18" t="s">
        <v>87</v>
      </c>
      <c r="BK192" s="171">
        <f>ROUND(I192*H192,2)</f>
        <v>0</v>
      </c>
      <c r="BL192" s="18" t="s">
        <v>241</v>
      </c>
      <c r="BM192" s="170" t="s">
        <v>5240</v>
      </c>
    </row>
    <row r="193" spans="1:65" s="12" customFormat="1" ht="22.95" customHeight="1">
      <c r="B193" s="144"/>
      <c r="D193" s="145" t="s">
        <v>74</v>
      </c>
      <c r="E193" s="155" t="s">
        <v>325</v>
      </c>
      <c r="F193" s="155" t="s">
        <v>326</v>
      </c>
      <c r="I193" s="147"/>
      <c r="J193" s="156">
        <f>BK193</f>
        <v>0</v>
      </c>
      <c r="L193" s="144"/>
      <c r="M193" s="149"/>
      <c r="N193" s="150"/>
      <c r="O193" s="150"/>
      <c r="P193" s="151">
        <f>P194</f>
        <v>0</v>
      </c>
      <c r="Q193" s="150"/>
      <c r="R193" s="151">
        <f>R194</f>
        <v>0</v>
      </c>
      <c r="S193" s="150"/>
      <c r="T193" s="152">
        <f>T194</f>
        <v>0</v>
      </c>
      <c r="AR193" s="145" t="s">
        <v>82</v>
      </c>
      <c r="AT193" s="153" t="s">
        <v>74</v>
      </c>
      <c r="AU193" s="153" t="s">
        <v>82</v>
      </c>
      <c r="AY193" s="145" t="s">
        <v>234</v>
      </c>
      <c r="BK193" s="154">
        <f>BK194</f>
        <v>0</v>
      </c>
    </row>
    <row r="194" spans="1:65" s="2" customFormat="1" ht="33" customHeight="1">
      <c r="A194" s="33"/>
      <c r="B194" s="157"/>
      <c r="C194" s="158" t="s">
        <v>643</v>
      </c>
      <c r="D194" s="158" t="s">
        <v>237</v>
      </c>
      <c r="E194" s="159" t="s">
        <v>1399</v>
      </c>
      <c r="F194" s="160" t="s">
        <v>1400</v>
      </c>
      <c r="G194" s="161" t="s">
        <v>267</v>
      </c>
      <c r="H194" s="162">
        <v>4.1369999999999996</v>
      </c>
      <c r="I194" s="163"/>
      <c r="J194" s="164">
        <f>ROUND(I194*H194,2)</f>
        <v>0</v>
      </c>
      <c r="K194" s="165"/>
      <c r="L194" s="34"/>
      <c r="M194" s="224" t="s">
        <v>1</v>
      </c>
      <c r="N194" s="225" t="s">
        <v>41</v>
      </c>
      <c r="O194" s="220"/>
      <c r="P194" s="221">
        <f>O194*H194</f>
        <v>0</v>
      </c>
      <c r="Q194" s="221">
        <v>0</v>
      </c>
      <c r="R194" s="221">
        <f>Q194*H194</f>
        <v>0</v>
      </c>
      <c r="S194" s="221">
        <v>0</v>
      </c>
      <c r="T194" s="222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70" t="s">
        <v>241</v>
      </c>
      <c r="AT194" s="170" t="s">
        <v>237</v>
      </c>
      <c r="AU194" s="170" t="s">
        <v>87</v>
      </c>
      <c r="AY194" s="18" t="s">
        <v>234</v>
      </c>
      <c r="BE194" s="171">
        <f>IF(N194="základná",J194,0)</f>
        <v>0</v>
      </c>
      <c r="BF194" s="171">
        <f>IF(N194="znížená",J194,0)</f>
        <v>0</v>
      </c>
      <c r="BG194" s="171">
        <f>IF(N194="zákl. prenesená",J194,0)</f>
        <v>0</v>
      </c>
      <c r="BH194" s="171">
        <f>IF(N194="zníž. prenesená",J194,0)</f>
        <v>0</v>
      </c>
      <c r="BI194" s="171">
        <f>IF(N194="nulová",J194,0)</f>
        <v>0</v>
      </c>
      <c r="BJ194" s="18" t="s">
        <v>87</v>
      </c>
      <c r="BK194" s="171">
        <f>ROUND(I194*H194,2)</f>
        <v>0</v>
      </c>
      <c r="BL194" s="18" t="s">
        <v>241</v>
      </c>
      <c r="BM194" s="170" t="s">
        <v>5241</v>
      </c>
    </row>
    <row r="195" spans="1:65" s="2" customFormat="1" ht="6.9" customHeight="1">
      <c r="A195" s="33"/>
      <c r="B195" s="51"/>
      <c r="C195" s="52"/>
      <c r="D195" s="52"/>
      <c r="E195" s="52"/>
      <c r="F195" s="52"/>
      <c r="G195" s="52"/>
      <c r="H195" s="52"/>
      <c r="I195" s="52"/>
      <c r="J195" s="52"/>
      <c r="K195" s="52"/>
      <c r="L195" s="34"/>
      <c r="M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</row>
  </sheetData>
  <autoFilter ref="C126:K194" xr:uid="{00000000-0009-0000-0000-000019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BM188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191</v>
      </c>
      <c r="AZ2" s="102" t="s">
        <v>5242</v>
      </c>
      <c r="BA2" s="102" t="s">
        <v>1</v>
      </c>
      <c r="BB2" s="102" t="s">
        <v>1</v>
      </c>
      <c r="BC2" s="102" t="s">
        <v>5243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5244</v>
      </c>
      <c r="BA3" s="102" t="s">
        <v>1</v>
      </c>
      <c r="BB3" s="102" t="s">
        <v>1</v>
      </c>
      <c r="BC3" s="102" t="s">
        <v>5245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5246</v>
      </c>
      <c r="BA4" s="102" t="s">
        <v>1</v>
      </c>
      <c r="BB4" s="102" t="s">
        <v>1</v>
      </c>
      <c r="BC4" s="102" t="s">
        <v>5247</v>
      </c>
      <c r="BD4" s="102" t="s">
        <v>87</v>
      </c>
    </row>
    <row r="5" spans="1:56" s="1" customFormat="1" ht="6.9" customHeight="1">
      <c r="B5" s="21"/>
      <c r="L5" s="21"/>
      <c r="AZ5" s="102" t="s">
        <v>3164</v>
      </c>
      <c r="BA5" s="102" t="s">
        <v>1</v>
      </c>
      <c r="BB5" s="102" t="s">
        <v>1</v>
      </c>
      <c r="BC5" s="102" t="s">
        <v>5248</v>
      </c>
      <c r="BD5" s="102" t="s">
        <v>87</v>
      </c>
    </row>
    <row r="6" spans="1:56" s="1" customFormat="1" ht="12" customHeight="1">
      <c r="B6" s="21"/>
      <c r="D6" s="28" t="s">
        <v>15</v>
      </c>
      <c r="L6" s="21"/>
      <c r="AZ6" s="102" t="s">
        <v>5249</v>
      </c>
      <c r="BA6" s="102" t="s">
        <v>1</v>
      </c>
      <c r="BB6" s="102" t="s">
        <v>1</v>
      </c>
      <c r="BC6" s="102" t="s">
        <v>5250</v>
      </c>
      <c r="BD6" s="102" t="s">
        <v>87</v>
      </c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  <c r="AZ7" s="102" t="s">
        <v>4385</v>
      </c>
      <c r="BA7" s="102" t="s">
        <v>4806</v>
      </c>
      <c r="BB7" s="102" t="s">
        <v>1</v>
      </c>
      <c r="BC7" s="102" t="s">
        <v>5251</v>
      </c>
      <c r="BD7" s="102" t="s">
        <v>87</v>
      </c>
    </row>
    <row r="8" spans="1:56" s="1" customFormat="1" ht="12" customHeight="1">
      <c r="B8" s="21"/>
      <c r="D8" s="28" t="s">
        <v>199</v>
      </c>
      <c r="L8" s="21"/>
      <c r="AZ8" s="102" t="s">
        <v>3166</v>
      </c>
      <c r="BA8" s="102" t="s">
        <v>1</v>
      </c>
      <c r="BB8" s="102" t="s">
        <v>1</v>
      </c>
      <c r="BC8" s="102" t="s">
        <v>5252</v>
      </c>
      <c r="BD8" s="102" t="s">
        <v>87</v>
      </c>
    </row>
    <row r="9" spans="1:56" s="2" customFormat="1" ht="16.5" customHeight="1">
      <c r="A9" s="33"/>
      <c r="B9" s="34"/>
      <c r="C9" s="33"/>
      <c r="D9" s="33"/>
      <c r="E9" s="284" t="s">
        <v>5087</v>
      </c>
      <c r="F9" s="287"/>
      <c r="G9" s="287"/>
      <c r="H9" s="28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201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66" t="s">
        <v>5253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20. 4. 2022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8" t="str">
        <f>'Rekapitulácia stavby'!E14</f>
        <v>Vyplň údaj</v>
      </c>
      <c r="F20" s="255"/>
      <c r="G20" s="255"/>
      <c r="H20" s="25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30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4395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205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5"/>
      <c r="B29" s="106"/>
      <c r="C29" s="105"/>
      <c r="D29" s="105"/>
      <c r="E29" s="259" t="s">
        <v>1</v>
      </c>
      <c r="F29" s="259"/>
      <c r="G29" s="259"/>
      <c r="H29" s="259"/>
      <c r="I29" s="105"/>
      <c r="J29" s="105"/>
      <c r="K29" s="105"/>
      <c r="L29" s="107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8" t="s">
        <v>35</v>
      </c>
      <c r="E32" s="33"/>
      <c r="F32" s="33"/>
      <c r="G32" s="33"/>
      <c r="H32" s="33"/>
      <c r="I32" s="33"/>
      <c r="J32" s="75">
        <f>ROUND(J127,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39</v>
      </c>
      <c r="E35" s="39" t="s">
        <v>40</v>
      </c>
      <c r="F35" s="109">
        <f>ROUND((SUM(BE127:BE187)),  2)</f>
        <v>0</v>
      </c>
      <c r="G35" s="110"/>
      <c r="H35" s="110"/>
      <c r="I35" s="111">
        <v>0.2</v>
      </c>
      <c r="J35" s="109">
        <f>ROUND(((SUM(BE127:BE187))*I35),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9" t="s">
        <v>41</v>
      </c>
      <c r="F36" s="109">
        <f>ROUND((SUM(BF127:BF187)),  2)</f>
        <v>0</v>
      </c>
      <c r="G36" s="110"/>
      <c r="H36" s="110"/>
      <c r="I36" s="111">
        <v>0.2</v>
      </c>
      <c r="J36" s="109">
        <f>ROUND(((SUM(BF127:BF187))*I36),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42</v>
      </c>
      <c r="F37" s="112">
        <f>ROUND((SUM(BG127:BG187)),  2)</f>
        <v>0</v>
      </c>
      <c r="G37" s="33"/>
      <c r="H37" s="33"/>
      <c r="I37" s="113">
        <v>0.2</v>
      </c>
      <c r="J37" s="112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43</v>
      </c>
      <c r="F38" s="112">
        <f>ROUND((SUM(BH127:BH187)),  2)</f>
        <v>0</v>
      </c>
      <c r="G38" s="33"/>
      <c r="H38" s="33"/>
      <c r="I38" s="113">
        <v>0.2</v>
      </c>
      <c r="J38" s="112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39" t="s">
        <v>44</v>
      </c>
      <c r="F39" s="109">
        <f>ROUND((SUM(BI127:BI187)),  2)</f>
        <v>0</v>
      </c>
      <c r="G39" s="110"/>
      <c r="H39" s="110"/>
      <c r="I39" s="111">
        <v>0</v>
      </c>
      <c r="J39" s="109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4"/>
      <c r="D41" s="115" t="s">
        <v>45</v>
      </c>
      <c r="E41" s="64"/>
      <c r="F41" s="64"/>
      <c r="G41" s="116" t="s">
        <v>46</v>
      </c>
      <c r="H41" s="117" t="s">
        <v>47</v>
      </c>
      <c r="I41" s="64"/>
      <c r="J41" s="118">
        <f>SUM(J32:J39)</f>
        <v>0</v>
      </c>
      <c r="K41" s="119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2" customFormat="1" ht="16.5" hidden="1" customHeight="1">
      <c r="A87" s="33"/>
      <c r="B87" s="34"/>
      <c r="C87" s="33"/>
      <c r="D87" s="33"/>
      <c r="E87" s="284" t="s">
        <v>5087</v>
      </c>
      <c r="F87" s="287"/>
      <c r="G87" s="287"/>
      <c r="H87" s="28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hidden="1" customHeight="1">
      <c r="A88" s="33"/>
      <c r="B88" s="34"/>
      <c r="C88" s="28" t="s">
        <v>201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hidden="1" customHeight="1">
      <c r="A89" s="33"/>
      <c r="B89" s="34"/>
      <c r="C89" s="33"/>
      <c r="D89" s="33"/>
      <c r="E89" s="266" t="str">
        <f>E11</f>
        <v>SO 06.3 - Odlučovač ropných látok - ORL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hidden="1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hidden="1" customHeight="1">
      <c r="A91" s="33"/>
      <c r="B91" s="34"/>
      <c r="C91" s="28" t="s">
        <v>19</v>
      </c>
      <c r="D91" s="33"/>
      <c r="E91" s="33"/>
      <c r="F91" s="26" t="str">
        <f>F14</f>
        <v>kú: Jelka,p.č.:1174/1,4,24,25</v>
      </c>
      <c r="G91" s="33"/>
      <c r="H91" s="33"/>
      <c r="I91" s="28" t="s">
        <v>21</v>
      </c>
      <c r="J91" s="59" t="str">
        <f>IF(J14="","",J14)</f>
        <v>20. 4. 2022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hidden="1" customHeight="1">
      <c r="A93" s="33"/>
      <c r="B93" s="34"/>
      <c r="C93" s="28" t="s">
        <v>23</v>
      </c>
      <c r="D93" s="33"/>
      <c r="E93" s="33"/>
      <c r="F93" s="26" t="str">
        <f>E17</f>
        <v>Obec Jelka, Mierová 959/17, 925 23 Jelka</v>
      </c>
      <c r="G93" s="33"/>
      <c r="H93" s="33"/>
      <c r="I93" s="28" t="s">
        <v>30</v>
      </c>
      <c r="J93" s="31" t="str">
        <f>E23</f>
        <v>Ing.Alfréd Gáspár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hidden="1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Ingrid Szegheőová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hidden="1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hidden="1" customHeight="1">
      <c r="A96" s="33"/>
      <c r="B96" s="34"/>
      <c r="C96" s="122" t="s">
        <v>207</v>
      </c>
      <c r="D96" s="114"/>
      <c r="E96" s="114"/>
      <c r="F96" s="114"/>
      <c r="G96" s="114"/>
      <c r="H96" s="114"/>
      <c r="I96" s="114"/>
      <c r="J96" s="123" t="s">
        <v>208</v>
      </c>
      <c r="K96" s="114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hidden="1" customHeight="1">
      <c r="A98" s="33"/>
      <c r="B98" s="34"/>
      <c r="C98" s="124" t="s">
        <v>209</v>
      </c>
      <c r="D98" s="33"/>
      <c r="E98" s="33"/>
      <c r="F98" s="33"/>
      <c r="G98" s="33"/>
      <c r="H98" s="33"/>
      <c r="I98" s="33"/>
      <c r="J98" s="75">
        <f>J127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210</v>
      </c>
    </row>
    <row r="99" spans="1:47" s="9" customFormat="1" ht="24.9" hidden="1" customHeight="1">
      <c r="B99" s="125"/>
      <c r="D99" s="126" t="s">
        <v>211</v>
      </c>
      <c r="E99" s="127"/>
      <c r="F99" s="127"/>
      <c r="G99" s="127"/>
      <c r="H99" s="127"/>
      <c r="I99" s="127"/>
      <c r="J99" s="128">
        <f>J128</f>
        <v>0</v>
      </c>
      <c r="L99" s="125"/>
    </row>
    <row r="100" spans="1:47" s="10" customFormat="1" ht="19.95" hidden="1" customHeight="1">
      <c r="B100" s="129"/>
      <c r="D100" s="130" t="s">
        <v>433</v>
      </c>
      <c r="E100" s="131"/>
      <c r="F100" s="131"/>
      <c r="G100" s="131"/>
      <c r="H100" s="131"/>
      <c r="I100" s="131"/>
      <c r="J100" s="132">
        <f>J129</f>
        <v>0</v>
      </c>
      <c r="L100" s="129"/>
    </row>
    <row r="101" spans="1:47" s="10" customFormat="1" ht="19.95" hidden="1" customHeight="1">
      <c r="B101" s="129"/>
      <c r="D101" s="130" t="s">
        <v>5254</v>
      </c>
      <c r="E101" s="131"/>
      <c r="F101" s="131"/>
      <c r="G101" s="131"/>
      <c r="H101" s="131"/>
      <c r="I101" s="131"/>
      <c r="J101" s="132">
        <f>J162</f>
        <v>0</v>
      </c>
      <c r="L101" s="129"/>
    </row>
    <row r="102" spans="1:47" s="10" customFormat="1" ht="19.95" hidden="1" customHeight="1">
      <c r="B102" s="129"/>
      <c r="D102" s="130" t="s">
        <v>2761</v>
      </c>
      <c r="E102" s="131"/>
      <c r="F102" s="131"/>
      <c r="G102" s="131"/>
      <c r="H102" s="131"/>
      <c r="I102" s="131"/>
      <c r="J102" s="132">
        <f>J165</f>
        <v>0</v>
      </c>
      <c r="L102" s="129"/>
    </row>
    <row r="103" spans="1:47" s="10" customFormat="1" ht="19.95" hidden="1" customHeight="1">
      <c r="B103" s="129"/>
      <c r="D103" s="130" t="s">
        <v>4817</v>
      </c>
      <c r="E103" s="131"/>
      <c r="F103" s="131"/>
      <c r="G103" s="131"/>
      <c r="H103" s="131"/>
      <c r="I103" s="131"/>
      <c r="J103" s="132">
        <f>J176</f>
        <v>0</v>
      </c>
      <c r="L103" s="129"/>
    </row>
    <row r="104" spans="1:47" s="10" customFormat="1" ht="19.95" hidden="1" customHeight="1">
      <c r="B104" s="129"/>
      <c r="D104" s="130" t="s">
        <v>1315</v>
      </c>
      <c r="E104" s="131"/>
      <c r="F104" s="131"/>
      <c r="G104" s="131"/>
      <c r="H104" s="131"/>
      <c r="I104" s="131"/>
      <c r="J104" s="132">
        <f>J184</f>
        <v>0</v>
      </c>
      <c r="L104" s="129"/>
    </row>
    <row r="105" spans="1:47" s="9" customFormat="1" ht="24.9" hidden="1" customHeight="1">
      <c r="B105" s="125"/>
      <c r="D105" s="126" t="s">
        <v>1832</v>
      </c>
      <c r="E105" s="127"/>
      <c r="F105" s="127"/>
      <c r="G105" s="127"/>
      <c r="H105" s="127"/>
      <c r="I105" s="127"/>
      <c r="J105" s="128">
        <f>J186</f>
        <v>0</v>
      </c>
      <c r="L105" s="125"/>
    </row>
    <row r="106" spans="1:47" s="2" customFormat="1" ht="21.75" hidden="1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6.9" hidden="1" customHeight="1">
      <c r="A107" s="33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hidden="1"/>
    <row r="109" spans="1:47" hidden="1"/>
    <row r="110" spans="1:47" hidden="1"/>
    <row r="111" spans="1:47" s="2" customFormat="1" ht="6.9" customHeight="1">
      <c r="A111" s="33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4.9" customHeight="1">
      <c r="A112" s="33"/>
      <c r="B112" s="34"/>
      <c r="C112" s="22" t="s">
        <v>220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6.9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6.5" customHeight="1">
      <c r="A115" s="33"/>
      <c r="B115" s="34"/>
      <c r="C115" s="33"/>
      <c r="D115" s="33"/>
      <c r="E115" s="284" t="str">
        <f>E7</f>
        <v>PRESTAVBA BUDOV ZDRAVOTNÉHO STREDISKA - 9 B.J.</v>
      </c>
      <c r="F115" s="285"/>
      <c r="G115" s="285"/>
      <c r="H115" s="285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199</v>
      </c>
      <c r="L116" s="21"/>
    </row>
    <row r="117" spans="1:63" s="2" customFormat="1" ht="16.5" customHeight="1">
      <c r="A117" s="33"/>
      <c r="B117" s="34"/>
      <c r="C117" s="33"/>
      <c r="D117" s="33"/>
      <c r="E117" s="284" t="s">
        <v>5087</v>
      </c>
      <c r="F117" s="287"/>
      <c r="G117" s="287"/>
      <c r="H117" s="287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201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66" t="str">
        <f>E11</f>
        <v>SO 06.3 - Odlučovač ropných látok - ORL</v>
      </c>
      <c r="F119" s="287"/>
      <c r="G119" s="287"/>
      <c r="H119" s="287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kú: Jelka,p.č.:1174/1,4,24,25</v>
      </c>
      <c r="G121" s="33"/>
      <c r="H121" s="33"/>
      <c r="I121" s="28" t="s">
        <v>21</v>
      </c>
      <c r="J121" s="59" t="str">
        <f>IF(J14="","",J14)</f>
        <v>20. 4. 2022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15" customHeight="1">
      <c r="A123" s="33"/>
      <c r="B123" s="34"/>
      <c r="C123" s="28" t="s">
        <v>23</v>
      </c>
      <c r="D123" s="33"/>
      <c r="E123" s="33"/>
      <c r="F123" s="26" t="str">
        <f>E17</f>
        <v>Obec Jelka, Mierová 959/17, 925 23 Jelka</v>
      </c>
      <c r="G123" s="33"/>
      <c r="H123" s="33"/>
      <c r="I123" s="28" t="s">
        <v>30</v>
      </c>
      <c r="J123" s="31" t="str">
        <f>E23</f>
        <v>Ing.Alfréd Gáspár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15" customHeight="1">
      <c r="A124" s="33"/>
      <c r="B124" s="34"/>
      <c r="C124" s="28" t="s">
        <v>27</v>
      </c>
      <c r="D124" s="33"/>
      <c r="E124" s="33"/>
      <c r="F124" s="26" t="str">
        <f>IF(E20="","",E20)</f>
        <v>Vyplň údaj</v>
      </c>
      <c r="G124" s="33"/>
      <c r="H124" s="33"/>
      <c r="I124" s="28" t="s">
        <v>32</v>
      </c>
      <c r="J124" s="31" t="str">
        <f>E26</f>
        <v>Ingrid Szegheőová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33"/>
      <c r="B126" s="134"/>
      <c r="C126" s="135" t="s">
        <v>221</v>
      </c>
      <c r="D126" s="136" t="s">
        <v>60</v>
      </c>
      <c r="E126" s="136" t="s">
        <v>56</v>
      </c>
      <c r="F126" s="136" t="s">
        <v>57</v>
      </c>
      <c r="G126" s="136" t="s">
        <v>222</v>
      </c>
      <c r="H126" s="136" t="s">
        <v>223</v>
      </c>
      <c r="I126" s="136" t="s">
        <v>224</v>
      </c>
      <c r="J126" s="137" t="s">
        <v>208</v>
      </c>
      <c r="K126" s="138" t="s">
        <v>225</v>
      </c>
      <c r="L126" s="139"/>
      <c r="M126" s="66" t="s">
        <v>1</v>
      </c>
      <c r="N126" s="67" t="s">
        <v>39</v>
      </c>
      <c r="O126" s="67" t="s">
        <v>226</v>
      </c>
      <c r="P126" s="67" t="s">
        <v>227</v>
      </c>
      <c r="Q126" s="67" t="s">
        <v>228</v>
      </c>
      <c r="R126" s="67" t="s">
        <v>229</v>
      </c>
      <c r="S126" s="67" t="s">
        <v>230</v>
      </c>
      <c r="T126" s="68" t="s">
        <v>231</v>
      </c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</row>
    <row r="127" spans="1:63" s="2" customFormat="1" ht="22.95" customHeight="1">
      <c r="A127" s="33"/>
      <c r="B127" s="34"/>
      <c r="C127" s="73" t="s">
        <v>209</v>
      </c>
      <c r="D127" s="33"/>
      <c r="E127" s="33"/>
      <c r="F127" s="33"/>
      <c r="G127" s="33"/>
      <c r="H127" s="33"/>
      <c r="I127" s="33"/>
      <c r="J127" s="140">
        <f>BK127</f>
        <v>0</v>
      </c>
      <c r="K127" s="33"/>
      <c r="L127" s="34"/>
      <c r="M127" s="69"/>
      <c r="N127" s="60"/>
      <c r="O127" s="70"/>
      <c r="P127" s="141">
        <f>P128+P186</f>
        <v>0</v>
      </c>
      <c r="Q127" s="70"/>
      <c r="R127" s="141">
        <f>R128+R186</f>
        <v>95.444718960000003</v>
      </c>
      <c r="S127" s="70"/>
      <c r="T127" s="142">
        <f>T128+T186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210</v>
      </c>
      <c r="BK127" s="143">
        <f>BK128+BK186</f>
        <v>0</v>
      </c>
    </row>
    <row r="128" spans="1:63" s="12" customFormat="1" ht="25.95" customHeight="1">
      <c r="B128" s="144"/>
      <c r="D128" s="145" t="s">
        <v>74</v>
      </c>
      <c r="E128" s="146" t="s">
        <v>232</v>
      </c>
      <c r="F128" s="146" t="s">
        <v>233</v>
      </c>
      <c r="I128" s="147"/>
      <c r="J128" s="148">
        <f>BK128</f>
        <v>0</v>
      </c>
      <c r="L128" s="144"/>
      <c r="M128" s="149"/>
      <c r="N128" s="150"/>
      <c r="O128" s="150"/>
      <c r="P128" s="151">
        <f>P129+P162+P165+P176+P184</f>
        <v>0</v>
      </c>
      <c r="Q128" s="150"/>
      <c r="R128" s="151">
        <f>R129+R162+R165+R176+R184</f>
        <v>95.444718960000003</v>
      </c>
      <c r="S128" s="150"/>
      <c r="T128" s="152">
        <f>T129+T162+T165+T176+T184</f>
        <v>0</v>
      </c>
      <c r="AR128" s="145" t="s">
        <v>82</v>
      </c>
      <c r="AT128" s="153" t="s">
        <v>74</v>
      </c>
      <c r="AU128" s="153" t="s">
        <v>75</v>
      </c>
      <c r="AY128" s="145" t="s">
        <v>234</v>
      </c>
      <c r="BK128" s="154">
        <f>BK129+BK162+BK165+BK176+BK184</f>
        <v>0</v>
      </c>
    </row>
    <row r="129" spans="1:65" s="12" customFormat="1" ht="22.95" customHeight="1">
      <c r="B129" s="144"/>
      <c r="D129" s="145" t="s">
        <v>74</v>
      </c>
      <c r="E129" s="155" t="s">
        <v>82</v>
      </c>
      <c r="F129" s="155" t="s">
        <v>450</v>
      </c>
      <c r="I129" s="147"/>
      <c r="J129" s="156">
        <f>BK129</f>
        <v>0</v>
      </c>
      <c r="L129" s="144"/>
      <c r="M129" s="149"/>
      <c r="N129" s="150"/>
      <c r="O129" s="150"/>
      <c r="P129" s="151">
        <f>SUM(P130:P161)</f>
        <v>0</v>
      </c>
      <c r="Q129" s="150"/>
      <c r="R129" s="151">
        <f>SUM(R130:R161)</f>
        <v>83.096755200000004</v>
      </c>
      <c r="S129" s="150"/>
      <c r="T129" s="152">
        <f>SUM(T130:T161)</f>
        <v>0</v>
      </c>
      <c r="AR129" s="145" t="s">
        <v>82</v>
      </c>
      <c r="AT129" s="153" t="s">
        <v>74</v>
      </c>
      <c r="AU129" s="153" t="s">
        <v>82</v>
      </c>
      <c r="AY129" s="145" t="s">
        <v>234</v>
      </c>
      <c r="BK129" s="154">
        <f>SUM(BK130:BK161)</f>
        <v>0</v>
      </c>
    </row>
    <row r="130" spans="1:65" s="2" customFormat="1" ht="16.5" customHeight="1">
      <c r="A130" s="33"/>
      <c r="B130" s="157"/>
      <c r="C130" s="158" t="s">
        <v>82</v>
      </c>
      <c r="D130" s="158" t="s">
        <v>237</v>
      </c>
      <c r="E130" s="159" t="s">
        <v>5255</v>
      </c>
      <c r="F130" s="160" t="s">
        <v>5256</v>
      </c>
      <c r="G130" s="161" t="s">
        <v>453</v>
      </c>
      <c r="H130" s="162">
        <v>64.676000000000002</v>
      </c>
      <c r="I130" s="163"/>
      <c r="J130" s="164">
        <f>ROUND(I130*H130,2)</f>
        <v>0</v>
      </c>
      <c r="K130" s="165"/>
      <c r="L130" s="34"/>
      <c r="M130" s="166" t="s">
        <v>1</v>
      </c>
      <c r="N130" s="167" t="s">
        <v>41</v>
      </c>
      <c r="O130" s="62"/>
      <c r="P130" s="168">
        <f>O130*H130</f>
        <v>0</v>
      </c>
      <c r="Q130" s="168">
        <v>0</v>
      </c>
      <c r="R130" s="168">
        <f>Q130*H130</f>
        <v>0</v>
      </c>
      <c r="S130" s="168">
        <v>0</v>
      </c>
      <c r="T130" s="169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70" t="s">
        <v>241</v>
      </c>
      <c r="AT130" s="170" t="s">
        <v>237</v>
      </c>
      <c r="AU130" s="170" t="s">
        <v>87</v>
      </c>
      <c r="AY130" s="18" t="s">
        <v>234</v>
      </c>
      <c r="BE130" s="171">
        <f>IF(N130="základná",J130,0)</f>
        <v>0</v>
      </c>
      <c r="BF130" s="171">
        <f>IF(N130="znížená",J130,0)</f>
        <v>0</v>
      </c>
      <c r="BG130" s="171">
        <f>IF(N130="zákl. prenesená",J130,0)</f>
        <v>0</v>
      </c>
      <c r="BH130" s="171">
        <f>IF(N130="zníž. prenesená",J130,0)</f>
        <v>0</v>
      </c>
      <c r="BI130" s="171">
        <f>IF(N130="nulová",J130,0)</f>
        <v>0</v>
      </c>
      <c r="BJ130" s="18" t="s">
        <v>87</v>
      </c>
      <c r="BK130" s="171">
        <f>ROUND(I130*H130,2)</f>
        <v>0</v>
      </c>
      <c r="BL130" s="18" t="s">
        <v>241</v>
      </c>
      <c r="BM130" s="170" t="s">
        <v>5257</v>
      </c>
    </row>
    <row r="131" spans="1:65" s="13" customFormat="1" ht="20.399999999999999">
      <c r="B131" s="172"/>
      <c r="D131" s="173" t="s">
        <v>243</v>
      </c>
      <c r="E131" s="174" t="s">
        <v>1</v>
      </c>
      <c r="F131" s="175" t="s">
        <v>4819</v>
      </c>
      <c r="H131" s="174" t="s">
        <v>1</v>
      </c>
      <c r="I131" s="176"/>
      <c r="L131" s="172"/>
      <c r="M131" s="177"/>
      <c r="N131" s="178"/>
      <c r="O131" s="178"/>
      <c r="P131" s="178"/>
      <c r="Q131" s="178"/>
      <c r="R131" s="178"/>
      <c r="S131" s="178"/>
      <c r="T131" s="179"/>
      <c r="AT131" s="174" t="s">
        <v>243</v>
      </c>
      <c r="AU131" s="174" t="s">
        <v>87</v>
      </c>
      <c r="AV131" s="13" t="s">
        <v>82</v>
      </c>
      <c r="AW131" s="13" t="s">
        <v>29</v>
      </c>
      <c r="AX131" s="13" t="s">
        <v>75</v>
      </c>
      <c r="AY131" s="174" t="s">
        <v>234</v>
      </c>
    </row>
    <row r="132" spans="1:65" s="14" customFormat="1">
      <c r="B132" s="180"/>
      <c r="D132" s="173" t="s">
        <v>243</v>
      </c>
      <c r="E132" s="181" t="s">
        <v>1</v>
      </c>
      <c r="F132" s="182" t="s">
        <v>5258</v>
      </c>
      <c r="H132" s="183">
        <v>64.676000000000002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243</v>
      </c>
      <c r="AU132" s="181" t="s">
        <v>87</v>
      </c>
      <c r="AV132" s="14" t="s">
        <v>87</v>
      </c>
      <c r="AW132" s="14" t="s">
        <v>29</v>
      </c>
      <c r="AX132" s="14" t="s">
        <v>75</v>
      </c>
      <c r="AY132" s="181" t="s">
        <v>234</v>
      </c>
    </row>
    <row r="133" spans="1:65" s="15" customFormat="1">
      <c r="B133" s="188"/>
      <c r="D133" s="173" t="s">
        <v>243</v>
      </c>
      <c r="E133" s="189" t="s">
        <v>4385</v>
      </c>
      <c r="F133" s="190" t="s">
        <v>248</v>
      </c>
      <c r="H133" s="191">
        <v>64.676000000000002</v>
      </c>
      <c r="I133" s="192"/>
      <c r="L133" s="188"/>
      <c r="M133" s="193"/>
      <c r="N133" s="194"/>
      <c r="O133" s="194"/>
      <c r="P133" s="194"/>
      <c r="Q133" s="194"/>
      <c r="R133" s="194"/>
      <c r="S133" s="194"/>
      <c r="T133" s="195"/>
      <c r="AT133" s="189" t="s">
        <v>243</v>
      </c>
      <c r="AU133" s="189" t="s">
        <v>87</v>
      </c>
      <c r="AV133" s="15" t="s">
        <v>241</v>
      </c>
      <c r="AW133" s="15" t="s">
        <v>29</v>
      </c>
      <c r="AX133" s="15" t="s">
        <v>82</v>
      </c>
      <c r="AY133" s="189" t="s">
        <v>234</v>
      </c>
    </row>
    <row r="134" spans="1:65" s="2" customFormat="1" ht="24.15" customHeight="1">
      <c r="A134" s="33"/>
      <c r="B134" s="157"/>
      <c r="C134" s="158" t="s">
        <v>87</v>
      </c>
      <c r="D134" s="158" t="s">
        <v>237</v>
      </c>
      <c r="E134" s="159" t="s">
        <v>5033</v>
      </c>
      <c r="F134" s="160" t="s">
        <v>5034</v>
      </c>
      <c r="G134" s="161" t="s">
        <v>256</v>
      </c>
      <c r="H134" s="162">
        <v>62.16</v>
      </c>
      <c r="I134" s="163"/>
      <c r="J134" s="164">
        <f>ROUND(I134*H134,2)</f>
        <v>0</v>
      </c>
      <c r="K134" s="165"/>
      <c r="L134" s="34"/>
      <c r="M134" s="166" t="s">
        <v>1</v>
      </c>
      <c r="N134" s="167" t="s">
        <v>41</v>
      </c>
      <c r="O134" s="62"/>
      <c r="P134" s="168">
        <f>O134*H134</f>
        <v>0</v>
      </c>
      <c r="Q134" s="168">
        <v>7.2000000000000005E-4</v>
      </c>
      <c r="R134" s="168">
        <f>Q134*H134</f>
        <v>4.4755200000000002E-2</v>
      </c>
      <c r="S134" s="168">
        <v>0</v>
      </c>
      <c r="T134" s="169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0" t="s">
        <v>241</v>
      </c>
      <c r="AT134" s="170" t="s">
        <v>237</v>
      </c>
      <c r="AU134" s="170" t="s">
        <v>87</v>
      </c>
      <c r="AY134" s="18" t="s">
        <v>234</v>
      </c>
      <c r="BE134" s="171">
        <f>IF(N134="základná",J134,0)</f>
        <v>0</v>
      </c>
      <c r="BF134" s="171">
        <f>IF(N134="znížená",J134,0)</f>
        <v>0</v>
      </c>
      <c r="BG134" s="171">
        <f>IF(N134="zákl. prenesená",J134,0)</f>
        <v>0</v>
      </c>
      <c r="BH134" s="171">
        <f>IF(N134="zníž. prenesená",J134,0)</f>
        <v>0</v>
      </c>
      <c r="BI134" s="171">
        <f>IF(N134="nulová",J134,0)</f>
        <v>0</v>
      </c>
      <c r="BJ134" s="18" t="s">
        <v>87</v>
      </c>
      <c r="BK134" s="171">
        <f>ROUND(I134*H134,2)</f>
        <v>0</v>
      </c>
      <c r="BL134" s="18" t="s">
        <v>241</v>
      </c>
      <c r="BM134" s="170" t="s">
        <v>5259</v>
      </c>
    </row>
    <row r="135" spans="1:65" s="13" customFormat="1" ht="20.399999999999999">
      <c r="B135" s="172"/>
      <c r="D135" s="173" t="s">
        <v>243</v>
      </c>
      <c r="E135" s="174" t="s">
        <v>1</v>
      </c>
      <c r="F135" s="175" t="s">
        <v>4819</v>
      </c>
      <c r="H135" s="174" t="s">
        <v>1</v>
      </c>
      <c r="I135" s="176"/>
      <c r="L135" s="172"/>
      <c r="M135" s="177"/>
      <c r="N135" s="178"/>
      <c r="O135" s="178"/>
      <c r="P135" s="178"/>
      <c r="Q135" s="178"/>
      <c r="R135" s="178"/>
      <c r="S135" s="178"/>
      <c r="T135" s="179"/>
      <c r="AT135" s="174" t="s">
        <v>243</v>
      </c>
      <c r="AU135" s="174" t="s">
        <v>87</v>
      </c>
      <c r="AV135" s="13" t="s">
        <v>82</v>
      </c>
      <c r="AW135" s="13" t="s">
        <v>29</v>
      </c>
      <c r="AX135" s="13" t="s">
        <v>75</v>
      </c>
      <c r="AY135" s="174" t="s">
        <v>234</v>
      </c>
    </row>
    <row r="136" spans="1:65" s="14" customFormat="1">
      <c r="B136" s="180"/>
      <c r="D136" s="173" t="s">
        <v>243</v>
      </c>
      <c r="E136" s="181" t="s">
        <v>1</v>
      </c>
      <c r="F136" s="182" t="s">
        <v>5260</v>
      </c>
      <c r="H136" s="183">
        <v>62.16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243</v>
      </c>
      <c r="AU136" s="181" t="s">
        <v>87</v>
      </c>
      <c r="AV136" s="14" t="s">
        <v>87</v>
      </c>
      <c r="AW136" s="14" t="s">
        <v>29</v>
      </c>
      <c r="AX136" s="14" t="s">
        <v>75</v>
      </c>
      <c r="AY136" s="181" t="s">
        <v>234</v>
      </c>
    </row>
    <row r="137" spans="1:65" s="15" customFormat="1">
      <c r="B137" s="188"/>
      <c r="D137" s="173" t="s">
        <v>243</v>
      </c>
      <c r="E137" s="189" t="s">
        <v>1</v>
      </c>
      <c r="F137" s="190" t="s">
        <v>248</v>
      </c>
      <c r="H137" s="191">
        <v>62.16</v>
      </c>
      <c r="I137" s="192"/>
      <c r="L137" s="188"/>
      <c r="M137" s="193"/>
      <c r="N137" s="194"/>
      <c r="O137" s="194"/>
      <c r="P137" s="194"/>
      <c r="Q137" s="194"/>
      <c r="R137" s="194"/>
      <c r="S137" s="194"/>
      <c r="T137" s="195"/>
      <c r="AT137" s="189" t="s">
        <v>243</v>
      </c>
      <c r="AU137" s="189" t="s">
        <v>87</v>
      </c>
      <c r="AV137" s="15" t="s">
        <v>241</v>
      </c>
      <c r="AW137" s="15" t="s">
        <v>29</v>
      </c>
      <c r="AX137" s="15" t="s">
        <v>82</v>
      </c>
      <c r="AY137" s="189" t="s">
        <v>234</v>
      </c>
    </row>
    <row r="138" spans="1:65" s="2" customFormat="1" ht="21.75" customHeight="1">
      <c r="A138" s="33"/>
      <c r="B138" s="157"/>
      <c r="C138" s="158" t="s">
        <v>92</v>
      </c>
      <c r="D138" s="158" t="s">
        <v>237</v>
      </c>
      <c r="E138" s="159" t="s">
        <v>5037</v>
      </c>
      <c r="F138" s="160" t="s">
        <v>5038</v>
      </c>
      <c r="G138" s="161" t="s">
        <v>256</v>
      </c>
      <c r="H138" s="162">
        <v>62.16</v>
      </c>
      <c r="I138" s="163"/>
      <c r="J138" s="164">
        <f>ROUND(I138*H138,2)</f>
        <v>0</v>
      </c>
      <c r="K138" s="165"/>
      <c r="L138" s="34"/>
      <c r="M138" s="166" t="s">
        <v>1</v>
      </c>
      <c r="N138" s="167" t="s">
        <v>41</v>
      </c>
      <c r="O138" s="62"/>
      <c r="P138" s="168">
        <f>O138*H138</f>
        <v>0</v>
      </c>
      <c r="Q138" s="168">
        <v>0</v>
      </c>
      <c r="R138" s="168">
        <f>Q138*H138</f>
        <v>0</v>
      </c>
      <c r="S138" s="168">
        <v>0</v>
      </c>
      <c r="T138" s="169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0" t="s">
        <v>241</v>
      </c>
      <c r="AT138" s="170" t="s">
        <v>237</v>
      </c>
      <c r="AU138" s="170" t="s">
        <v>87</v>
      </c>
      <c r="AY138" s="18" t="s">
        <v>234</v>
      </c>
      <c r="BE138" s="171">
        <f>IF(N138="základná",J138,0)</f>
        <v>0</v>
      </c>
      <c r="BF138" s="171">
        <f>IF(N138="znížená",J138,0)</f>
        <v>0</v>
      </c>
      <c r="BG138" s="171">
        <f>IF(N138="zákl. prenesená",J138,0)</f>
        <v>0</v>
      </c>
      <c r="BH138" s="171">
        <f>IF(N138="zníž. prenesená",J138,0)</f>
        <v>0</v>
      </c>
      <c r="BI138" s="171">
        <f>IF(N138="nulová",J138,0)</f>
        <v>0</v>
      </c>
      <c r="BJ138" s="18" t="s">
        <v>87</v>
      </c>
      <c r="BK138" s="171">
        <f>ROUND(I138*H138,2)</f>
        <v>0</v>
      </c>
      <c r="BL138" s="18" t="s">
        <v>241</v>
      </c>
      <c r="BM138" s="170" t="s">
        <v>5261</v>
      </c>
    </row>
    <row r="139" spans="1:65" s="2" customFormat="1" ht="37.950000000000003" customHeight="1">
      <c r="A139" s="33"/>
      <c r="B139" s="157"/>
      <c r="C139" s="158" t="s">
        <v>241</v>
      </c>
      <c r="D139" s="158" t="s">
        <v>237</v>
      </c>
      <c r="E139" s="159" t="s">
        <v>4550</v>
      </c>
      <c r="F139" s="160" t="s">
        <v>4551</v>
      </c>
      <c r="G139" s="161" t="s">
        <v>453</v>
      </c>
      <c r="H139" s="162">
        <v>15.821999999999999</v>
      </c>
      <c r="I139" s="163"/>
      <c r="J139" s="164">
        <f>ROUND(I139*H139,2)</f>
        <v>0</v>
      </c>
      <c r="K139" s="165"/>
      <c r="L139" s="34"/>
      <c r="M139" s="166" t="s">
        <v>1</v>
      </c>
      <c r="N139" s="167" t="s">
        <v>41</v>
      </c>
      <c r="O139" s="62"/>
      <c r="P139" s="168">
        <f>O139*H139</f>
        <v>0</v>
      </c>
      <c r="Q139" s="168">
        <v>0</v>
      </c>
      <c r="R139" s="168">
        <f>Q139*H139</f>
        <v>0</v>
      </c>
      <c r="S139" s="168">
        <v>0</v>
      </c>
      <c r="T139" s="169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0" t="s">
        <v>241</v>
      </c>
      <c r="AT139" s="170" t="s">
        <v>237</v>
      </c>
      <c r="AU139" s="170" t="s">
        <v>87</v>
      </c>
      <c r="AY139" s="18" t="s">
        <v>234</v>
      </c>
      <c r="BE139" s="171">
        <f>IF(N139="základná",J139,0)</f>
        <v>0</v>
      </c>
      <c r="BF139" s="171">
        <f>IF(N139="znížená",J139,0)</f>
        <v>0</v>
      </c>
      <c r="BG139" s="171">
        <f>IF(N139="zákl. prenesená",J139,0)</f>
        <v>0</v>
      </c>
      <c r="BH139" s="171">
        <f>IF(N139="zníž. prenesená",J139,0)</f>
        <v>0</v>
      </c>
      <c r="BI139" s="171">
        <f>IF(N139="nulová",J139,0)</f>
        <v>0</v>
      </c>
      <c r="BJ139" s="18" t="s">
        <v>87</v>
      </c>
      <c r="BK139" s="171">
        <f>ROUND(I139*H139,2)</f>
        <v>0</v>
      </c>
      <c r="BL139" s="18" t="s">
        <v>241</v>
      </c>
      <c r="BM139" s="170" t="s">
        <v>5262</v>
      </c>
    </row>
    <row r="140" spans="1:65" s="14" customFormat="1">
      <c r="B140" s="180"/>
      <c r="D140" s="173" t="s">
        <v>243</v>
      </c>
      <c r="E140" s="181" t="s">
        <v>1</v>
      </c>
      <c r="F140" s="182" t="s">
        <v>4385</v>
      </c>
      <c r="H140" s="183">
        <v>64.676000000000002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243</v>
      </c>
      <c r="AU140" s="181" t="s">
        <v>87</v>
      </c>
      <c r="AV140" s="14" t="s">
        <v>87</v>
      </c>
      <c r="AW140" s="14" t="s">
        <v>29</v>
      </c>
      <c r="AX140" s="14" t="s">
        <v>75</v>
      </c>
      <c r="AY140" s="181" t="s">
        <v>234</v>
      </c>
    </row>
    <row r="141" spans="1:65" s="14" customFormat="1">
      <c r="B141" s="180"/>
      <c r="D141" s="173" t="s">
        <v>243</v>
      </c>
      <c r="E141" s="181" t="s">
        <v>1</v>
      </c>
      <c r="F141" s="182" t="s">
        <v>4402</v>
      </c>
      <c r="H141" s="183">
        <v>-48.853999999999999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243</v>
      </c>
      <c r="AU141" s="181" t="s">
        <v>87</v>
      </c>
      <c r="AV141" s="14" t="s">
        <v>87</v>
      </c>
      <c r="AW141" s="14" t="s">
        <v>29</v>
      </c>
      <c r="AX141" s="14" t="s">
        <v>75</v>
      </c>
      <c r="AY141" s="181" t="s">
        <v>234</v>
      </c>
    </row>
    <row r="142" spans="1:65" s="15" customFormat="1">
      <c r="B142" s="188"/>
      <c r="D142" s="173" t="s">
        <v>243</v>
      </c>
      <c r="E142" s="189" t="s">
        <v>3166</v>
      </c>
      <c r="F142" s="190" t="s">
        <v>248</v>
      </c>
      <c r="H142" s="191">
        <v>15.821999999999999</v>
      </c>
      <c r="I142" s="192"/>
      <c r="L142" s="188"/>
      <c r="M142" s="193"/>
      <c r="N142" s="194"/>
      <c r="O142" s="194"/>
      <c r="P142" s="194"/>
      <c r="Q142" s="194"/>
      <c r="R142" s="194"/>
      <c r="S142" s="194"/>
      <c r="T142" s="195"/>
      <c r="AT142" s="189" t="s">
        <v>243</v>
      </c>
      <c r="AU142" s="189" t="s">
        <v>87</v>
      </c>
      <c r="AV142" s="15" t="s">
        <v>241</v>
      </c>
      <c r="AW142" s="15" t="s">
        <v>29</v>
      </c>
      <c r="AX142" s="15" t="s">
        <v>82</v>
      </c>
      <c r="AY142" s="189" t="s">
        <v>234</v>
      </c>
    </row>
    <row r="143" spans="1:65" s="2" customFormat="1" ht="44.25" customHeight="1">
      <c r="A143" s="33"/>
      <c r="B143" s="157"/>
      <c r="C143" s="158" t="s">
        <v>269</v>
      </c>
      <c r="D143" s="158" t="s">
        <v>237</v>
      </c>
      <c r="E143" s="159" t="s">
        <v>4554</v>
      </c>
      <c r="F143" s="160" t="s">
        <v>4555</v>
      </c>
      <c r="G143" s="161" t="s">
        <v>453</v>
      </c>
      <c r="H143" s="162">
        <v>110.754</v>
      </c>
      <c r="I143" s="163"/>
      <c r="J143" s="164">
        <f>ROUND(I143*H143,2)</f>
        <v>0</v>
      </c>
      <c r="K143" s="165"/>
      <c r="L143" s="34"/>
      <c r="M143" s="166" t="s">
        <v>1</v>
      </c>
      <c r="N143" s="167" t="s">
        <v>41</v>
      </c>
      <c r="O143" s="62"/>
      <c r="P143" s="168">
        <f>O143*H143</f>
        <v>0</v>
      </c>
      <c r="Q143" s="168">
        <v>0</v>
      </c>
      <c r="R143" s="168">
        <f>Q143*H143</f>
        <v>0</v>
      </c>
      <c r="S143" s="168">
        <v>0</v>
      </c>
      <c r="T143" s="169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0" t="s">
        <v>241</v>
      </c>
      <c r="AT143" s="170" t="s">
        <v>237</v>
      </c>
      <c r="AU143" s="170" t="s">
        <v>87</v>
      </c>
      <c r="AY143" s="18" t="s">
        <v>234</v>
      </c>
      <c r="BE143" s="171">
        <f>IF(N143="základná",J143,0)</f>
        <v>0</v>
      </c>
      <c r="BF143" s="171">
        <f>IF(N143="znížená",J143,0)</f>
        <v>0</v>
      </c>
      <c r="BG143" s="171">
        <f>IF(N143="zákl. prenesená",J143,0)</f>
        <v>0</v>
      </c>
      <c r="BH143" s="171">
        <f>IF(N143="zníž. prenesená",J143,0)</f>
        <v>0</v>
      </c>
      <c r="BI143" s="171">
        <f>IF(N143="nulová",J143,0)</f>
        <v>0</v>
      </c>
      <c r="BJ143" s="18" t="s">
        <v>87</v>
      </c>
      <c r="BK143" s="171">
        <f>ROUND(I143*H143,2)</f>
        <v>0</v>
      </c>
      <c r="BL143" s="18" t="s">
        <v>241</v>
      </c>
      <c r="BM143" s="170" t="s">
        <v>5263</v>
      </c>
    </row>
    <row r="144" spans="1:65" s="14" customFormat="1">
      <c r="B144" s="180"/>
      <c r="D144" s="173" t="s">
        <v>243</v>
      </c>
      <c r="E144" s="181" t="s">
        <v>1</v>
      </c>
      <c r="F144" s="182" t="s">
        <v>5264</v>
      </c>
      <c r="H144" s="183">
        <v>110.754</v>
      </c>
      <c r="I144" s="184"/>
      <c r="L144" s="180"/>
      <c r="M144" s="185"/>
      <c r="N144" s="186"/>
      <c r="O144" s="186"/>
      <c r="P144" s="186"/>
      <c r="Q144" s="186"/>
      <c r="R144" s="186"/>
      <c r="S144" s="186"/>
      <c r="T144" s="187"/>
      <c r="AT144" s="181" t="s">
        <v>243</v>
      </c>
      <c r="AU144" s="181" t="s">
        <v>87</v>
      </c>
      <c r="AV144" s="14" t="s">
        <v>87</v>
      </c>
      <c r="AW144" s="14" t="s">
        <v>29</v>
      </c>
      <c r="AX144" s="14" t="s">
        <v>82</v>
      </c>
      <c r="AY144" s="181" t="s">
        <v>234</v>
      </c>
    </row>
    <row r="145" spans="1:65" s="2" customFormat="1" ht="21.75" customHeight="1">
      <c r="A145" s="33"/>
      <c r="B145" s="157"/>
      <c r="C145" s="158" t="s">
        <v>273</v>
      </c>
      <c r="D145" s="158" t="s">
        <v>237</v>
      </c>
      <c r="E145" s="159" t="s">
        <v>4561</v>
      </c>
      <c r="F145" s="160" t="s">
        <v>4562</v>
      </c>
      <c r="G145" s="161" t="s">
        <v>453</v>
      </c>
      <c r="H145" s="162">
        <v>15.821999999999999</v>
      </c>
      <c r="I145" s="163"/>
      <c r="J145" s="164">
        <f>ROUND(I145*H145,2)</f>
        <v>0</v>
      </c>
      <c r="K145" s="165"/>
      <c r="L145" s="34"/>
      <c r="M145" s="166" t="s">
        <v>1</v>
      </c>
      <c r="N145" s="167" t="s">
        <v>41</v>
      </c>
      <c r="O145" s="62"/>
      <c r="P145" s="168">
        <f>O145*H145</f>
        <v>0</v>
      </c>
      <c r="Q145" s="168">
        <v>0</v>
      </c>
      <c r="R145" s="168">
        <f>Q145*H145</f>
        <v>0</v>
      </c>
      <c r="S145" s="168">
        <v>0</v>
      </c>
      <c r="T145" s="169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0" t="s">
        <v>241</v>
      </c>
      <c r="AT145" s="170" t="s">
        <v>237</v>
      </c>
      <c r="AU145" s="170" t="s">
        <v>87</v>
      </c>
      <c r="AY145" s="18" t="s">
        <v>234</v>
      </c>
      <c r="BE145" s="171">
        <f>IF(N145="základná",J145,0)</f>
        <v>0</v>
      </c>
      <c r="BF145" s="171">
        <f>IF(N145="znížená",J145,0)</f>
        <v>0</v>
      </c>
      <c r="BG145" s="171">
        <f>IF(N145="zákl. prenesená",J145,0)</f>
        <v>0</v>
      </c>
      <c r="BH145" s="171">
        <f>IF(N145="zníž. prenesená",J145,0)</f>
        <v>0</v>
      </c>
      <c r="BI145" s="171">
        <f>IF(N145="nulová",J145,0)</f>
        <v>0</v>
      </c>
      <c r="BJ145" s="18" t="s">
        <v>87</v>
      </c>
      <c r="BK145" s="171">
        <f>ROUND(I145*H145,2)</f>
        <v>0</v>
      </c>
      <c r="BL145" s="18" t="s">
        <v>241</v>
      </c>
      <c r="BM145" s="170" t="s">
        <v>5265</v>
      </c>
    </row>
    <row r="146" spans="1:65" s="14" customFormat="1">
      <c r="B146" s="180"/>
      <c r="D146" s="173" t="s">
        <v>243</v>
      </c>
      <c r="E146" s="181" t="s">
        <v>1</v>
      </c>
      <c r="F146" s="182" t="s">
        <v>3166</v>
      </c>
      <c r="H146" s="183">
        <v>15.821999999999999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243</v>
      </c>
      <c r="AU146" s="181" t="s">
        <v>87</v>
      </c>
      <c r="AV146" s="14" t="s">
        <v>87</v>
      </c>
      <c r="AW146" s="14" t="s">
        <v>29</v>
      </c>
      <c r="AX146" s="14" t="s">
        <v>82</v>
      </c>
      <c r="AY146" s="181" t="s">
        <v>234</v>
      </c>
    </row>
    <row r="147" spans="1:65" s="2" customFormat="1" ht="24.15" customHeight="1">
      <c r="A147" s="33"/>
      <c r="B147" s="157"/>
      <c r="C147" s="158" t="s">
        <v>278</v>
      </c>
      <c r="D147" s="158" t="s">
        <v>237</v>
      </c>
      <c r="E147" s="159" t="s">
        <v>4564</v>
      </c>
      <c r="F147" s="160" t="s">
        <v>4565</v>
      </c>
      <c r="G147" s="161" t="s">
        <v>267</v>
      </c>
      <c r="H147" s="162">
        <v>26.896999999999998</v>
      </c>
      <c r="I147" s="163"/>
      <c r="J147" s="164">
        <f>ROUND(I147*H147,2)</f>
        <v>0</v>
      </c>
      <c r="K147" s="165"/>
      <c r="L147" s="34"/>
      <c r="M147" s="166" t="s">
        <v>1</v>
      </c>
      <c r="N147" s="167" t="s">
        <v>41</v>
      </c>
      <c r="O147" s="62"/>
      <c r="P147" s="168">
        <f>O147*H147</f>
        <v>0</v>
      </c>
      <c r="Q147" s="168">
        <v>0</v>
      </c>
      <c r="R147" s="168">
        <f>Q147*H147</f>
        <v>0</v>
      </c>
      <c r="S147" s="168">
        <v>0</v>
      </c>
      <c r="T147" s="169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0" t="s">
        <v>241</v>
      </c>
      <c r="AT147" s="170" t="s">
        <v>237</v>
      </c>
      <c r="AU147" s="170" t="s">
        <v>87</v>
      </c>
      <c r="AY147" s="18" t="s">
        <v>234</v>
      </c>
      <c r="BE147" s="171">
        <f>IF(N147="základná",J147,0)</f>
        <v>0</v>
      </c>
      <c r="BF147" s="171">
        <f>IF(N147="znížená",J147,0)</f>
        <v>0</v>
      </c>
      <c r="BG147" s="171">
        <f>IF(N147="zákl. prenesená",J147,0)</f>
        <v>0</v>
      </c>
      <c r="BH147" s="171">
        <f>IF(N147="zníž. prenesená",J147,0)</f>
        <v>0</v>
      </c>
      <c r="BI147" s="171">
        <f>IF(N147="nulová",J147,0)</f>
        <v>0</v>
      </c>
      <c r="BJ147" s="18" t="s">
        <v>87</v>
      </c>
      <c r="BK147" s="171">
        <f>ROUND(I147*H147,2)</f>
        <v>0</v>
      </c>
      <c r="BL147" s="18" t="s">
        <v>241</v>
      </c>
      <c r="BM147" s="170" t="s">
        <v>5266</v>
      </c>
    </row>
    <row r="148" spans="1:65" s="14" customFormat="1">
      <c r="B148" s="180"/>
      <c r="D148" s="173" t="s">
        <v>243</v>
      </c>
      <c r="E148" s="181" t="s">
        <v>1</v>
      </c>
      <c r="F148" s="182" t="s">
        <v>4945</v>
      </c>
      <c r="H148" s="183">
        <v>26.896999999999998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243</v>
      </c>
      <c r="AU148" s="181" t="s">
        <v>87</v>
      </c>
      <c r="AV148" s="14" t="s">
        <v>87</v>
      </c>
      <c r="AW148" s="14" t="s">
        <v>29</v>
      </c>
      <c r="AX148" s="14" t="s">
        <v>82</v>
      </c>
      <c r="AY148" s="181" t="s">
        <v>234</v>
      </c>
    </row>
    <row r="149" spans="1:65" s="2" customFormat="1" ht="24.15" customHeight="1">
      <c r="A149" s="33"/>
      <c r="B149" s="157"/>
      <c r="C149" s="158" t="s">
        <v>282</v>
      </c>
      <c r="D149" s="158" t="s">
        <v>237</v>
      </c>
      <c r="E149" s="159" t="s">
        <v>1328</v>
      </c>
      <c r="F149" s="160" t="s">
        <v>1329</v>
      </c>
      <c r="G149" s="161" t="s">
        <v>453</v>
      </c>
      <c r="H149" s="162">
        <v>48.853999999999999</v>
      </c>
      <c r="I149" s="163"/>
      <c r="J149" s="164">
        <f>ROUND(I149*H149,2)</f>
        <v>0</v>
      </c>
      <c r="K149" s="165"/>
      <c r="L149" s="34"/>
      <c r="M149" s="166" t="s">
        <v>1</v>
      </c>
      <c r="N149" s="167" t="s">
        <v>41</v>
      </c>
      <c r="O149" s="62"/>
      <c r="P149" s="168">
        <f>O149*H149</f>
        <v>0</v>
      </c>
      <c r="Q149" s="168">
        <v>0</v>
      </c>
      <c r="R149" s="168">
        <f>Q149*H149</f>
        <v>0</v>
      </c>
      <c r="S149" s="168">
        <v>0</v>
      </c>
      <c r="T149" s="169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0" t="s">
        <v>241</v>
      </c>
      <c r="AT149" s="170" t="s">
        <v>237</v>
      </c>
      <c r="AU149" s="170" t="s">
        <v>87</v>
      </c>
      <c r="AY149" s="18" t="s">
        <v>234</v>
      </c>
      <c r="BE149" s="171">
        <f>IF(N149="základná",J149,0)</f>
        <v>0</v>
      </c>
      <c r="BF149" s="171">
        <f>IF(N149="znížená",J149,0)</f>
        <v>0</v>
      </c>
      <c r="BG149" s="171">
        <f>IF(N149="zákl. prenesená",J149,0)</f>
        <v>0</v>
      </c>
      <c r="BH149" s="171">
        <f>IF(N149="zníž. prenesená",J149,0)</f>
        <v>0</v>
      </c>
      <c r="BI149" s="171">
        <f>IF(N149="nulová",J149,0)</f>
        <v>0</v>
      </c>
      <c r="BJ149" s="18" t="s">
        <v>87</v>
      </c>
      <c r="BK149" s="171">
        <f>ROUND(I149*H149,2)</f>
        <v>0</v>
      </c>
      <c r="BL149" s="18" t="s">
        <v>241</v>
      </c>
      <c r="BM149" s="170" t="s">
        <v>5267</v>
      </c>
    </row>
    <row r="150" spans="1:65" s="14" customFormat="1">
      <c r="B150" s="180"/>
      <c r="D150" s="173" t="s">
        <v>243</v>
      </c>
      <c r="E150" s="181" t="s">
        <v>1</v>
      </c>
      <c r="F150" s="182" t="s">
        <v>4385</v>
      </c>
      <c r="H150" s="183">
        <v>64.676000000000002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243</v>
      </c>
      <c r="AU150" s="181" t="s">
        <v>87</v>
      </c>
      <c r="AV150" s="14" t="s">
        <v>87</v>
      </c>
      <c r="AW150" s="14" t="s">
        <v>29</v>
      </c>
      <c r="AX150" s="14" t="s">
        <v>75</v>
      </c>
      <c r="AY150" s="181" t="s">
        <v>234</v>
      </c>
    </row>
    <row r="151" spans="1:65" s="14" customFormat="1">
      <c r="B151" s="180"/>
      <c r="D151" s="173" t="s">
        <v>243</v>
      </c>
      <c r="E151" s="181" t="s">
        <v>1</v>
      </c>
      <c r="F151" s="182" t="s">
        <v>5268</v>
      </c>
      <c r="H151" s="183">
        <v>-2.016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243</v>
      </c>
      <c r="AU151" s="181" t="s">
        <v>87</v>
      </c>
      <c r="AV151" s="14" t="s">
        <v>87</v>
      </c>
      <c r="AW151" s="14" t="s">
        <v>29</v>
      </c>
      <c r="AX151" s="14" t="s">
        <v>75</v>
      </c>
      <c r="AY151" s="181" t="s">
        <v>234</v>
      </c>
    </row>
    <row r="152" spans="1:65" s="14" customFormat="1">
      <c r="B152" s="180"/>
      <c r="D152" s="173" t="s">
        <v>243</v>
      </c>
      <c r="E152" s="181" t="s">
        <v>1</v>
      </c>
      <c r="F152" s="182" t="s">
        <v>5269</v>
      </c>
      <c r="H152" s="183">
        <v>-1.512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243</v>
      </c>
      <c r="AU152" s="181" t="s">
        <v>87</v>
      </c>
      <c r="AV152" s="14" t="s">
        <v>87</v>
      </c>
      <c r="AW152" s="14" t="s">
        <v>29</v>
      </c>
      <c r="AX152" s="14" t="s">
        <v>75</v>
      </c>
      <c r="AY152" s="181" t="s">
        <v>234</v>
      </c>
    </row>
    <row r="153" spans="1:65" s="14" customFormat="1">
      <c r="B153" s="180"/>
      <c r="D153" s="173" t="s">
        <v>243</v>
      </c>
      <c r="E153" s="181" t="s">
        <v>1</v>
      </c>
      <c r="F153" s="182" t="s">
        <v>5270</v>
      </c>
      <c r="H153" s="183">
        <v>-0.504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243</v>
      </c>
      <c r="AU153" s="181" t="s">
        <v>87</v>
      </c>
      <c r="AV153" s="14" t="s">
        <v>87</v>
      </c>
      <c r="AW153" s="14" t="s">
        <v>29</v>
      </c>
      <c r="AX153" s="14" t="s">
        <v>75</v>
      </c>
      <c r="AY153" s="181" t="s">
        <v>234</v>
      </c>
    </row>
    <row r="154" spans="1:65" s="14" customFormat="1">
      <c r="B154" s="180"/>
      <c r="D154" s="173" t="s">
        <v>243</v>
      </c>
      <c r="E154" s="181" t="s">
        <v>1</v>
      </c>
      <c r="F154" s="182" t="s">
        <v>5271</v>
      </c>
      <c r="H154" s="183">
        <v>-11.79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243</v>
      </c>
      <c r="AU154" s="181" t="s">
        <v>87</v>
      </c>
      <c r="AV154" s="14" t="s">
        <v>87</v>
      </c>
      <c r="AW154" s="14" t="s">
        <v>29</v>
      </c>
      <c r="AX154" s="14" t="s">
        <v>75</v>
      </c>
      <c r="AY154" s="181" t="s">
        <v>234</v>
      </c>
    </row>
    <row r="155" spans="1:65" s="15" customFormat="1">
      <c r="B155" s="188"/>
      <c r="D155" s="173" t="s">
        <v>243</v>
      </c>
      <c r="E155" s="189" t="s">
        <v>3164</v>
      </c>
      <c r="F155" s="190" t="s">
        <v>5272</v>
      </c>
      <c r="H155" s="191">
        <v>48.853999999999999</v>
      </c>
      <c r="I155" s="192"/>
      <c r="L155" s="188"/>
      <c r="M155" s="193"/>
      <c r="N155" s="194"/>
      <c r="O155" s="194"/>
      <c r="P155" s="194"/>
      <c r="Q155" s="194"/>
      <c r="R155" s="194"/>
      <c r="S155" s="194"/>
      <c r="T155" s="195"/>
      <c r="AT155" s="189" t="s">
        <v>243</v>
      </c>
      <c r="AU155" s="189" t="s">
        <v>87</v>
      </c>
      <c r="AV155" s="15" t="s">
        <v>241</v>
      </c>
      <c r="AW155" s="15" t="s">
        <v>29</v>
      </c>
      <c r="AX155" s="15" t="s">
        <v>82</v>
      </c>
      <c r="AY155" s="189" t="s">
        <v>234</v>
      </c>
    </row>
    <row r="156" spans="1:65" s="13" customFormat="1">
      <c r="B156" s="172"/>
      <c r="D156" s="173" t="s">
        <v>243</v>
      </c>
      <c r="E156" s="174" t="s">
        <v>1</v>
      </c>
      <c r="F156" s="175" t="s">
        <v>5273</v>
      </c>
      <c r="H156" s="174" t="s">
        <v>1</v>
      </c>
      <c r="I156" s="176"/>
      <c r="L156" s="172"/>
      <c r="M156" s="177"/>
      <c r="N156" s="178"/>
      <c r="O156" s="178"/>
      <c r="P156" s="178"/>
      <c r="Q156" s="178"/>
      <c r="R156" s="178"/>
      <c r="S156" s="178"/>
      <c r="T156" s="179"/>
      <c r="AT156" s="174" t="s">
        <v>243</v>
      </c>
      <c r="AU156" s="174" t="s">
        <v>87</v>
      </c>
      <c r="AV156" s="13" t="s">
        <v>82</v>
      </c>
      <c r="AW156" s="13" t="s">
        <v>29</v>
      </c>
      <c r="AX156" s="13" t="s">
        <v>75</v>
      </c>
      <c r="AY156" s="174" t="s">
        <v>234</v>
      </c>
    </row>
    <row r="157" spans="1:65" s="14" customFormat="1">
      <c r="B157" s="180"/>
      <c r="D157" s="173" t="s">
        <v>243</v>
      </c>
      <c r="E157" s="181" t="s">
        <v>5249</v>
      </c>
      <c r="F157" s="182" t="s">
        <v>5274</v>
      </c>
      <c r="H157" s="183">
        <v>11.79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243</v>
      </c>
      <c r="AU157" s="181" t="s">
        <v>87</v>
      </c>
      <c r="AV157" s="14" t="s">
        <v>87</v>
      </c>
      <c r="AW157" s="14" t="s">
        <v>29</v>
      </c>
      <c r="AX157" s="14" t="s">
        <v>75</v>
      </c>
      <c r="AY157" s="181" t="s">
        <v>234</v>
      </c>
    </row>
    <row r="158" spans="1:65" s="2" customFormat="1" ht="16.5" customHeight="1">
      <c r="A158" s="33"/>
      <c r="B158" s="157"/>
      <c r="C158" s="199" t="s">
        <v>235</v>
      </c>
      <c r="D158" s="199" t="s">
        <v>478</v>
      </c>
      <c r="E158" s="200" t="s">
        <v>5275</v>
      </c>
      <c r="F158" s="201" t="s">
        <v>5276</v>
      </c>
      <c r="G158" s="202" t="s">
        <v>267</v>
      </c>
      <c r="H158" s="203">
        <v>83.052000000000007</v>
      </c>
      <c r="I158" s="204"/>
      <c r="J158" s="205">
        <f>ROUND(I158*H158,2)</f>
        <v>0</v>
      </c>
      <c r="K158" s="206"/>
      <c r="L158" s="207"/>
      <c r="M158" s="208" t="s">
        <v>1</v>
      </c>
      <c r="N158" s="209" t="s">
        <v>41</v>
      </c>
      <c r="O158" s="62"/>
      <c r="P158" s="168">
        <f>O158*H158</f>
        <v>0</v>
      </c>
      <c r="Q158" s="168">
        <v>1</v>
      </c>
      <c r="R158" s="168">
        <f>Q158*H158</f>
        <v>83.052000000000007</v>
      </c>
      <c r="S158" s="168">
        <v>0</v>
      </c>
      <c r="T158" s="169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282</v>
      </c>
      <c r="AT158" s="170" t="s">
        <v>478</v>
      </c>
      <c r="AU158" s="170" t="s">
        <v>87</v>
      </c>
      <c r="AY158" s="18" t="s">
        <v>234</v>
      </c>
      <c r="BE158" s="171">
        <f>IF(N158="základná",J158,0)</f>
        <v>0</v>
      </c>
      <c r="BF158" s="171">
        <f>IF(N158="znížená",J158,0)</f>
        <v>0</v>
      </c>
      <c r="BG158" s="171">
        <f>IF(N158="zákl. prenesená",J158,0)</f>
        <v>0</v>
      </c>
      <c r="BH158" s="171">
        <f>IF(N158="zníž. prenesená",J158,0)</f>
        <v>0</v>
      </c>
      <c r="BI158" s="171">
        <f>IF(N158="nulová",J158,0)</f>
        <v>0</v>
      </c>
      <c r="BJ158" s="18" t="s">
        <v>87</v>
      </c>
      <c r="BK158" s="171">
        <f>ROUND(I158*H158,2)</f>
        <v>0</v>
      </c>
      <c r="BL158" s="18" t="s">
        <v>241</v>
      </c>
      <c r="BM158" s="170" t="s">
        <v>5277</v>
      </c>
    </row>
    <row r="159" spans="1:65" s="14" customFormat="1">
      <c r="B159" s="180"/>
      <c r="D159" s="173" t="s">
        <v>243</v>
      </c>
      <c r="E159" s="181" t="s">
        <v>1</v>
      </c>
      <c r="F159" s="182" t="s">
        <v>4412</v>
      </c>
      <c r="H159" s="183">
        <v>83.052000000000007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243</v>
      </c>
      <c r="AU159" s="181" t="s">
        <v>87</v>
      </c>
      <c r="AV159" s="14" t="s">
        <v>87</v>
      </c>
      <c r="AW159" s="14" t="s">
        <v>29</v>
      </c>
      <c r="AX159" s="14" t="s">
        <v>82</v>
      </c>
      <c r="AY159" s="181" t="s">
        <v>234</v>
      </c>
    </row>
    <row r="160" spans="1:65" s="2" customFormat="1" ht="21.75" customHeight="1">
      <c r="A160" s="33"/>
      <c r="B160" s="157"/>
      <c r="C160" s="158" t="s">
        <v>292</v>
      </c>
      <c r="D160" s="158" t="s">
        <v>237</v>
      </c>
      <c r="E160" s="159" t="s">
        <v>5278</v>
      </c>
      <c r="F160" s="160" t="s">
        <v>5279</v>
      </c>
      <c r="G160" s="161" t="s">
        <v>256</v>
      </c>
      <c r="H160" s="162">
        <v>17.48</v>
      </c>
      <c r="I160" s="163"/>
      <c r="J160" s="164">
        <f>ROUND(I160*H160,2)</f>
        <v>0</v>
      </c>
      <c r="K160" s="165"/>
      <c r="L160" s="34"/>
      <c r="M160" s="166" t="s">
        <v>1</v>
      </c>
      <c r="N160" s="167" t="s">
        <v>41</v>
      </c>
      <c r="O160" s="62"/>
      <c r="P160" s="168">
        <f>O160*H160</f>
        <v>0</v>
      </c>
      <c r="Q160" s="168">
        <v>0</v>
      </c>
      <c r="R160" s="168">
        <f>Q160*H160</f>
        <v>0</v>
      </c>
      <c r="S160" s="168">
        <v>0</v>
      </c>
      <c r="T160" s="169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0" t="s">
        <v>241</v>
      </c>
      <c r="AT160" s="170" t="s">
        <v>237</v>
      </c>
      <c r="AU160" s="170" t="s">
        <v>87</v>
      </c>
      <c r="AY160" s="18" t="s">
        <v>234</v>
      </c>
      <c r="BE160" s="171">
        <f>IF(N160="základná",J160,0)</f>
        <v>0</v>
      </c>
      <c r="BF160" s="171">
        <f>IF(N160="znížená",J160,0)</f>
        <v>0</v>
      </c>
      <c r="BG160" s="171">
        <f>IF(N160="zákl. prenesená",J160,0)</f>
        <v>0</v>
      </c>
      <c r="BH160" s="171">
        <f>IF(N160="zníž. prenesená",J160,0)</f>
        <v>0</v>
      </c>
      <c r="BI160" s="171">
        <f>IF(N160="nulová",J160,0)</f>
        <v>0</v>
      </c>
      <c r="BJ160" s="18" t="s">
        <v>87</v>
      </c>
      <c r="BK160" s="171">
        <f>ROUND(I160*H160,2)</f>
        <v>0</v>
      </c>
      <c r="BL160" s="18" t="s">
        <v>241</v>
      </c>
      <c r="BM160" s="170" t="s">
        <v>5280</v>
      </c>
    </row>
    <row r="161" spans="1:65" s="14" customFormat="1">
      <c r="B161" s="180"/>
      <c r="D161" s="173" t="s">
        <v>243</v>
      </c>
      <c r="E161" s="181" t="s">
        <v>1</v>
      </c>
      <c r="F161" s="182" t="s">
        <v>5281</v>
      </c>
      <c r="H161" s="183">
        <v>17.48</v>
      </c>
      <c r="I161" s="184"/>
      <c r="L161" s="180"/>
      <c r="M161" s="185"/>
      <c r="N161" s="186"/>
      <c r="O161" s="186"/>
      <c r="P161" s="186"/>
      <c r="Q161" s="186"/>
      <c r="R161" s="186"/>
      <c r="S161" s="186"/>
      <c r="T161" s="187"/>
      <c r="AT161" s="181" t="s">
        <v>243</v>
      </c>
      <c r="AU161" s="181" t="s">
        <v>87</v>
      </c>
      <c r="AV161" s="14" t="s">
        <v>87</v>
      </c>
      <c r="AW161" s="14" t="s">
        <v>29</v>
      </c>
      <c r="AX161" s="14" t="s">
        <v>82</v>
      </c>
      <c r="AY161" s="181" t="s">
        <v>234</v>
      </c>
    </row>
    <row r="162" spans="1:65" s="12" customFormat="1" ht="22.95" customHeight="1">
      <c r="B162" s="144"/>
      <c r="D162" s="145" t="s">
        <v>74</v>
      </c>
      <c r="E162" s="155" t="s">
        <v>5282</v>
      </c>
      <c r="F162" s="155" t="s">
        <v>5283</v>
      </c>
      <c r="I162" s="147"/>
      <c r="J162" s="156">
        <f>BK162</f>
        <v>0</v>
      </c>
      <c r="L162" s="144"/>
      <c r="M162" s="149"/>
      <c r="N162" s="150"/>
      <c r="O162" s="150"/>
      <c r="P162" s="151">
        <f>SUM(P163:P164)</f>
        <v>0</v>
      </c>
      <c r="Q162" s="150"/>
      <c r="R162" s="151">
        <f>SUM(R163:R164)</f>
        <v>4.2</v>
      </c>
      <c r="S162" s="150"/>
      <c r="T162" s="152">
        <f>SUM(T163:T164)</f>
        <v>0</v>
      </c>
      <c r="AR162" s="145" t="s">
        <v>82</v>
      </c>
      <c r="AT162" s="153" t="s">
        <v>74</v>
      </c>
      <c r="AU162" s="153" t="s">
        <v>82</v>
      </c>
      <c r="AY162" s="145" t="s">
        <v>234</v>
      </c>
      <c r="BK162" s="154">
        <f>SUM(BK163:BK164)</f>
        <v>0</v>
      </c>
    </row>
    <row r="163" spans="1:65" s="2" customFormat="1" ht="24.15" customHeight="1">
      <c r="A163" s="33"/>
      <c r="B163" s="157"/>
      <c r="C163" s="158" t="s">
        <v>298</v>
      </c>
      <c r="D163" s="158" t="s">
        <v>237</v>
      </c>
      <c r="E163" s="159" t="s">
        <v>5284</v>
      </c>
      <c r="F163" s="160" t="s">
        <v>5285</v>
      </c>
      <c r="G163" s="161" t="s">
        <v>305</v>
      </c>
      <c r="H163" s="162">
        <v>1</v>
      </c>
      <c r="I163" s="163"/>
      <c r="J163" s="164">
        <f>ROUND(I163*H163,2)</f>
        <v>0</v>
      </c>
      <c r="K163" s="165"/>
      <c r="L163" s="34"/>
      <c r="M163" s="166" t="s">
        <v>1</v>
      </c>
      <c r="N163" s="167" t="s">
        <v>41</v>
      </c>
      <c r="O163" s="62"/>
      <c r="P163" s="168">
        <f>O163*H163</f>
        <v>0</v>
      </c>
      <c r="Q163" s="168">
        <v>0</v>
      </c>
      <c r="R163" s="168">
        <f>Q163*H163</f>
        <v>0</v>
      </c>
      <c r="S163" s="168">
        <v>0</v>
      </c>
      <c r="T163" s="169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241</v>
      </c>
      <c r="AT163" s="170" t="s">
        <v>237</v>
      </c>
      <c r="AU163" s="170" t="s">
        <v>87</v>
      </c>
      <c r="AY163" s="18" t="s">
        <v>234</v>
      </c>
      <c r="BE163" s="171">
        <f>IF(N163="základná",J163,0)</f>
        <v>0</v>
      </c>
      <c r="BF163" s="171">
        <f>IF(N163="znížená",J163,0)</f>
        <v>0</v>
      </c>
      <c r="BG163" s="171">
        <f>IF(N163="zákl. prenesená",J163,0)</f>
        <v>0</v>
      </c>
      <c r="BH163" s="171">
        <f>IF(N163="zníž. prenesená",J163,0)</f>
        <v>0</v>
      </c>
      <c r="BI163" s="171">
        <f>IF(N163="nulová",J163,0)</f>
        <v>0</v>
      </c>
      <c r="BJ163" s="18" t="s">
        <v>87</v>
      </c>
      <c r="BK163" s="171">
        <f>ROUND(I163*H163,2)</f>
        <v>0</v>
      </c>
      <c r="BL163" s="18" t="s">
        <v>241</v>
      </c>
      <c r="BM163" s="170" t="s">
        <v>5286</v>
      </c>
    </row>
    <row r="164" spans="1:65" s="2" customFormat="1" ht="24.15" customHeight="1">
      <c r="A164" s="33"/>
      <c r="B164" s="157"/>
      <c r="C164" s="199" t="s">
        <v>302</v>
      </c>
      <c r="D164" s="199" t="s">
        <v>478</v>
      </c>
      <c r="E164" s="200" t="s">
        <v>5287</v>
      </c>
      <c r="F164" s="201" t="s">
        <v>5288</v>
      </c>
      <c r="G164" s="202" t="s">
        <v>305</v>
      </c>
      <c r="H164" s="203">
        <v>1</v>
      </c>
      <c r="I164" s="204"/>
      <c r="J164" s="205">
        <f>ROUND(I164*H164,2)</f>
        <v>0</v>
      </c>
      <c r="K164" s="206"/>
      <c r="L164" s="207"/>
      <c r="M164" s="208" t="s">
        <v>1</v>
      </c>
      <c r="N164" s="209" t="s">
        <v>41</v>
      </c>
      <c r="O164" s="62"/>
      <c r="P164" s="168">
        <f>O164*H164</f>
        <v>0</v>
      </c>
      <c r="Q164" s="168">
        <v>4.2</v>
      </c>
      <c r="R164" s="168">
        <f>Q164*H164</f>
        <v>4.2</v>
      </c>
      <c r="S164" s="168">
        <v>0</v>
      </c>
      <c r="T164" s="169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282</v>
      </c>
      <c r="AT164" s="170" t="s">
        <v>478</v>
      </c>
      <c r="AU164" s="170" t="s">
        <v>87</v>
      </c>
      <c r="AY164" s="18" t="s">
        <v>234</v>
      </c>
      <c r="BE164" s="171">
        <f>IF(N164="základná",J164,0)</f>
        <v>0</v>
      </c>
      <c r="BF164" s="171">
        <f>IF(N164="znížená",J164,0)</f>
        <v>0</v>
      </c>
      <c r="BG164" s="171">
        <f>IF(N164="zákl. prenesená",J164,0)</f>
        <v>0</v>
      </c>
      <c r="BH164" s="171">
        <f>IF(N164="zníž. prenesená",J164,0)</f>
        <v>0</v>
      </c>
      <c r="BI164" s="171">
        <f>IF(N164="nulová",J164,0)</f>
        <v>0</v>
      </c>
      <c r="BJ164" s="18" t="s">
        <v>87</v>
      </c>
      <c r="BK164" s="171">
        <f>ROUND(I164*H164,2)</f>
        <v>0</v>
      </c>
      <c r="BL164" s="18" t="s">
        <v>241</v>
      </c>
      <c r="BM164" s="170" t="s">
        <v>5289</v>
      </c>
    </row>
    <row r="165" spans="1:65" s="12" customFormat="1" ht="22.95" customHeight="1">
      <c r="B165" s="144"/>
      <c r="D165" s="145" t="s">
        <v>74</v>
      </c>
      <c r="E165" s="155" t="s">
        <v>241</v>
      </c>
      <c r="F165" s="155" t="s">
        <v>2817</v>
      </c>
      <c r="I165" s="147"/>
      <c r="J165" s="156">
        <f>BK165</f>
        <v>0</v>
      </c>
      <c r="L165" s="144"/>
      <c r="M165" s="149"/>
      <c r="N165" s="150"/>
      <c r="O165" s="150"/>
      <c r="P165" s="151">
        <f>SUM(P166:P175)</f>
        <v>0</v>
      </c>
      <c r="Q165" s="150"/>
      <c r="R165" s="151">
        <f>SUM(R166:R175)</f>
        <v>7.7859237599999993</v>
      </c>
      <c r="S165" s="150"/>
      <c r="T165" s="152">
        <f>SUM(T166:T175)</f>
        <v>0</v>
      </c>
      <c r="AR165" s="145" t="s">
        <v>82</v>
      </c>
      <c r="AT165" s="153" t="s">
        <v>74</v>
      </c>
      <c r="AU165" s="153" t="s">
        <v>82</v>
      </c>
      <c r="AY165" s="145" t="s">
        <v>234</v>
      </c>
      <c r="BK165" s="154">
        <f>SUM(BK166:BK175)</f>
        <v>0</v>
      </c>
    </row>
    <row r="166" spans="1:65" s="2" customFormat="1" ht="24.15" customHeight="1">
      <c r="A166" s="33"/>
      <c r="B166" s="157"/>
      <c r="C166" s="158" t="s">
        <v>309</v>
      </c>
      <c r="D166" s="158" t="s">
        <v>237</v>
      </c>
      <c r="E166" s="159" t="s">
        <v>4717</v>
      </c>
      <c r="F166" s="160" t="s">
        <v>4718</v>
      </c>
      <c r="G166" s="161" t="s">
        <v>453</v>
      </c>
      <c r="H166" s="162">
        <v>2.016</v>
      </c>
      <c r="I166" s="163"/>
      <c r="J166" s="164">
        <f>ROUND(I166*H166,2)</f>
        <v>0</v>
      </c>
      <c r="K166" s="165"/>
      <c r="L166" s="34"/>
      <c r="M166" s="166" t="s">
        <v>1</v>
      </c>
      <c r="N166" s="167" t="s">
        <v>41</v>
      </c>
      <c r="O166" s="62"/>
      <c r="P166" s="168">
        <f>O166*H166</f>
        <v>0</v>
      </c>
      <c r="Q166" s="168">
        <v>1.7034</v>
      </c>
      <c r="R166" s="168">
        <f>Q166*H166</f>
        <v>3.4340544</v>
      </c>
      <c r="S166" s="168">
        <v>0</v>
      </c>
      <c r="T166" s="16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241</v>
      </c>
      <c r="AT166" s="170" t="s">
        <v>237</v>
      </c>
      <c r="AU166" s="170" t="s">
        <v>87</v>
      </c>
      <c r="AY166" s="18" t="s">
        <v>234</v>
      </c>
      <c r="BE166" s="171">
        <f>IF(N166="základná",J166,0)</f>
        <v>0</v>
      </c>
      <c r="BF166" s="171">
        <f>IF(N166="znížená",J166,0)</f>
        <v>0</v>
      </c>
      <c r="BG166" s="171">
        <f>IF(N166="zákl. prenesená",J166,0)</f>
        <v>0</v>
      </c>
      <c r="BH166" s="171">
        <f>IF(N166="zníž. prenesená",J166,0)</f>
        <v>0</v>
      </c>
      <c r="BI166" s="171">
        <f>IF(N166="nulová",J166,0)</f>
        <v>0</v>
      </c>
      <c r="BJ166" s="18" t="s">
        <v>87</v>
      </c>
      <c r="BK166" s="171">
        <f>ROUND(I166*H166,2)</f>
        <v>0</v>
      </c>
      <c r="BL166" s="18" t="s">
        <v>241</v>
      </c>
      <c r="BM166" s="170" t="s">
        <v>5290</v>
      </c>
    </row>
    <row r="167" spans="1:65" s="14" customFormat="1">
      <c r="B167" s="180"/>
      <c r="D167" s="173" t="s">
        <v>243</v>
      </c>
      <c r="E167" s="181" t="s">
        <v>5242</v>
      </c>
      <c r="F167" s="182" t="s">
        <v>5291</v>
      </c>
      <c r="H167" s="183">
        <v>2.016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243</v>
      </c>
      <c r="AU167" s="181" t="s">
        <v>87</v>
      </c>
      <c r="AV167" s="14" t="s">
        <v>87</v>
      </c>
      <c r="AW167" s="14" t="s">
        <v>29</v>
      </c>
      <c r="AX167" s="14" t="s">
        <v>82</v>
      </c>
      <c r="AY167" s="181" t="s">
        <v>234</v>
      </c>
    </row>
    <row r="168" spans="1:65" s="2" customFormat="1" ht="37.950000000000003" customHeight="1">
      <c r="A168" s="33"/>
      <c r="B168" s="157"/>
      <c r="C168" s="158" t="s">
        <v>315</v>
      </c>
      <c r="D168" s="158" t="s">
        <v>237</v>
      </c>
      <c r="E168" s="159" t="s">
        <v>3192</v>
      </c>
      <c r="F168" s="160" t="s">
        <v>3193</v>
      </c>
      <c r="G168" s="161" t="s">
        <v>453</v>
      </c>
      <c r="H168" s="162">
        <v>0.504</v>
      </c>
      <c r="I168" s="163"/>
      <c r="J168" s="164">
        <f>ROUND(I168*H168,2)</f>
        <v>0</v>
      </c>
      <c r="K168" s="165"/>
      <c r="L168" s="34"/>
      <c r="M168" s="166" t="s">
        <v>1</v>
      </c>
      <c r="N168" s="167" t="s">
        <v>41</v>
      </c>
      <c r="O168" s="62"/>
      <c r="P168" s="168">
        <f>O168*H168</f>
        <v>0</v>
      </c>
      <c r="Q168" s="168">
        <v>1.8907700000000001</v>
      </c>
      <c r="R168" s="168">
        <f>Q168*H168</f>
        <v>0.95294808000000009</v>
      </c>
      <c r="S168" s="168">
        <v>0</v>
      </c>
      <c r="T168" s="169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0" t="s">
        <v>241</v>
      </c>
      <c r="AT168" s="170" t="s">
        <v>237</v>
      </c>
      <c r="AU168" s="170" t="s">
        <v>87</v>
      </c>
      <c r="AY168" s="18" t="s">
        <v>234</v>
      </c>
      <c r="BE168" s="171">
        <f>IF(N168="základná",J168,0)</f>
        <v>0</v>
      </c>
      <c r="BF168" s="171">
        <f>IF(N168="znížená",J168,0)</f>
        <v>0</v>
      </c>
      <c r="BG168" s="171">
        <f>IF(N168="zákl. prenesená",J168,0)</f>
        <v>0</v>
      </c>
      <c r="BH168" s="171">
        <f>IF(N168="zníž. prenesená",J168,0)</f>
        <v>0</v>
      </c>
      <c r="BI168" s="171">
        <f>IF(N168="nulová",J168,0)</f>
        <v>0</v>
      </c>
      <c r="BJ168" s="18" t="s">
        <v>87</v>
      </c>
      <c r="BK168" s="171">
        <f>ROUND(I168*H168,2)</f>
        <v>0</v>
      </c>
      <c r="BL168" s="18" t="s">
        <v>241</v>
      </c>
      <c r="BM168" s="170" t="s">
        <v>5292</v>
      </c>
    </row>
    <row r="169" spans="1:65" s="14" customFormat="1" ht="20.399999999999999">
      <c r="B169" s="180"/>
      <c r="D169" s="173" t="s">
        <v>243</v>
      </c>
      <c r="E169" s="181" t="s">
        <v>5246</v>
      </c>
      <c r="F169" s="182" t="s">
        <v>5293</v>
      </c>
      <c r="H169" s="183">
        <v>0.504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243</v>
      </c>
      <c r="AU169" s="181" t="s">
        <v>87</v>
      </c>
      <c r="AV169" s="14" t="s">
        <v>87</v>
      </c>
      <c r="AW169" s="14" t="s">
        <v>29</v>
      </c>
      <c r="AX169" s="14" t="s">
        <v>82</v>
      </c>
      <c r="AY169" s="181" t="s">
        <v>234</v>
      </c>
    </row>
    <row r="170" spans="1:65" s="2" customFormat="1" ht="24.15" customHeight="1">
      <c r="A170" s="33"/>
      <c r="B170" s="157"/>
      <c r="C170" s="158" t="s">
        <v>321</v>
      </c>
      <c r="D170" s="158" t="s">
        <v>237</v>
      </c>
      <c r="E170" s="159" t="s">
        <v>5294</v>
      </c>
      <c r="F170" s="160" t="s">
        <v>5295</v>
      </c>
      <c r="G170" s="161" t="s">
        <v>453</v>
      </c>
      <c r="H170" s="162">
        <v>1.512</v>
      </c>
      <c r="I170" s="163"/>
      <c r="J170" s="164">
        <f>ROUND(I170*H170,2)</f>
        <v>0</v>
      </c>
      <c r="K170" s="165"/>
      <c r="L170" s="34"/>
      <c r="M170" s="166" t="s">
        <v>1</v>
      </c>
      <c r="N170" s="167" t="s">
        <v>41</v>
      </c>
      <c r="O170" s="62"/>
      <c r="P170" s="168">
        <f>O170*H170</f>
        <v>0</v>
      </c>
      <c r="Q170" s="168">
        <v>2.1922799999999998</v>
      </c>
      <c r="R170" s="168">
        <f>Q170*H170</f>
        <v>3.3147273599999996</v>
      </c>
      <c r="S170" s="168">
        <v>0</v>
      </c>
      <c r="T170" s="169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0" t="s">
        <v>241</v>
      </c>
      <c r="AT170" s="170" t="s">
        <v>237</v>
      </c>
      <c r="AU170" s="170" t="s">
        <v>87</v>
      </c>
      <c r="AY170" s="18" t="s">
        <v>234</v>
      </c>
      <c r="BE170" s="171">
        <f>IF(N170="základná",J170,0)</f>
        <v>0</v>
      </c>
      <c r="BF170" s="171">
        <f>IF(N170="znížená",J170,0)</f>
        <v>0</v>
      </c>
      <c r="BG170" s="171">
        <f>IF(N170="zákl. prenesená",J170,0)</f>
        <v>0</v>
      </c>
      <c r="BH170" s="171">
        <f>IF(N170="zníž. prenesená",J170,0)</f>
        <v>0</v>
      </c>
      <c r="BI170" s="171">
        <f>IF(N170="nulová",J170,0)</f>
        <v>0</v>
      </c>
      <c r="BJ170" s="18" t="s">
        <v>87</v>
      </c>
      <c r="BK170" s="171">
        <f>ROUND(I170*H170,2)</f>
        <v>0</v>
      </c>
      <c r="BL170" s="18" t="s">
        <v>241</v>
      </c>
      <c r="BM170" s="170" t="s">
        <v>5296</v>
      </c>
    </row>
    <row r="171" spans="1:65" s="14" customFormat="1">
      <c r="B171" s="180"/>
      <c r="D171" s="173" t="s">
        <v>243</v>
      </c>
      <c r="E171" s="181" t="s">
        <v>5244</v>
      </c>
      <c r="F171" s="182" t="s">
        <v>5297</v>
      </c>
      <c r="H171" s="183">
        <v>1.512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243</v>
      </c>
      <c r="AU171" s="181" t="s">
        <v>87</v>
      </c>
      <c r="AV171" s="14" t="s">
        <v>87</v>
      </c>
      <c r="AW171" s="14" t="s">
        <v>29</v>
      </c>
      <c r="AX171" s="14" t="s">
        <v>82</v>
      </c>
      <c r="AY171" s="181" t="s">
        <v>234</v>
      </c>
    </row>
    <row r="172" spans="1:65" s="2" customFormat="1" ht="33" customHeight="1">
      <c r="A172" s="33"/>
      <c r="B172" s="157"/>
      <c r="C172" s="158" t="s">
        <v>327</v>
      </c>
      <c r="D172" s="158" t="s">
        <v>237</v>
      </c>
      <c r="E172" s="159" t="s">
        <v>4727</v>
      </c>
      <c r="F172" s="160" t="s">
        <v>4728</v>
      </c>
      <c r="G172" s="161" t="s">
        <v>256</v>
      </c>
      <c r="H172" s="162">
        <v>1.92</v>
      </c>
      <c r="I172" s="163"/>
      <c r="J172" s="164">
        <f>ROUND(I172*H172,2)</f>
        <v>0</v>
      </c>
      <c r="K172" s="165"/>
      <c r="L172" s="34"/>
      <c r="M172" s="166" t="s">
        <v>1</v>
      </c>
      <c r="N172" s="167" t="s">
        <v>41</v>
      </c>
      <c r="O172" s="62"/>
      <c r="P172" s="168">
        <f>O172*H172</f>
        <v>0</v>
      </c>
      <c r="Q172" s="168">
        <v>4.3499999999999997E-3</v>
      </c>
      <c r="R172" s="168">
        <f>Q172*H172</f>
        <v>8.3519999999999983E-3</v>
      </c>
      <c r="S172" s="168">
        <v>0</v>
      </c>
      <c r="T172" s="169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241</v>
      </c>
      <c r="AT172" s="170" t="s">
        <v>237</v>
      </c>
      <c r="AU172" s="170" t="s">
        <v>87</v>
      </c>
      <c r="AY172" s="18" t="s">
        <v>234</v>
      </c>
      <c r="BE172" s="171">
        <f>IF(N172="základná",J172,0)</f>
        <v>0</v>
      </c>
      <c r="BF172" s="171">
        <f>IF(N172="znížená",J172,0)</f>
        <v>0</v>
      </c>
      <c r="BG172" s="171">
        <f>IF(N172="zákl. prenesená",J172,0)</f>
        <v>0</v>
      </c>
      <c r="BH172" s="171">
        <f>IF(N172="zníž. prenesená",J172,0)</f>
        <v>0</v>
      </c>
      <c r="BI172" s="171">
        <f>IF(N172="nulová",J172,0)</f>
        <v>0</v>
      </c>
      <c r="BJ172" s="18" t="s">
        <v>87</v>
      </c>
      <c r="BK172" s="171">
        <f>ROUND(I172*H172,2)</f>
        <v>0</v>
      </c>
      <c r="BL172" s="18" t="s">
        <v>241</v>
      </c>
      <c r="BM172" s="170" t="s">
        <v>5298</v>
      </c>
    </row>
    <row r="173" spans="1:65" s="14" customFormat="1">
      <c r="B173" s="180"/>
      <c r="D173" s="173" t="s">
        <v>243</v>
      </c>
      <c r="E173" s="181" t="s">
        <v>1</v>
      </c>
      <c r="F173" s="182" t="s">
        <v>5299</v>
      </c>
      <c r="H173" s="183">
        <v>1.92</v>
      </c>
      <c r="I173" s="184"/>
      <c r="L173" s="180"/>
      <c r="M173" s="185"/>
      <c r="N173" s="186"/>
      <c r="O173" s="186"/>
      <c r="P173" s="186"/>
      <c r="Q173" s="186"/>
      <c r="R173" s="186"/>
      <c r="S173" s="186"/>
      <c r="T173" s="187"/>
      <c r="AT173" s="181" t="s">
        <v>243</v>
      </c>
      <c r="AU173" s="181" t="s">
        <v>87</v>
      </c>
      <c r="AV173" s="14" t="s">
        <v>87</v>
      </c>
      <c r="AW173" s="14" t="s">
        <v>29</v>
      </c>
      <c r="AX173" s="14" t="s">
        <v>82</v>
      </c>
      <c r="AY173" s="181" t="s">
        <v>234</v>
      </c>
    </row>
    <row r="174" spans="1:65" s="2" customFormat="1" ht="37.950000000000003" customHeight="1">
      <c r="A174" s="33"/>
      <c r="B174" s="157"/>
      <c r="C174" s="158" t="s">
        <v>335</v>
      </c>
      <c r="D174" s="158" t="s">
        <v>237</v>
      </c>
      <c r="E174" s="159" t="s">
        <v>5300</v>
      </c>
      <c r="F174" s="160" t="s">
        <v>5301</v>
      </c>
      <c r="G174" s="161" t="s">
        <v>256</v>
      </c>
      <c r="H174" s="162">
        <v>12.096</v>
      </c>
      <c r="I174" s="163"/>
      <c r="J174" s="164">
        <f>ROUND(I174*H174,2)</f>
        <v>0</v>
      </c>
      <c r="K174" s="165"/>
      <c r="L174" s="34"/>
      <c r="M174" s="166" t="s">
        <v>1</v>
      </c>
      <c r="N174" s="167" t="s">
        <v>41</v>
      </c>
      <c r="O174" s="62"/>
      <c r="P174" s="168">
        <f>O174*H174</f>
        <v>0</v>
      </c>
      <c r="Q174" s="168">
        <v>6.2700000000000004E-3</v>
      </c>
      <c r="R174" s="168">
        <f>Q174*H174</f>
        <v>7.5841920000000007E-2</v>
      </c>
      <c r="S174" s="168">
        <v>0</v>
      </c>
      <c r="T174" s="169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241</v>
      </c>
      <c r="AT174" s="170" t="s">
        <v>237</v>
      </c>
      <c r="AU174" s="170" t="s">
        <v>87</v>
      </c>
      <c r="AY174" s="18" t="s">
        <v>234</v>
      </c>
      <c r="BE174" s="171">
        <f>IF(N174="základná",J174,0)</f>
        <v>0</v>
      </c>
      <c r="BF174" s="171">
        <f>IF(N174="znížená",J174,0)</f>
        <v>0</v>
      </c>
      <c r="BG174" s="171">
        <f>IF(N174="zákl. prenesená",J174,0)</f>
        <v>0</v>
      </c>
      <c r="BH174" s="171">
        <f>IF(N174="zníž. prenesená",J174,0)</f>
        <v>0</v>
      </c>
      <c r="BI174" s="171">
        <f>IF(N174="nulová",J174,0)</f>
        <v>0</v>
      </c>
      <c r="BJ174" s="18" t="s">
        <v>87</v>
      </c>
      <c r="BK174" s="171">
        <f>ROUND(I174*H174,2)</f>
        <v>0</v>
      </c>
      <c r="BL174" s="18" t="s">
        <v>241</v>
      </c>
      <c r="BM174" s="170" t="s">
        <v>5302</v>
      </c>
    </row>
    <row r="175" spans="1:65" s="14" customFormat="1">
      <c r="B175" s="180"/>
      <c r="D175" s="173" t="s">
        <v>243</v>
      </c>
      <c r="E175" s="181" t="s">
        <v>1</v>
      </c>
      <c r="F175" s="182" t="s">
        <v>5303</v>
      </c>
      <c r="H175" s="183">
        <v>12.096</v>
      </c>
      <c r="I175" s="184"/>
      <c r="L175" s="180"/>
      <c r="M175" s="185"/>
      <c r="N175" s="186"/>
      <c r="O175" s="186"/>
      <c r="P175" s="186"/>
      <c r="Q175" s="186"/>
      <c r="R175" s="186"/>
      <c r="S175" s="186"/>
      <c r="T175" s="187"/>
      <c r="AT175" s="181" t="s">
        <v>243</v>
      </c>
      <c r="AU175" s="181" t="s">
        <v>87</v>
      </c>
      <c r="AV175" s="14" t="s">
        <v>87</v>
      </c>
      <c r="AW175" s="14" t="s">
        <v>29</v>
      </c>
      <c r="AX175" s="14" t="s">
        <v>82</v>
      </c>
      <c r="AY175" s="181" t="s">
        <v>234</v>
      </c>
    </row>
    <row r="176" spans="1:65" s="12" customFormat="1" ht="22.95" customHeight="1">
      <c r="B176" s="144"/>
      <c r="D176" s="145" t="s">
        <v>74</v>
      </c>
      <c r="E176" s="155" t="s">
        <v>4911</v>
      </c>
      <c r="F176" s="155" t="s">
        <v>4912</v>
      </c>
      <c r="I176" s="147"/>
      <c r="J176" s="156">
        <f>BK176</f>
        <v>0</v>
      </c>
      <c r="L176" s="144"/>
      <c r="M176" s="149"/>
      <c r="N176" s="150"/>
      <c r="O176" s="150"/>
      <c r="P176" s="151">
        <f>SUM(P177:P183)</f>
        <v>0</v>
      </c>
      <c r="Q176" s="150"/>
      <c r="R176" s="151">
        <f>SUM(R177:R183)</f>
        <v>0.36204000000000003</v>
      </c>
      <c r="S176" s="150"/>
      <c r="T176" s="152">
        <f>SUM(T177:T183)</f>
        <v>0</v>
      </c>
      <c r="AR176" s="145" t="s">
        <v>82</v>
      </c>
      <c r="AT176" s="153" t="s">
        <v>74</v>
      </c>
      <c r="AU176" s="153" t="s">
        <v>82</v>
      </c>
      <c r="AY176" s="145" t="s">
        <v>234</v>
      </c>
      <c r="BK176" s="154">
        <f>SUM(BK177:BK183)</f>
        <v>0</v>
      </c>
    </row>
    <row r="177" spans="1:65" s="2" customFormat="1" ht="24.15" customHeight="1">
      <c r="A177" s="33"/>
      <c r="B177" s="157"/>
      <c r="C177" s="158" t="s">
        <v>342</v>
      </c>
      <c r="D177" s="158" t="s">
        <v>237</v>
      </c>
      <c r="E177" s="159" t="s">
        <v>4976</v>
      </c>
      <c r="F177" s="160" t="s">
        <v>4977</v>
      </c>
      <c r="G177" s="161" t="s">
        <v>305</v>
      </c>
      <c r="H177" s="162">
        <v>2</v>
      </c>
      <c r="I177" s="163"/>
      <c r="J177" s="164">
        <f t="shared" ref="J177:J183" si="0">ROUND(I177*H177,2)</f>
        <v>0</v>
      </c>
      <c r="K177" s="165"/>
      <c r="L177" s="34"/>
      <c r="M177" s="166" t="s">
        <v>1</v>
      </c>
      <c r="N177" s="167" t="s">
        <v>41</v>
      </c>
      <c r="O177" s="62"/>
      <c r="P177" s="168">
        <f t="shared" ref="P177:P183" si="1">O177*H177</f>
        <v>0</v>
      </c>
      <c r="Q177" s="168">
        <v>6.6E-3</v>
      </c>
      <c r="R177" s="168">
        <f t="shared" ref="R177:R183" si="2">Q177*H177</f>
        <v>1.32E-2</v>
      </c>
      <c r="S177" s="168">
        <v>0</v>
      </c>
      <c r="T177" s="169">
        <f t="shared" ref="T177:T183" si="3"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241</v>
      </c>
      <c r="AT177" s="170" t="s">
        <v>237</v>
      </c>
      <c r="AU177" s="170" t="s">
        <v>87</v>
      </c>
      <c r="AY177" s="18" t="s">
        <v>234</v>
      </c>
      <c r="BE177" s="171">
        <f t="shared" ref="BE177:BE183" si="4">IF(N177="základná",J177,0)</f>
        <v>0</v>
      </c>
      <c r="BF177" s="171">
        <f t="shared" ref="BF177:BF183" si="5">IF(N177="znížená",J177,0)</f>
        <v>0</v>
      </c>
      <c r="BG177" s="171">
        <f t="shared" ref="BG177:BG183" si="6">IF(N177="zákl. prenesená",J177,0)</f>
        <v>0</v>
      </c>
      <c r="BH177" s="171">
        <f t="shared" ref="BH177:BH183" si="7">IF(N177="zníž. prenesená",J177,0)</f>
        <v>0</v>
      </c>
      <c r="BI177" s="171">
        <f t="shared" ref="BI177:BI183" si="8">IF(N177="nulová",J177,0)</f>
        <v>0</v>
      </c>
      <c r="BJ177" s="18" t="s">
        <v>87</v>
      </c>
      <c r="BK177" s="171">
        <f t="shared" ref="BK177:BK183" si="9">ROUND(I177*H177,2)</f>
        <v>0</v>
      </c>
      <c r="BL177" s="18" t="s">
        <v>241</v>
      </c>
      <c r="BM177" s="170" t="s">
        <v>5304</v>
      </c>
    </row>
    <row r="178" spans="1:65" s="2" customFormat="1" ht="16.5" customHeight="1">
      <c r="A178" s="33"/>
      <c r="B178" s="157"/>
      <c r="C178" s="199" t="s">
        <v>349</v>
      </c>
      <c r="D178" s="199" t="s">
        <v>478</v>
      </c>
      <c r="E178" s="200" t="s">
        <v>5305</v>
      </c>
      <c r="F178" s="201" t="s">
        <v>5306</v>
      </c>
      <c r="G178" s="202" t="s">
        <v>305</v>
      </c>
      <c r="H178" s="203">
        <v>2</v>
      </c>
      <c r="I178" s="204"/>
      <c r="J178" s="205">
        <f t="shared" si="0"/>
        <v>0</v>
      </c>
      <c r="K178" s="206"/>
      <c r="L178" s="207"/>
      <c r="M178" s="208" t="s">
        <v>1</v>
      </c>
      <c r="N178" s="209" t="s">
        <v>41</v>
      </c>
      <c r="O178" s="62"/>
      <c r="P178" s="168">
        <f t="shared" si="1"/>
        <v>0</v>
      </c>
      <c r="Q178" s="168">
        <v>0</v>
      </c>
      <c r="R178" s="168">
        <f t="shared" si="2"/>
        <v>0</v>
      </c>
      <c r="S178" s="168">
        <v>0</v>
      </c>
      <c r="T178" s="169">
        <f t="shared" si="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282</v>
      </c>
      <c r="AT178" s="170" t="s">
        <v>478</v>
      </c>
      <c r="AU178" s="170" t="s">
        <v>87</v>
      </c>
      <c r="AY178" s="18" t="s">
        <v>234</v>
      </c>
      <c r="BE178" s="171">
        <f t="shared" si="4"/>
        <v>0</v>
      </c>
      <c r="BF178" s="171">
        <f t="shared" si="5"/>
        <v>0</v>
      </c>
      <c r="BG178" s="171">
        <f t="shared" si="6"/>
        <v>0</v>
      </c>
      <c r="BH178" s="171">
        <f t="shared" si="7"/>
        <v>0</v>
      </c>
      <c r="BI178" s="171">
        <f t="shared" si="8"/>
        <v>0</v>
      </c>
      <c r="BJ178" s="18" t="s">
        <v>87</v>
      </c>
      <c r="BK178" s="171">
        <f t="shared" si="9"/>
        <v>0</v>
      </c>
      <c r="BL178" s="18" t="s">
        <v>241</v>
      </c>
      <c r="BM178" s="170" t="s">
        <v>5307</v>
      </c>
    </row>
    <row r="179" spans="1:65" s="2" customFormat="1" ht="24.15" customHeight="1">
      <c r="A179" s="33"/>
      <c r="B179" s="157"/>
      <c r="C179" s="158" t="s">
        <v>7</v>
      </c>
      <c r="D179" s="158" t="s">
        <v>237</v>
      </c>
      <c r="E179" s="159" t="s">
        <v>4988</v>
      </c>
      <c r="F179" s="160" t="s">
        <v>5074</v>
      </c>
      <c r="G179" s="161" t="s">
        <v>305</v>
      </c>
      <c r="H179" s="162">
        <v>4</v>
      </c>
      <c r="I179" s="163"/>
      <c r="J179" s="164">
        <f t="shared" si="0"/>
        <v>0</v>
      </c>
      <c r="K179" s="165"/>
      <c r="L179" s="34"/>
      <c r="M179" s="166" t="s">
        <v>1</v>
      </c>
      <c r="N179" s="167" t="s">
        <v>41</v>
      </c>
      <c r="O179" s="62"/>
      <c r="P179" s="168">
        <f t="shared" si="1"/>
        <v>0</v>
      </c>
      <c r="Q179" s="168">
        <v>1.6559999999999998E-2</v>
      </c>
      <c r="R179" s="168">
        <f t="shared" si="2"/>
        <v>6.6239999999999993E-2</v>
      </c>
      <c r="S179" s="168">
        <v>0</v>
      </c>
      <c r="T179" s="169">
        <f t="shared" si="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241</v>
      </c>
      <c r="AT179" s="170" t="s">
        <v>237</v>
      </c>
      <c r="AU179" s="170" t="s">
        <v>87</v>
      </c>
      <c r="AY179" s="18" t="s">
        <v>234</v>
      </c>
      <c r="BE179" s="171">
        <f t="shared" si="4"/>
        <v>0</v>
      </c>
      <c r="BF179" s="171">
        <f t="shared" si="5"/>
        <v>0</v>
      </c>
      <c r="BG179" s="171">
        <f t="shared" si="6"/>
        <v>0</v>
      </c>
      <c r="BH179" s="171">
        <f t="shared" si="7"/>
        <v>0</v>
      </c>
      <c r="BI179" s="171">
        <f t="shared" si="8"/>
        <v>0</v>
      </c>
      <c r="BJ179" s="18" t="s">
        <v>87</v>
      </c>
      <c r="BK179" s="171">
        <f t="shared" si="9"/>
        <v>0</v>
      </c>
      <c r="BL179" s="18" t="s">
        <v>241</v>
      </c>
      <c r="BM179" s="170" t="s">
        <v>5308</v>
      </c>
    </row>
    <row r="180" spans="1:65" s="2" customFormat="1" ht="16.5" customHeight="1">
      <c r="A180" s="33"/>
      <c r="B180" s="157"/>
      <c r="C180" s="199" t="s">
        <v>362</v>
      </c>
      <c r="D180" s="199" t="s">
        <v>478</v>
      </c>
      <c r="E180" s="200" t="s">
        <v>4985</v>
      </c>
      <c r="F180" s="201" t="s">
        <v>4986</v>
      </c>
      <c r="G180" s="202" t="s">
        <v>305</v>
      </c>
      <c r="H180" s="203">
        <v>2</v>
      </c>
      <c r="I180" s="204"/>
      <c r="J180" s="205">
        <f t="shared" si="0"/>
        <v>0</v>
      </c>
      <c r="K180" s="206"/>
      <c r="L180" s="207"/>
      <c r="M180" s="208" t="s">
        <v>1</v>
      </c>
      <c r="N180" s="209" t="s">
        <v>41</v>
      </c>
      <c r="O180" s="62"/>
      <c r="P180" s="168">
        <f t="shared" si="1"/>
        <v>0</v>
      </c>
      <c r="Q180" s="168">
        <v>0</v>
      </c>
      <c r="R180" s="168">
        <f t="shared" si="2"/>
        <v>0</v>
      </c>
      <c r="S180" s="168">
        <v>0</v>
      </c>
      <c r="T180" s="169">
        <f t="shared" si="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282</v>
      </c>
      <c r="AT180" s="170" t="s">
        <v>478</v>
      </c>
      <c r="AU180" s="170" t="s">
        <v>87</v>
      </c>
      <c r="AY180" s="18" t="s">
        <v>234</v>
      </c>
      <c r="BE180" s="171">
        <f t="shared" si="4"/>
        <v>0</v>
      </c>
      <c r="BF180" s="171">
        <f t="shared" si="5"/>
        <v>0</v>
      </c>
      <c r="BG180" s="171">
        <f t="shared" si="6"/>
        <v>0</v>
      </c>
      <c r="BH180" s="171">
        <f t="shared" si="7"/>
        <v>0</v>
      </c>
      <c r="BI180" s="171">
        <f t="shared" si="8"/>
        <v>0</v>
      </c>
      <c r="BJ180" s="18" t="s">
        <v>87</v>
      </c>
      <c r="BK180" s="171">
        <f t="shared" si="9"/>
        <v>0</v>
      </c>
      <c r="BL180" s="18" t="s">
        <v>241</v>
      </c>
      <c r="BM180" s="170" t="s">
        <v>5309</v>
      </c>
    </row>
    <row r="181" spans="1:65" s="2" customFormat="1" ht="24.15" customHeight="1">
      <c r="A181" s="33"/>
      <c r="B181" s="157"/>
      <c r="C181" s="199" t="s">
        <v>367</v>
      </c>
      <c r="D181" s="199" t="s">
        <v>478</v>
      </c>
      <c r="E181" s="200" t="s">
        <v>4994</v>
      </c>
      <c r="F181" s="201" t="s">
        <v>5310</v>
      </c>
      <c r="G181" s="202" t="s">
        <v>305</v>
      </c>
      <c r="H181" s="203">
        <v>2</v>
      </c>
      <c r="I181" s="204"/>
      <c r="J181" s="205">
        <f t="shared" si="0"/>
        <v>0</v>
      </c>
      <c r="K181" s="206"/>
      <c r="L181" s="207"/>
      <c r="M181" s="208" t="s">
        <v>1</v>
      </c>
      <c r="N181" s="209" t="s">
        <v>41</v>
      </c>
      <c r="O181" s="62"/>
      <c r="P181" s="168">
        <f t="shared" si="1"/>
        <v>0</v>
      </c>
      <c r="Q181" s="168">
        <v>0</v>
      </c>
      <c r="R181" s="168">
        <f t="shared" si="2"/>
        <v>0</v>
      </c>
      <c r="S181" s="168">
        <v>0</v>
      </c>
      <c r="T181" s="169">
        <f t="shared" si="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282</v>
      </c>
      <c r="AT181" s="170" t="s">
        <v>478</v>
      </c>
      <c r="AU181" s="170" t="s">
        <v>87</v>
      </c>
      <c r="AY181" s="18" t="s">
        <v>234</v>
      </c>
      <c r="BE181" s="171">
        <f t="shared" si="4"/>
        <v>0</v>
      </c>
      <c r="BF181" s="171">
        <f t="shared" si="5"/>
        <v>0</v>
      </c>
      <c r="BG181" s="171">
        <f t="shared" si="6"/>
        <v>0</v>
      </c>
      <c r="BH181" s="171">
        <f t="shared" si="7"/>
        <v>0</v>
      </c>
      <c r="BI181" s="171">
        <f t="shared" si="8"/>
        <v>0</v>
      </c>
      <c r="BJ181" s="18" t="s">
        <v>87</v>
      </c>
      <c r="BK181" s="171">
        <f t="shared" si="9"/>
        <v>0</v>
      </c>
      <c r="BL181" s="18" t="s">
        <v>241</v>
      </c>
      <c r="BM181" s="170" t="s">
        <v>5311</v>
      </c>
    </row>
    <row r="182" spans="1:65" s="2" customFormat="1" ht="24.15" customHeight="1">
      <c r="A182" s="33"/>
      <c r="B182" s="157"/>
      <c r="C182" s="158" t="s">
        <v>372</v>
      </c>
      <c r="D182" s="158" t="s">
        <v>237</v>
      </c>
      <c r="E182" s="159" t="s">
        <v>5312</v>
      </c>
      <c r="F182" s="160" t="s">
        <v>5313</v>
      </c>
      <c r="G182" s="161" t="s">
        <v>305</v>
      </c>
      <c r="H182" s="162">
        <v>2</v>
      </c>
      <c r="I182" s="163"/>
      <c r="J182" s="164">
        <f t="shared" si="0"/>
        <v>0</v>
      </c>
      <c r="K182" s="165"/>
      <c r="L182" s="34"/>
      <c r="M182" s="166" t="s">
        <v>1</v>
      </c>
      <c r="N182" s="167" t="s">
        <v>41</v>
      </c>
      <c r="O182" s="62"/>
      <c r="P182" s="168">
        <f t="shared" si="1"/>
        <v>0</v>
      </c>
      <c r="Q182" s="168">
        <v>6.3E-3</v>
      </c>
      <c r="R182" s="168">
        <f t="shared" si="2"/>
        <v>1.26E-2</v>
      </c>
      <c r="S182" s="168">
        <v>0</v>
      </c>
      <c r="T182" s="169">
        <f t="shared" si="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241</v>
      </c>
      <c r="AT182" s="170" t="s">
        <v>237</v>
      </c>
      <c r="AU182" s="170" t="s">
        <v>87</v>
      </c>
      <c r="AY182" s="18" t="s">
        <v>234</v>
      </c>
      <c r="BE182" s="171">
        <f t="shared" si="4"/>
        <v>0</v>
      </c>
      <c r="BF182" s="171">
        <f t="shared" si="5"/>
        <v>0</v>
      </c>
      <c r="BG182" s="171">
        <f t="shared" si="6"/>
        <v>0</v>
      </c>
      <c r="BH182" s="171">
        <f t="shared" si="7"/>
        <v>0</v>
      </c>
      <c r="BI182" s="171">
        <f t="shared" si="8"/>
        <v>0</v>
      </c>
      <c r="BJ182" s="18" t="s">
        <v>87</v>
      </c>
      <c r="BK182" s="171">
        <f t="shared" si="9"/>
        <v>0</v>
      </c>
      <c r="BL182" s="18" t="s">
        <v>241</v>
      </c>
      <c r="BM182" s="170" t="s">
        <v>5314</v>
      </c>
    </row>
    <row r="183" spans="1:65" s="2" customFormat="1" ht="24.15" customHeight="1">
      <c r="A183" s="33"/>
      <c r="B183" s="157"/>
      <c r="C183" s="199" t="s">
        <v>379</v>
      </c>
      <c r="D183" s="199" t="s">
        <v>478</v>
      </c>
      <c r="E183" s="200" t="s">
        <v>5315</v>
      </c>
      <c r="F183" s="201" t="s">
        <v>5316</v>
      </c>
      <c r="G183" s="202" t="s">
        <v>305</v>
      </c>
      <c r="H183" s="203">
        <v>2</v>
      </c>
      <c r="I183" s="204"/>
      <c r="J183" s="205">
        <f t="shared" si="0"/>
        <v>0</v>
      </c>
      <c r="K183" s="206"/>
      <c r="L183" s="207"/>
      <c r="M183" s="208" t="s">
        <v>1</v>
      </c>
      <c r="N183" s="209" t="s">
        <v>41</v>
      </c>
      <c r="O183" s="62"/>
      <c r="P183" s="168">
        <f t="shared" si="1"/>
        <v>0</v>
      </c>
      <c r="Q183" s="168">
        <v>0.13500000000000001</v>
      </c>
      <c r="R183" s="168">
        <f t="shared" si="2"/>
        <v>0.27</v>
      </c>
      <c r="S183" s="168">
        <v>0</v>
      </c>
      <c r="T183" s="169">
        <f t="shared" si="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282</v>
      </c>
      <c r="AT183" s="170" t="s">
        <v>478</v>
      </c>
      <c r="AU183" s="170" t="s">
        <v>87</v>
      </c>
      <c r="AY183" s="18" t="s">
        <v>234</v>
      </c>
      <c r="BE183" s="171">
        <f t="shared" si="4"/>
        <v>0</v>
      </c>
      <c r="BF183" s="171">
        <f t="shared" si="5"/>
        <v>0</v>
      </c>
      <c r="BG183" s="171">
        <f t="shared" si="6"/>
        <v>0</v>
      </c>
      <c r="BH183" s="171">
        <f t="shared" si="7"/>
        <v>0</v>
      </c>
      <c r="BI183" s="171">
        <f t="shared" si="8"/>
        <v>0</v>
      </c>
      <c r="BJ183" s="18" t="s">
        <v>87</v>
      </c>
      <c r="BK183" s="171">
        <f t="shared" si="9"/>
        <v>0</v>
      </c>
      <c r="BL183" s="18" t="s">
        <v>241</v>
      </c>
      <c r="BM183" s="170" t="s">
        <v>5317</v>
      </c>
    </row>
    <row r="184" spans="1:65" s="12" customFormat="1" ht="22.95" customHeight="1">
      <c r="B184" s="144"/>
      <c r="D184" s="145" t="s">
        <v>74</v>
      </c>
      <c r="E184" s="155" t="s">
        <v>325</v>
      </c>
      <c r="F184" s="155" t="s">
        <v>326</v>
      </c>
      <c r="I184" s="147"/>
      <c r="J184" s="156">
        <f>BK184</f>
        <v>0</v>
      </c>
      <c r="L184" s="144"/>
      <c r="M184" s="149"/>
      <c r="N184" s="150"/>
      <c r="O184" s="150"/>
      <c r="P184" s="151">
        <f>P185</f>
        <v>0</v>
      </c>
      <c r="Q184" s="150"/>
      <c r="R184" s="151">
        <f>R185</f>
        <v>0</v>
      </c>
      <c r="S184" s="150"/>
      <c r="T184" s="152">
        <f>T185</f>
        <v>0</v>
      </c>
      <c r="AR184" s="145" t="s">
        <v>82</v>
      </c>
      <c r="AT184" s="153" t="s">
        <v>74</v>
      </c>
      <c r="AU184" s="153" t="s">
        <v>82</v>
      </c>
      <c r="AY184" s="145" t="s">
        <v>234</v>
      </c>
      <c r="BK184" s="154">
        <f>BK185</f>
        <v>0</v>
      </c>
    </row>
    <row r="185" spans="1:65" s="2" customFormat="1" ht="24.15" customHeight="1">
      <c r="A185" s="33"/>
      <c r="B185" s="157"/>
      <c r="C185" s="158" t="s">
        <v>387</v>
      </c>
      <c r="D185" s="158" t="s">
        <v>237</v>
      </c>
      <c r="E185" s="159" t="s">
        <v>5318</v>
      </c>
      <c r="F185" s="160" t="s">
        <v>5319</v>
      </c>
      <c r="G185" s="161" t="s">
        <v>267</v>
      </c>
      <c r="H185" s="162">
        <v>95.444999999999993</v>
      </c>
      <c r="I185" s="163"/>
      <c r="J185" s="164">
        <f>ROUND(I185*H185,2)</f>
        <v>0</v>
      </c>
      <c r="K185" s="165"/>
      <c r="L185" s="34"/>
      <c r="M185" s="166" t="s">
        <v>1</v>
      </c>
      <c r="N185" s="167" t="s">
        <v>41</v>
      </c>
      <c r="O185" s="62"/>
      <c r="P185" s="168">
        <f>O185*H185</f>
        <v>0</v>
      </c>
      <c r="Q185" s="168">
        <v>0</v>
      </c>
      <c r="R185" s="168">
        <f>Q185*H185</f>
        <v>0</v>
      </c>
      <c r="S185" s="168">
        <v>0</v>
      </c>
      <c r="T185" s="169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241</v>
      </c>
      <c r="AT185" s="170" t="s">
        <v>237</v>
      </c>
      <c r="AU185" s="170" t="s">
        <v>87</v>
      </c>
      <c r="AY185" s="18" t="s">
        <v>234</v>
      </c>
      <c r="BE185" s="171">
        <f>IF(N185="základná",J185,0)</f>
        <v>0</v>
      </c>
      <c r="BF185" s="171">
        <f>IF(N185="znížená",J185,0)</f>
        <v>0</v>
      </c>
      <c r="BG185" s="171">
        <f>IF(N185="zákl. prenesená",J185,0)</f>
        <v>0</v>
      </c>
      <c r="BH185" s="171">
        <f>IF(N185="zníž. prenesená",J185,0)</f>
        <v>0</v>
      </c>
      <c r="BI185" s="171">
        <f>IF(N185="nulová",J185,0)</f>
        <v>0</v>
      </c>
      <c r="BJ185" s="18" t="s">
        <v>87</v>
      </c>
      <c r="BK185" s="171">
        <f>ROUND(I185*H185,2)</f>
        <v>0</v>
      </c>
      <c r="BL185" s="18" t="s">
        <v>241</v>
      </c>
      <c r="BM185" s="170" t="s">
        <v>5320</v>
      </c>
    </row>
    <row r="186" spans="1:65" s="12" customFormat="1" ht="25.95" customHeight="1">
      <c r="B186" s="144"/>
      <c r="D186" s="145" t="s">
        <v>74</v>
      </c>
      <c r="E186" s="146" t="s">
        <v>2230</v>
      </c>
      <c r="F186" s="146" t="s">
        <v>2231</v>
      </c>
      <c r="I186" s="147"/>
      <c r="J186" s="148">
        <f>BK186</f>
        <v>0</v>
      </c>
      <c r="L186" s="144"/>
      <c r="M186" s="149"/>
      <c r="N186" s="150"/>
      <c r="O186" s="150"/>
      <c r="P186" s="151">
        <f>P187</f>
        <v>0</v>
      </c>
      <c r="Q186" s="150"/>
      <c r="R186" s="151">
        <f>R187</f>
        <v>0</v>
      </c>
      <c r="S186" s="150"/>
      <c r="T186" s="152">
        <f>T187</f>
        <v>0</v>
      </c>
      <c r="AR186" s="145" t="s">
        <v>241</v>
      </c>
      <c r="AT186" s="153" t="s">
        <v>74</v>
      </c>
      <c r="AU186" s="153" t="s">
        <v>75</v>
      </c>
      <c r="AY186" s="145" t="s">
        <v>234</v>
      </c>
      <c r="BK186" s="154">
        <f>BK187</f>
        <v>0</v>
      </c>
    </row>
    <row r="187" spans="1:65" s="2" customFormat="1" ht="16.5" customHeight="1">
      <c r="A187" s="33"/>
      <c r="B187" s="157"/>
      <c r="C187" s="158" t="s">
        <v>608</v>
      </c>
      <c r="D187" s="158" t="s">
        <v>237</v>
      </c>
      <c r="E187" s="159" t="s">
        <v>5321</v>
      </c>
      <c r="F187" s="160" t="s">
        <v>5322</v>
      </c>
      <c r="G187" s="161" t="s">
        <v>5323</v>
      </c>
      <c r="H187" s="162">
        <v>1</v>
      </c>
      <c r="I187" s="163"/>
      <c r="J187" s="164">
        <f>ROUND(I187*H187,2)</f>
        <v>0</v>
      </c>
      <c r="K187" s="165"/>
      <c r="L187" s="34"/>
      <c r="M187" s="224" t="s">
        <v>1</v>
      </c>
      <c r="N187" s="225" t="s">
        <v>41</v>
      </c>
      <c r="O187" s="220"/>
      <c r="P187" s="221">
        <f>O187*H187</f>
        <v>0</v>
      </c>
      <c r="Q187" s="221">
        <v>0</v>
      </c>
      <c r="R187" s="221">
        <f>Q187*H187</f>
        <v>0</v>
      </c>
      <c r="S187" s="221">
        <v>0</v>
      </c>
      <c r="T187" s="222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2235</v>
      </c>
      <c r="AT187" s="170" t="s">
        <v>237</v>
      </c>
      <c r="AU187" s="170" t="s">
        <v>82</v>
      </c>
      <c r="AY187" s="18" t="s">
        <v>234</v>
      </c>
      <c r="BE187" s="171">
        <f>IF(N187="základná",J187,0)</f>
        <v>0</v>
      </c>
      <c r="BF187" s="171">
        <f>IF(N187="znížená",J187,0)</f>
        <v>0</v>
      </c>
      <c r="BG187" s="171">
        <f>IF(N187="zákl. prenesená",J187,0)</f>
        <v>0</v>
      </c>
      <c r="BH187" s="171">
        <f>IF(N187="zníž. prenesená",J187,0)</f>
        <v>0</v>
      </c>
      <c r="BI187" s="171">
        <f>IF(N187="nulová",J187,0)</f>
        <v>0</v>
      </c>
      <c r="BJ187" s="18" t="s">
        <v>87</v>
      </c>
      <c r="BK187" s="171">
        <f>ROUND(I187*H187,2)</f>
        <v>0</v>
      </c>
      <c r="BL187" s="18" t="s">
        <v>2235</v>
      </c>
      <c r="BM187" s="170" t="s">
        <v>5324</v>
      </c>
    </row>
    <row r="188" spans="1:65" s="2" customFormat="1" ht="6.9" customHeight="1">
      <c r="A188" s="33"/>
      <c r="B188" s="51"/>
      <c r="C188" s="52"/>
      <c r="D188" s="52"/>
      <c r="E188" s="52"/>
      <c r="F188" s="52"/>
      <c r="G188" s="52"/>
      <c r="H188" s="52"/>
      <c r="I188" s="52"/>
      <c r="J188" s="52"/>
      <c r="K188" s="52"/>
      <c r="L188" s="34"/>
      <c r="M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</row>
  </sheetData>
  <autoFilter ref="C126:K187" xr:uid="{00000000-0009-0000-0000-00001A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BM173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194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46" s="2" customFormat="1" ht="12" customHeight="1">
      <c r="A8" s="33"/>
      <c r="B8" s="34"/>
      <c r="C8" s="33"/>
      <c r="D8" s="28" t="s">
        <v>199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66" t="s">
        <v>5325</v>
      </c>
      <c r="F9" s="287"/>
      <c r="G9" s="287"/>
      <c r="H9" s="28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9" t="str">
        <f>'Rekapitulácia stavby'!AN8</f>
        <v>20. 4. 2022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5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8" t="str">
        <f>'Rekapitulácia stavby'!E14</f>
        <v>Vyplň údaj</v>
      </c>
      <c r="F18" s="255"/>
      <c r="G18" s="255"/>
      <c r="H18" s="255"/>
      <c r="I18" s="28" t="s">
        <v>26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30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2262</v>
      </c>
      <c r="F21" s="33"/>
      <c r="G21" s="33"/>
      <c r="H21" s="33"/>
      <c r="I21" s="28" t="s">
        <v>26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2262</v>
      </c>
      <c r="F24" s="33"/>
      <c r="G24" s="33"/>
      <c r="H24" s="33"/>
      <c r="I24" s="28" t="s">
        <v>26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5"/>
      <c r="B27" s="106"/>
      <c r="C27" s="105"/>
      <c r="D27" s="105"/>
      <c r="E27" s="259" t="s">
        <v>1</v>
      </c>
      <c r="F27" s="259"/>
      <c r="G27" s="259"/>
      <c r="H27" s="259"/>
      <c r="I27" s="105"/>
      <c r="J27" s="105"/>
      <c r="K27" s="105"/>
      <c r="L27" s="107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8" t="s">
        <v>35</v>
      </c>
      <c r="E30" s="33"/>
      <c r="F30" s="33"/>
      <c r="G30" s="33"/>
      <c r="H30" s="33"/>
      <c r="I30" s="33"/>
      <c r="J30" s="75">
        <f>ROUND(J122,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39</v>
      </c>
      <c r="E33" s="39" t="s">
        <v>40</v>
      </c>
      <c r="F33" s="109">
        <f>ROUND((SUM(BE122:BE172)),  2)</f>
        <v>0</v>
      </c>
      <c r="G33" s="110"/>
      <c r="H33" s="110"/>
      <c r="I33" s="111">
        <v>0.2</v>
      </c>
      <c r="J33" s="109">
        <f>ROUND(((SUM(BE122:BE172))*I33),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9" t="s">
        <v>41</v>
      </c>
      <c r="F34" s="109">
        <f>ROUND((SUM(BF122:BF172)),  2)</f>
        <v>0</v>
      </c>
      <c r="G34" s="110"/>
      <c r="H34" s="110"/>
      <c r="I34" s="111">
        <v>0.2</v>
      </c>
      <c r="J34" s="109">
        <f>ROUND(((SUM(BF122:BF172))*I34),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42</v>
      </c>
      <c r="F35" s="112">
        <f>ROUND((SUM(BG122:BG172)),  2)</f>
        <v>0</v>
      </c>
      <c r="G35" s="33"/>
      <c r="H35" s="33"/>
      <c r="I35" s="113">
        <v>0.2</v>
      </c>
      <c r="J35" s="112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43</v>
      </c>
      <c r="F36" s="112">
        <f>ROUND((SUM(BH122:BH172)),  2)</f>
        <v>0</v>
      </c>
      <c r="G36" s="33"/>
      <c r="H36" s="33"/>
      <c r="I36" s="113">
        <v>0.2</v>
      </c>
      <c r="J36" s="112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39" t="s">
        <v>44</v>
      </c>
      <c r="F37" s="109">
        <f>ROUND((SUM(BI122:BI172)),  2)</f>
        <v>0</v>
      </c>
      <c r="G37" s="110"/>
      <c r="H37" s="110"/>
      <c r="I37" s="111">
        <v>0</v>
      </c>
      <c r="J37" s="109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4"/>
      <c r="D39" s="115" t="s">
        <v>45</v>
      </c>
      <c r="E39" s="64"/>
      <c r="F39" s="64"/>
      <c r="G39" s="116" t="s">
        <v>46</v>
      </c>
      <c r="H39" s="117" t="s">
        <v>47</v>
      </c>
      <c r="I39" s="64"/>
      <c r="J39" s="118">
        <f>SUM(J30:J37)</f>
        <v>0</v>
      </c>
      <c r="K39" s="119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hidden="1" customHeight="1">
      <c r="A86" s="33"/>
      <c r="B86" s="34"/>
      <c r="C86" s="28" t="s">
        <v>199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hidden="1" customHeight="1">
      <c r="A87" s="33"/>
      <c r="B87" s="34"/>
      <c r="C87" s="33"/>
      <c r="D87" s="33"/>
      <c r="E87" s="266" t="str">
        <f>E9</f>
        <v>SO 07 - AREÁLOVÉ OSVETLENIE</v>
      </c>
      <c r="F87" s="287"/>
      <c r="G87" s="287"/>
      <c r="H87" s="28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hidden="1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hidden="1" customHeight="1">
      <c r="A89" s="33"/>
      <c r="B89" s="34"/>
      <c r="C89" s="28" t="s">
        <v>19</v>
      </c>
      <c r="D89" s="33"/>
      <c r="E89" s="33"/>
      <c r="F89" s="26" t="str">
        <f>F12</f>
        <v>kú: Jelka,p.č.:1174/1,4,24,25</v>
      </c>
      <c r="G89" s="33"/>
      <c r="H89" s="33"/>
      <c r="I89" s="28" t="s">
        <v>21</v>
      </c>
      <c r="J89" s="59" t="str">
        <f>IF(J12="","",J12)</f>
        <v>20. 4. 2022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hidden="1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hidden="1" customHeight="1">
      <c r="A91" s="33"/>
      <c r="B91" s="34"/>
      <c r="C91" s="28" t="s">
        <v>23</v>
      </c>
      <c r="D91" s="33"/>
      <c r="E91" s="33"/>
      <c r="F91" s="26" t="str">
        <f>E15</f>
        <v>Obec Jelka, Mierová 959/17, 925 23 Jelka</v>
      </c>
      <c r="G91" s="33"/>
      <c r="H91" s="33"/>
      <c r="I91" s="28" t="s">
        <v>30</v>
      </c>
      <c r="J91" s="31" t="str">
        <f>E21</f>
        <v>Juraj Varga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hidden="1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Juraj Varga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hidden="1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hidden="1" customHeight="1">
      <c r="A94" s="33"/>
      <c r="B94" s="34"/>
      <c r="C94" s="122" t="s">
        <v>207</v>
      </c>
      <c r="D94" s="114"/>
      <c r="E94" s="114"/>
      <c r="F94" s="114"/>
      <c r="G94" s="114"/>
      <c r="H94" s="114"/>
      <c r="I94" s="114"/>
      <c r="J94" s="123" t="s">
        <v>208</v>
      </c>
      <c r="K94" s="114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hidden="1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5" hidden="1" customHeight="1">
      <c r="A96" s="33"/>
      <c r="B96" s="34"/>
      <c r="C96" s="124" t="s">
        <v>209</v>
      </c>
      <c r="D96" s="33"/>
      <c r="E96" s="33"/>
      <c r="F96" s="33"/>
      <c r="G96" s="33"/>
      <c r="H96" s="33"/>
      <c r="I96" s="33"/>
      <c r="J96" s="75">
        <f>J122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210</v>
      </c>
    </row>
    <row r="97" spans="1:31" s="9" customFormat="1" ht="24.9" hidden="1" customHeight="1">
      <c r="B97" s="125"/>
      <c r="D97" s="126" t="s">
        <v>2263</v>
      </c>
      <c r="E97" s="127"/>
      <c r="F97" s="127"/>
      <c r="G97" s="127"/>
      <c r="H97" s="127"/>
      <c r="I97" s="127"/>
      <c r="J97" s="128">
        <f>J123</f>
        <v>0</v>
      </c>
      <c r="L97" s="125"/>
    </row>
    <row r="98" spans="1:31" s="10" customFormat="1" ht="19.95" hidden="1" customHeight="1">
      <c r="B98" s="129"/>
      <c r="D98" s="130" t="s">
        <v>5326</v>
      </c>
      <c r="E98" s="131"/>
      <c r="F98" s="131"/>
      <c r="G98" s="131"/>
      <c r="H98" s="131"/>
      <c r="I98" s="131"/>
      <c r="J98" s="132">
        <f>J124</f>
        <v>0</v>
      </c>
      <c r="L98" s="129"/>
    </row>
    <row r="99" spans="1:31" s="9" customFormat="1" ht="24.9" hidden="1" customHeight="1">
      <c r="B99" s="125"/>
      <c r="D99" s="126" t="s">
        <v>2265</v>
      </c>
      <c r="E99" s="127"/>
      <c r="F99" s="127"/>
      <c r="G99" s="127"/>
      <c r="H99" s="127"/>
      <c r="I99" s="127"/>
      <c r="J99" s="128">
        <f>J127</f>
        <v>0</v>
      </c>
      <c r="L99" s="125"/>
    </row>
    <row r="100" spans="1:31" s="10" customFormat="1" ht="19.95" hidden="1" customHeight="1">
      <c r="B100" s="129"/>
      <c r="D100" s="130" t="s">
        <v>2266</v>
      </c>
      <c r="E100" s="131"/>
      <c r="F100" s="131"/>
      <c r="G100" s="131"/>
      <c r="H100" s="131"/>
      <c r="I100" s="131"/>
      <c r="J100" s="132">
        <f>J128</f>
        <v>0</v>
      </c>
      <c r="L100" s="129"/>
    </row>
    <row r="101" spans="1:31" s="10" customFormat="1" ht="19.95" hidden="1" customHeight="1">
      <c r="B101" s="129"/>
      <c r="D101" s="130" t="s">
        <v>2268</v>
      </c>
      <c r="E101" s="131"/>
      <c r="F101" s="131"/>
      <c r="G101" s="131"/>
      <c r="H101" s="131"/>
      <c r="I101" s="131"/>
      <c r="J101" s="132">
        <f>J157</f>
        <v>0</v>
      </c>
      <c r="L101" s="129"/>
    </row>
    <row r="102" spans="1:31" s="9" customFormat="1" ht="24.9" hidden="1" customHeight="1">
      <c r="B102" s="125"/>
      <c r="D102" s="126" t="s">
        <v>2269</v>
      </c>
      <c r="E102" s="127"/>
      <c r="F102" s="127"/>
      <c r="G102" s="127"/>
      <c r="H102" s="127"/>
      <c r="I102" s="127"/>
      <c r="J102" s="128">
        <f>J167</f>
        <v>0</v>
      </c>
      <c r="L102" s="125"/>
    </row>
    <row r="103" spans="1:31" s="2" customFormat="1" ht="21.75" hidden="1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6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s="2" customFormat="1" ht="6.9" hidden="1" customHeight="1">
      <c r="A104" s="33"/>
      <c r="B104" s="51"/>
      <c r="C104" s="52"/>
      <c r="D104" s="52"/>
      <c r="E104" s="52"/>
      <c r="F104" s="52"/>
      <c r="G104" s="52"/>
      <c r="H104" s="52"/>
      <c r="I104" s="52"/>
      <c r="J104" s="52"/>
      <c r="K104" s="52"/>
      <c r="L104" s="46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hidden="1"/>
    <row r="106" spans="1:31" hidden="1"/>
    <row r="107" spans="1:31" hidden="1"/>
    <row r="108" spans="1:31" s="2" customFormat="1" ht="6.9" customHeight="1">
      <c r="A108" s="33"/>
      <c r="B108" s="53"/>
      <c r="C108" s="54"/>
      <c r="D108" s="54"/>
      <c r="E108" s="54"/>
      <c r="F108" s="54"/>
      <c r="G108" s="54"/>
      <c r="H108" s="54"/>
      <c r="I108" s="54"/>
      <c r="J108" s="54"/>
      <c r="K108" s="54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24.9" customHeight="1">
      <c r="A109" s="33"/>
      <c r="B109" s="34"/>
      <c r="C109" s="22" t="s">
        <v>220</v>
      </c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6.9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8" t="s">
        <v>15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>
      <c r="A112" s="33"/>
      <c r="B112" s="34"/>
      <c r="C112" s="33"/>
      <c r="D112" s="33"/>
      <c r="E112" s="284" t="str">
        <f>E7</f>
        <v>PRESTAVBA BUDOV ZDRAVOTNÉHO STREDISKA - 9 B.J.</v>
      </c>
      <c r="F112" s="285"/>
      <c r="G112" s="285"/>
      <c r="H112" s="285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199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3"/>
      <c r="D114" s="33"/>
      <c r="E114" s="266" t="str">
        <f>E9</f>
        <v>SO 07 - AREÁLOVÉ OSVETLENIE</v>
      </c>
      <c r="F114" s="287"/>
      <c r="G114" s="287"/>
      <c r="H114" s="287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19</v>
      </c>
      <c r="D116" s="33"/>
      <c r="E116" s="33"/>
      <c r="F116" s="26" t="str">
        <f>F12</f>
        <v>kú: Jelka,p.č.:1174/1,4,24,25</v>
      </c>
      <c r="G116" s="33"/>
      <c r="H116" s="33"/>
      <c r="I116" s="28" t="s">
        <v>21</v>
      </c>
      <c r="J116" s="59" t="str">
        <f>IF(J12="","",J12)</f>
        <v>20. 4. 2022</v>
      </c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5.15" customHeight="1">
      <c r="A118" s="33"/>
      <c r="B118" s="34"/>
      <c r="C118" s="28" t="s">
        <v>23</v>
      </c>
      <c r="D118" s="33"/>
      <c r="E118" s="33"/>
      <c r="F118" s="26" t="str">
        <f>E15</f>
        <v>Obec Jelka, Mierová 959/17, 925 23 Jelka</v>
      </c>
      <c r="G118" s="33"/>
      <c r="H118" s="33"/>
      <c r="I118" s="28" t="s">
        <v>30</v>
      </c>
      <c r="J118" s="31" t="str">
        <f>E21</f>
        <v>Juraj Varga</v>
      </c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15" customHeight="1">
      <c r="A119" s="33"/>
      <c r="B119" s="34"/>
      <c r="C119" s="28" t="s">
        <v>27</v>
      </c>
      <c r="D119" s="33"/>
      <c r="E119" s="33"/>
      <c r="F119" s="26" t="str">
        <f>IF(E18="","",E18)</f>
        <v>Vyplň údaj</v>
      </c>
      <c r="G119" s="33"/>
      <c r="H119" s="33"/>
      <c r="I119" s="28" t="s">
        <v>32</v>
      </c>
      <c r="J119" s="31" t="str">
        <f>E24</f>
        <v>Juraj Varga</v>
      </c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3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1" customFormat="1" ht="29.25" customHeight="1">
      <c r="A121" s="133"/>
      <c r="B121" s="134"/>
      <c r="C121" s="135" t="s">
        <v>221</v>
      </c>
      <c r="D121" s="136" t="s">
        <v>60</v>
      </c>
      <c r="E121" s="136" t="s">
        <v>56</v>
      </c>
      <c r="F121" s="136" t="s">
        <v>57</v>
      </c>
      <c r="G121" s="136" t="s">
        <v>222</v>
      </c>
      <c r="H121" s="136" t="s">
        <v>223</v>
      </c>
      <c r="I121" s="136" t="s">
        <v>224</v>
      </c>
      <c r="J121" s="137" t="s">
        <v>208</v>
      </c>
      <c r="K121" s="138" t="s">
        <v>225</v>
      </c>
      <c r="L121" s="139"/>
      <c r="M121" s="66" t="s">
        <v>1</v>
      </c>
      <c r="N121" s="67" t="s">
        <v>39</v>
      </c>
      <c r="O121" s="67" t="s">
        <v>226</v>
      </c>
      <c r="P121" s="67" t="s">
        <v>227</v>
      </c>
      <c r="Q121" s="67" t="s">
        <v>228</v>
      </c>
      <c r="R121" s="67" t="s">
        <v>229</v>
      </c>
      <c r="S121" s="67" t="s">
        <v>230</v>
      </c>
      <c r="T121" s="68" t="s">
        <v>231</v>
      </c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</row>
    <row r="122" spans="1:65" s="2" customFormat="1" ht="22.95" customHeight="1">
      <c r="A122" s="33"/>
      <c r="B122" s="34"/>
      <c r="C122" s="73" t="s">
        <v>209</v>
      </c>
      <c r="D122" s="33"/>
      <c r="E122" s="33"/>
      <c r="F122" s="33"/>
      <c r="G122" s="33"/>
      <c r="H122" s="33"/>
      <c r="I122" s="33"/>
      <c r="J122" s="140">
        <f>BK122</f>
        <v>0</v>
      </c>
      <c r="K122" s="33"/>
      <c r="L122" s="34"/>
      <c r="M122" s="69"/>
      <c r="N122" s="60"/>
      <c r="O122" s="70"/>
      <c r="P122" s="141">
        <f>P123+P127+P167</f>
        <v>0</v>
      </c>
      <c r="Q122" s="70"/>
      <c r="R122" s="141">
        <f>R123+R127+R167</f>
        <v>0</v>
      </c>
      <c r="S122" s="70"/>
      <c r="T122" s="142">
        <f>T123+T127+T167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8" t="s">
        <v>74</v>
      </c>
      <c r="AU122" s="18" t="s">
        <v>210</v>
      </c>
      <c r="BK122" s="143">
        <f>BK123+BK127+BK167</f>
        <v>0</v>
      </c>
    </row>
    <row r="123" spans="1:65" s="12" customFormat="1" ht="25.95" customHeight="1">
      <c r="B123" s="144"/>
      <c r="D123" s="145" t="s">
        <v>74</v>
      </c>
      <c r="E123" s="146" t="s">
        <v>232</v>
      </c>
      <c r="F123" s="146" t="s">
        <v>2270</v>
      </c>
      <c r="I123" s="147"/>
      <c r="J123" s="148">
        <f>BK123</f>
        <v>0</v>
      </c>
      <c r="L123" s="144"/>
      <c r="M123" s="149"/>
      <c r="N123" s="150"/>
      <c r="O123" s="150"/>
      <c r="P123" s="151">
        <f>P124</f>
        <v>0</v>
      </c>
      <c r="Q123" s="150"/>
      <c r="R123" s="151">
        <f>R124</f>
        <v>0</v>
      </c>
      <c r="S123" s="150"/>
      <c r="T123" s="152">
        <f>T124</f>
        <v>0</v>
      </c>
      <c r="AR123" s="145" t="s">
        <v>82</v>
      </c>
      <c r="AT123" s="153" t="s">
        <v>74</v>
      </c>
      <c r="AU123" s="153" t="s">
        <v>75</v>
      </c>
      <c r="AY123" s="145" t="s">
        <v>234</v>
      </c>
      <c r="BK123" s="154">
        <f>BK124</f>
        <v>0</v>
      </c>
    </row>
    <row r="124" spans="1:65" s="12" customFormat="1" ht="22.95" customHeight="1">
      <c r="B124" s="144"/>
      <c r="D124" s="145" t="s">
        <v>74</v>
      </c>
      <c r="E124" s="155" t="s">
        <v>87</v>
      </c>
      <c r="F124" s="155" t="s">
        <v>5327</v>
      </c>
      <c r="I124" s="147"/>
      <c r="J124" s="156">
        <f>BK124</f>
        <v>0</v>
      </c>
      <c r="L124" s="144"/>
      <c r="M124" s="149"/>
      <c r="N124" s="150"/>
      <c r="O124" s="150"/>
      <c r="P124" s="151">
        <f>SUM(P125:P126)</f>
        <v>0</v>
      </c>
      <c r="Q124" s="150"/>
      <c r="R124" s="151">
        <f>SUM(R125:R126)</f>
        <v>0</v>
      </c>
      <c r="S124" s="150"/>
      <c r="T124" s="152">
        <f>SUM(T125:T126)</f>
        <v>0</v>
      </c>
      <c r="AR124" s="145" t="s">
        <v>82</v>
      </c>
      <c r="AT124" s="153" t="s">
        <v>74</v>
      </c>
      <c r="AU124" s="153" t="s">
        <v>82</v>
      </c>
      <c r="AY124" s="145" t="s">
        <v>234</v>
      </c>
      <c r="BK124" s="154">
        <f>SUM(BK125:BK126)</f>
        <v>0</v>
      </c>
    </row>
    <row r="125" spans="1:65" s="2" customFormat="1" ht="16.5" customHeight="1">
      <c r="A125" s="33"/>
      <c r="B125" s="157"/>
      <c r="C125" s="158" t="s">
        <v>82</v>
      </c>
      <c r="D125" s="158" t="s">
        <v>237</v>
      </c>
      <c r="E125" s="159" t="s">
        <v>4268</v>
      </c>
      <c r="F125" s="160" t="s">
        <v>4269</v>
      </c>
      <c r="G125" s="161" t="s">
        <v>453</v>
      </c>
      <c r="H125" s="162">
        <v>3</v>
      </c>
      <c r="I125" s="163"/>
      <c r="J125" s="164">
        <f>ROUND(I125*H125,2)</f>
        <v>0</v>
      </c>
      <c r="K125" s="165"/>
      <c r="L125" s="34"/>
      <c r="M125" s="166" t="s">
        <v>1</v>
      </c>
      <c r="N125" s="167" t="s">
        <v>41</v>
      </c>
      <c r="O125" s="62"/>
      <c r="P125" s="168">
        <f>O125*H125</f>
        <v>0</v>
      </c>
      <c r="Q125" s="168">
        <v>0</v>
      </c>
      <c r="R125" s="168">
        <f>Q125*H125</f>
        <v>0</v>
      </c>
      <c r="S125" s="168">
        <v>0</v>
      </c>
      <c r="T125" s="169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70" t="s">
        <v>241</v>
      </c>
      <c r="AT125" s="170" t="s">
        <v>237</v>
      </c>
      <c r="AU125" s="170" t="s">
        <v>87</v>
      </c>
      <c r="AY125" s="18" t="s">
        <v>234</v>
      </c>
      <c r="BE125" s="171">
        <f>IF(N125="základná",J125,0)</f>
        <v>0</v>
      </c>
      <c r="BF125" s="171">
        <f>IF(N125="znížená",J125,0)</f>
        <v>0</v>
      </c>
      <c r="BG125" s="171">
        <f>IF(N125="zákl. prenesená",J125,0)</f>
        <v>0</v>
      </c>
      <c r="BH125" s="171">
        <f>IF(N125="zníž. prenesená",J125,0)</f>
        <v>0</v>
      </c>
      <c r="BI125" s="171">
        <f>IF(N125="nulová",J125,0)</f>
        <v>0</v>
      </c>
      <c r="BJ125" s="18" t="s">
        <v>87</v>
      </c>
      <c r="BK125" s="171">
        <f>ROUND(I125*H125,2)</f>
        <v>0</v>
      </c>
      <c r="BL125" s="18" t="s">
        <v>241</v>
      </c>
      <c r="BM125" s="170" t="s">
        <v>87</v>
      </c>
    </row>
    <row r="126" spans="1:65" s="2" customFormat="1" ht="16.5" customHeight="1">
      <c r="A126" s="33"/>
      <c r="B126" s="157"/>
      <c r="C126" s="199" t="s">
        <v>87</v>
      </c>
      <c r="D126" s="199" t="s">
        <v>478</v>
      </c>
      <c r="E126" s="200" t="s">
        <v>5328</v>
      </c>
      <c r="F126" s="201" t="s">
        <v>5329</v>
      </c>
      <c r="G126" s="202" t="s">
        <v>305</v>
      </c>
      <c r="H126" s="203">
        <v>8</v>
      </c>
      <c r="I126" s="204"/>
      <c r="J126" s="205">
        <f>ROUND(I126*H126,2)</f>
        <v>0</v>
      </c>
      <c r="K126" s="206"/>
      <c r="L126" s="207"/>
      <c r="M126" s="208" t="s">
        <v>1</v>
      </c>
      <c r="N126" s="209" t="s">
        <v>41</v>
      </c>
      <c r="O126" s="62"/>
      <c r="P126" s="168">
        <f>O126*H126</f>
        <v>0</v>
      </c>
      <c r="Q126" s="168">
        <v>0</v>
      </c>
      <c r="R126" s="168">
        <f>Q126*H126</f>
        <v>0</v>
      </c>
      <c r="S126" s="168">
        <v>0</v>
      </c>
      <c r="T126" s="169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70" t="s">
        <v>282</v>
      </c>
      <c r="AT126" s="170" t="s">
        <v>478</v>
      </c>
      <c r="AU126" s="170" t="s">
        <v>87</v>
      </c>
      <c r="AY126" s="18" t="s">
        <v>234</v>
      </c>
      <c r="BE126" s="171">
        <f>IF(N126="základná",J126,0)</f>
        <v>0</v>
      </c>
      <c r="BF126" s="171">
        <f>IF(N126="znížená",J126,0)</f>
        <v>0</v>
      </c>
      <c r="BG126" s="171">
        <f>IF(N126="zákl. prenesená",J126,0)</f>
        <v>0</v>
      </c>
      <c r="BH126" s="171">
        <f>IF(N126="zníž. prenesená",J126,0)</f>
        <v>0</v>
      </c>
      <c r="BI126" s="171">
        <f>IF(N126="nulová",J126,0)</f>
        <v>0</v>
      </c>
      <c r="BJ126" s="18" t="s">
        <v>87</v>
      </c>
      <c r="BK126" s="171">
        <f>ROUND(I126*H126,2)</f>
        <v>0</v>
      </c>
      <c r="BL126" s="18" t="s">
        <v>241</v>
      </c>
      <c r="BM126" s="170" t="s">
        <v>241</v>
      </c>
    </row>
    <row r="127" spans="1:65" s="12" customFormat="1" ht="25.95" customHeight="1">
      <c r="B127" s="144"/>
      <c r="D127" s="145" t="s">
        <v>74</v>
      </c>
      <c r="E127" s="146" t="s">
        <v>478</v>
      </c>
      <c r="F127" s="146" t="s">
        <v>2286</v>
      </c>
      <c r="I127" s="147"/>
      <c r="J127" s="148">
        <f>BK127</f>
        <v>0</v>
      </c>
      <c r="L127" s="144"/>
      <c r="M127" s="149"/>
      <c r="N127" s="150"/>
      <c r="O127" s="150"/>
      <c r="P127" s="151">
        <f>P128+P157</f>
        <v>0</v>
      </c>
      <c r="Q127" s="150"/>
      <c r="R127" s="151">
        <f>R128+R157</f>
        <v>0</v>
      </c>
      <c r="S127" s="150"/>
      <c r="T127" s="152">
        <f>T128+T157</f>
        <v>0</v>
      </c>
      <c r="AR127" s="145" t="s">
        <v>92</v>
      </c>
      <c r="AT127" s="153" t="s">
        <v>74</v>
      </c>
      <c r="AU127" s="153" t="s">
        <v>75</v>
      </c>
      <c r="AY127" s="145" t="s">
        <v>234</v>
      </c>
      <c r="BK127" s="154">
        <f>BK128+BK157</f>
        <v>0</v>
      </c>
    </row>
    <row r="128" spans="1:65" s="12" customFormat="1" ht="22.95" customHeight="1">
      <c r="B128" s="144"/>
      <c r="D128" s="145" t="s">
        <v>74</v>
      </c>
      <c r="E128" s="155" t="s">
        <v>2287</v>
      </c>
      <c r="F128" s="155" t="s">
        <v>2288</v>
      </c>
      <c r="I128" s="147"/>
      <c r="J128" s="156">
        <f>BK128</f>
        <v>0</v>
      </c>
      <c r="L128" s="144"/>
      <c r="M128" s="149"/>
      <c r="N128" s="150"/>
      <c r="O128" s="150"/>
      <c r="P128" s="151">
        <f>SUM(P129:P156)</f>
        <v>0</v>
      </c>
      <c r="Q128" s="150"/>
      <c r="R128" s="151">
        <f>SUM(R129:R156)</f>
        <v>0</v>
      </c>
      <c r="S128" s="150"/>
      <c r="T128" s="152">
        <f>SUM(T129:T156)</f>
        <v>0</v>
      </c>
      <c r="AR128" s="145" t="s">
        <v>92</v>
      </c>
      <c r="AT128" s="153" t="s">
        <v>74</v>
      </c>
      <c r="AU128" s="153" t="s">
        <v>82</v>
      </c>
      <c r="AY128" s="145" t="s">
        <v>234</v>
      </c>
      <c r="BK128" s="154">
        <f>SUM(BK129:BK156)</f>
        <v>0</v>
      </c>
    </row>
    <row r="129" spans="1:65" s="2" customFormat="1" ht="24.15" customHeight="1">
      <c r="A129" s="33"/>
      <c r="B129" s="157"/>
      <c r="C129" s="158" t="s">
        <v>92</v>
      </c>
      <c r="D129" s="158" t="s">
        <v>237</v>
      </c>
      <c r="E129" s="159" t="s">
        <v>5330</v>
      </c>
      <c r="F129" s="160" t="s">
        <v>5331</v>
      </c>
      <c r="G129" s="161" t="s">
        <v>240</v>
      </c>
      <c r="H129" s="162">
        <v>210</v>
      </c>
      <c r="I129" s="163"/>
      <c r="J129" s="164">
        <f t="shared" ref="J129:J156" si="0">ROUND(I129*H129,2)</f>
        <v>0</v>
      </c>
      <c r="K129" s="165"/>
      <c r="L129" s="34"/>
      <c r="M129" s="166" t="s">
        <v>1</v>
      </c>
      <c r="N129" s="167" t="s">
        <v>41</v>
      </c>
      <c r="O129" s="62"/>
      <c r="P129" s="168">
        <f t="shared" ref="P129:P156" si="1">O129*H129</f>
        <v>0</v>
      </c>
      <c r="Q129" s="168">
        <v>0</v>
      </c>
      <c r="R129" s="168">
        <f t="shared" ref="R129:R156" si="2">Q129*H129</f>
        <v>0</v>
      </c>
      <c r="S129" s="168">
        <v>0</v>
      </c>
      <c r="T129" s="169">
        <f t="shared" ref="T129:T156" si="3"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70" t="s">
        <v>843</v>
      </c>
      <c r="AT129" s="170" t="s">
        <v>237</v>
      </c>
      <c r="AU129" s="170" t="s">
        <v>87</v>
      </c>
      <c r="AY129" s="18" t="s">
        <v>234</v>
      </c>
      <c r="BE129" s="171">
        <f t="shared" ref="BE129:BE156" si="4">IF(N129="základná",J129,0)</f>
        <v>0</v>
      </c>
      <c r="BF129" s="171">
        <f t="shared" ref="BF129:BF156" si="5">IF(N129="znížená",J129,0)</f>
        <v>0</v>
      </c>
      <c r="BG129" s="171">
        <f t="shared" ref="BG129:BG156" si="6">IF(N129="zákl. prenesená",J129,0)</f>
        <v>0</v>
      </c>
      <c r="BH129" s="171">
        <f t="shared" ref="BH129:BH156" si="7">IF(N129="zníž. prenesená",J129,0)</f>
        <v>0</v>
      </c>
      <c r="BI129" s="171">
        <f t="shared" ref="BI129:BI156" si="8">IF(N129="nulová",J129,0)</f>
        <v>0</v>
      </c>
      <c r="BJ129" s="18" t="s">
        <v>87</v>
      </c>
      <c r="BK129" s="171">
        <f t="shared" ref="BK129:BK156" si="9">ROUND(I129*H129,2)</f>
        <v>0</v>
      </c>
      <c r="BL129" s="18" t="s">
        <v>843</v>
      </c>
      <c r="BM129" s="170" t="s">
        <v>273</v>
      </c>
    </row>
    <row r="130" spans="1:65" s="2" customFormat="1" ht="24.15" customHeight="1">
      <c r="A130" s="33"/>
      <c r="B130" s="157"/>
      <c r="C130" s="199" t="s">
        <v>241</v>
      </c>
      <c r="D130" s="199" t="s">
        <v>478</v>
      </c>
      <c r="E130" s="200" t="s">
        <v>5332</v>
      </c>
      <c r="F130" s="201" t="s">
        <v>5333</v>
      </c>
      <c r="G130" s="202" t="s">
        <v>240</v>
      </c>
      <c r="H130" s="203">
        <v>210</v>
      </c>
      <c r="I130" s="204"/>
      <c r="J130" s="205">
        <f t="shared" si="0"/>
        <v>0</v>
      </c>
      <c r="K130" s="206"/>
      <c r="L130" s="207"/>
      <c r="M130" s="208" t="s">
        <v>1</v>
      </c>
      <c r="N130" s="209" t="s">
        <v>41</v>
      </c>
      <c r="O130" s="62"/>
      <c r="P130" s="168">
        <f t="shared" si="1"/>
        <v>0</v>
      </c>
      <c r="Q130" s="168">
        <v>0</v>
      </c>
      <c r="R130" s="168">
        <f t="shared" si="2"/>
        <v>0</v>
      </c>
      <c r="S130" s="168">
        <v>0</v>
      </c>
      <c r="T130" s="169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70" t="s">
        <v>1948</v>
      </c>
      <c r="AT130" s="170" t="s">
        <v>478</v>
      </c>
      <c r="AU130" s="170" t="s">
        <v>87</v>
      </c>
      <c r="AY130" s="18" t="s">
        <v>234</v>
      </c>
      <c r="BE130" s="171">
        <f t="shared" si="4"/>
        <v>0</v>
      </c>
      <c r="BF130" s="171">
        <f t="shared" si="5"/>
        <v>0</v>
      </c>
      <c r="BG130" s="171">
        <f t="shared" si="6"/>
        <v>0</v>
      </c>
      <c r="BH130" s="171">
        <f t="shared" si="7"/>
        <v>0</v>
      </c>
      <c r="BI130" s="171">
        <f t="shared" si="8"/>
        <v>0</v>
      </c>
      <c r="BJ130" s="18" t="s">
        <v>87</v>
      </c>
      <c r="BK130" s="171">
        <f t="shared" si="9"/>
        <v>0</v>
      </c>
      <c r="BL130" s="18" t="s">
        <v>843</v>
      </c>
      <c r="BM130" s="170" t="s">
        <v>282</v>
      </c>
    </row>
    <row r="131" spans="1:65" s="2" customFormat="1" ht="33" customHeight="1">
      <c r="A131" s="33"/>
      <c r="B131" s="157"/>
      <c r="C131" s="158" t="s">
        <v>269</v>
      </c>
      <c r="D131" s="158" t="s">
        <v>237</v>
      </c>
      <c r="E131" s="159" t="s">
        <v>5334</v>
      </c>
      <c r="F131" s="160" t="s">
        <v>5335</v>
      </c>
      <c r="G131" s="161" t="s">
        <v>305</v>
      </c>
      <c r="H131" s="162">
        <v>64</v>
      </c>
      <c r="I131" s="163"/>
      <c r="J131" s="164">
        <f t="shared" si="0"/>
        <v>0</v>
      </c>
      <c r="K131" s="165"/>
      <c r="L131" s="34"/>
      <c r="M131" s="166" t="s">
        <v>1</v>
      </c>
      <c r="N131" s="167" t="s">
        <v>41</v>
      </c>
      <c r="O131" s="62"/>
      <c r="P131" s="168">
        <f t="shared" si="1"/>
        <v>0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0" t="s">
        <v>843</v>
      </c>
      <c r="AT131" s="170" t="s">
        <v>237</v>
      </c>
      <c r="AU131" s="170" t="s">
        <v>87</v>
      </c>
      <c r="AY131" s="18" t="s">
        <v>234</v>
      </c>
      <c r="BE131" s="171">
        <f t="shared" si="4"/>
        <v>0</v>
      </c>
      <c r="BF131" s="171">
        <f t="shared" si="5"/>
        <v>0</v>
      </c>
      <c r="BG131" s="171">
        <f t="shared" si="6"/>
        <v>0</v>
      </c>
      <c r="BH131" s="171">
        <f t="shared" si="7"/>
        <v>0</v>
      </c>
      <c r="BI131" s="171">
        <f t="shared" si="8"/>
        <v>0</v>
      </c>
      <c r="BJ131" s="18" t="s">
        <v>87</v>
      </c>
      <c r="BK131" s="171">
        <f t="shared" si="9"/>
        <v>0</v>
      </c>
      <c r="BL131" s="18" t="s">
        <v>843</v>
      </c>
      <c r="BM131" s="170" t="s">
        <v>292</v>
      </c>
    </row>
    <row r="132" spans="1:65" s="2" customFormat="1" ht="33" customHeight="1">
      <c r="A132" s="33"/>
      <c r="B132" s="157"/>
      <c r="C132" s="158" t="s">
        <v>273</v>
      </c>
      <c r="D132" s="158" t="s">
        <v>237</v>
      </c>
      <c r="E132" s="159" t="s">
        <v>5336</v>
      </c>
      <c r="F132" s="160" t="s">
        <v>5337</v>
      </c>
      <c r="G132" s="161" t="s">
        <v>305</v>
      </c>
      <c r="H132" s="162">
        <v>16</v>
      </c>
      <c r="I132" s="163"/>
      <c r="J132" s="164">
        <f t="shared" si="0"/>
        <v>0</v>
      </c>
      <c r="K132" s="165"/>
      <c r="L132" s="34"/>
      <c r="M132" s="166" t="s">
        <v>1</v>
      </c>
      <c r="N132" s="167" t="s">
        <v>41</v>
      </c>
      <c r="O132" s="62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70" t="s">
        <v>843</v>
      </c>
      <c r="AT132" s="170" t="s">
        <v>237</v>
      </c>
      <c r="AU132" s="170" t="s">
        <v>87</v>
      </c>
      <c r="AY132" s="18" t="s">
        <v>234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8" t="s">
        <v>87</v>
      </c>
      <c r="BK132" s="171">
        <f t="shared" si="9"/>
        <v>0</v>
      </c>
      <c r="BL132" s="18" t="s">
        <v>843</v>
      </c>
      <c r="BM132" s="170" t="s">
        <v>302</v>
      </c>
    </row>
    <row r="133" spans="1:65" s="2" customFormat="1" ht="16.5" customHeight="1">
      <c r="A133" s="33"/>
      <c r="B133" s="157"/>
      <c r="C133" s="199" t="s">
        <v>278</v>
      </c>
      <c r="D133" s="199" t="s">
        <v>478</v>
      </c>
      <c r="E133" s="200" t="s">
        <v>5338</v>
      </c>
      <c r="F133" s="201" t="s">
        <v>5339</v>
      </c>
      <c r="G133" s="202" t="s">
        <v>240</v>
      </c>
      <c r="H133" s="203">
        <v>16</v>
      </c>
      <c r="I133" s="204"/>
      <c r="J133" s="205">
        <f t="shared" si="0"/>
        <v>0</v>
      </c>
      <c r="K133" s="206"/>
      <c r="L133" s="207"/>
      <c r="M133" s="208" t="s">
        <v>1</v>
      </c>
      <c r="N133" s="209" t="s">
        <v>41</v>
      </c>
      <c r="O133" s="62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70" t="s">
        <v>1948</v>
      </c>
      <c r="AT133" s="170" t="s">
        <v>478</v>
      </c>
      <c r="AU133" s="170" t="s">
        <v>87</v>
      </c>
      <c r="AY133" s="18" t="s">
        <v>234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8" t="s">
        <v>87</v>
      </c>
      <c r="BK133" s="171">
        <f t="shared" si="9"/>
        <v>0</v>
      </c>
      <c r="BL133" s="18" t="s">
        <v>843</v>
      </c>
      <c r="BM133" s="170" t="s">
        <v>315</v>
      </c>
    </row>
    <row r="134" spans="1:65" s="2" customFormat="1" ht="24.15" customHeight="1">
      <c r="A134" s="33"/>
      <c r="B134" s="157"/>
      <c r="C134" s="158" t="s">
        <v>282</v>
      </c>
      <c r="D134" s="158" t="s">
        <v>237</v>
      </c>
      <c r="E134" s="159" t="s">
        <v>5340</v>
      </c>
      <c r="F134" s="160" t="s">
        <v>5341</v>
      </c>
      <c r="G134" s="161" t="s">
        <v>305</v>
      </c>
      <c r="H134" s="162">
        <v>8</v>
      </c>
      <c r="I134" s="163"/>
      <c r="J134" s="164">
        <f t="shared" si="0"/>
        <v>0</v>
      </c>
      <c r="K134" s="165"/>
      <c r="L134" s="34"/>
      <c r="M134" s="166" t="s">
        <v>1</v>
      </c>
      <c r="N134" s="167" t="s">
        <v>41</v>
      </c>
      <c r="O134" s="62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0" t="s">
        <v>843</v>
      </c>
      <c r="AT134" s="170" t="s">
        <v>237</v>
      </c>
      <c r="AU134" s="170" t="s">
        <v>87</v>
      </c>
      <c r="AY134" s="18" t="s">
        <v>234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8" t="s">
        <v>87</v>
      </c>
      <c r="BK134" s="171">
        <f t="shared" si="9"/>
        <v>0</v>
      </c>
      <c r="BL134" s="18" t="s">
        <v>843</v>
      </c>
      <c r="BM134" s="170" t="s">
        <v>327</v>
      </c>
    </row>
    <row r="135" spans="1:65" s="2" customFormat="1" ht="24.15" customHeight="1">
      <c r="A135" s="33"/>
      <c r="B135" s="157"/>
      <c r="C135" s="199" t="s">
        <v>235</v>
      </c>
      <c r="D135" s="199" t="s">
        <v>478</v>
      </c>
      <c r="E135" s="200" t="s">
        <v>5342</v>
      </c>
      <c r="F135" s="201" t="s">
        <v>5343</v>
      </c>
      <c r="G135" s="202" t="s">
        <v>305</v>
      </c>
      <c r="H135" s="203">
        <v>8</v>
      </c>
      <c r="I135" s="204"/>
      <c r="J135" s="205">
        <f t="shared" si="0"/>
        <v>0</v>
      </c>
      <c r="K135" s="206"/>
      <c r="L135" s="207"/>
      <c r="M135" s="208" t="s">
        <v>1</v>
      </c>
      <c r="N135" s="209" t="s">
        <v>41</v>
      </c>
      <c r="O135" s="62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0" t="s">
        <v>1948</v>
      </c>
      <c r="AT135" s="170" t="s">
        <v>478</v>
      </c>
      <c r="AU135" s="170" t="s">
        <v>87</v>
      </c>
      <c r="AY135" s="18" t="s">
        <v>234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8" t="s">
        <v>87</v>
      </c>
      <c r="BK135" s="171">
        <f t="shared" si="9"/>
        <v>0</v>
      </c>
      <c r="BL135" s="18" t="s">
        <v>843</v>
      </c>
      <c r="BM135" s="170" t="s">
        <v>342</v>
      </c>
    </row>
    <row r="136" spans="1:65" s="2" customFormat="1" ht="21.75" customHeight="1">
      <c r="A136" s="33"/>
      <c r="B136" s="157"/>
      <c r="C136" s="158" t="s">
        <v>292</v>
      </c>
      <c r="D136" s="158" t="s">
        <v>237</v>
      </c>
      <c r="E136" s="159" t="s">
        <v>5344</v>
      </c>
      <c r="F136" s="160" t="s">
        <v>5345</v>
      </c>
      <c r="G136" s="161" t="s">
        <v>305</v>
      </c>
      <c r="H136" s="162">
        <v>8</v>
      </c>
      <c r="I136" s="163"/>
      <c r="J136" s="164">
        <f t="shared" si="0"/>
        <v>0</v>
      </c>
      <c r="K136" s="165"/>
      <c r="L136" s="34"/>
      <c r="M136" s="166" t="s">
        <v>1</v>
      </c>
      <c r="N136" s="167" t="s">
        <v>41</v>
      </c>
      <c r="O136" s="62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0" t="s">
        <v>843</v>
      </c>
      <c r="AT136" s="170" t="s">
        <v>237</v>
      </c>
      <c r="AU136" s="170" t="s">
        <v>87</v>
      </c>
      <c r="AY136" s="18" t="s">
        <v>234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8" t="s">
        <v>87</v>
      </c>
      <c r="BK136" s="171">
        <f t="shared" si="9"/>
        <v>0</v>
      </c>
      <c r="BL136" s="18" t="s">
        <v>843</v>
      </c>
      <c r="BM136" s="170" t="s">
        <v>7</v>
      </c>
    </row>
    <row r="137" spans="1:65" s="2" customFormat="1" ht="16.5" customHeight="1">
      <c r="A137" s="33"/>
      <c r="B137" s="157"/>
      <c r="C137" s="199" t="s">
        <v>298</v>
      </c>
      <c r="D137" s="199" t="s">
        <v>478</v>
      </c>
      <c r="E137" s="200" t="s">
        <v>5346</v>
      </c>
      <c r="F137" s="201" t="s">
        <v>5347</v>
      </c>
      <c r="G137" s="202" t="s">
        <v>305</v>
      </c>
      <c r="H137" s="203">
        <v>8</v>
      </c>
      <c r="I137" s="204"/>
      <c r="J137" s="205">
        <f t="shared" si="0"/>
        <v>0</v>
      </c>
      <c r="K137" s="206"/>
      <c r="L137" s="207"/>
      <c r="M137" s="208" t="s">
        <v>1</v>
      </c>
      <c r="N137" s="209" t="s">
        <v>41</v>
      </c>
      <c r="O137" s="62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0" t="s">
        <v>1948</v>
      </c>
      <c r="AT137" s="170" t="s">
        <v>478</v>
      </c>
      <c r="AU137" s="170" t="s">
        <v>87</v>
      </c>
      <c r="AY137" s="18" t="s">
        <v>234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8" t="s">
        <v>87</v>
      </c>
      <c r="BK137" s="171">
        <f t="shared" si="9"/>
        <v>0</v>
      </c>
      <c r="BL137" s="18" t="s">
        <v>843</v>
      </c>
      <c r="BM137" s="170" t="s">
        <v>367</v>
      </c>
    </row>
    <row r="138" spans="1:65" s="2" customFormat="1" ht="21.75" customHeight="1">
      <c r="A138" s="33"/>
      <c r="B138" s="157"/>
      <c r="C138" s="158" t="s">
        <v>302</v>
      </c>
      <c r="D138" s="158" t="s">
        <v>237</v>
      </c>
      <c r="E138" s="159" t="s">
        <v>5348</v>
      </c>
      <c r="F138" s="160" t="s">
        <v>5349</v>
      </c>
      <c r="G138" s="161" t="s">
        <v>305</v>
      </c>
      <c r="H138" s="162">
        <v>8</v>
      </c>
      <c r="I138" s="163"/>
      <c r="J138" s="164">
        <f t="shared" si="0"/>
        <v>0</v>
      </c>
      <c r="K138" s="165"/>
      <c r="L138" s="34"/>
      <c r="M138" s="166" t="s">
        <v>1</v>
      </c>
      <c r="N138" s="167" t="s">
        <v>41</v>
      </c>
      <c r="O138" s="62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0" t="s">
        <v>843</v>
      </c>
      <c r="AT138" s="170" t="s">
        <v>237</v>
      </c>
      <c r="AU138" s="170" t="s">
        <v>87</v>
      </c>
      <c r="AY138" s="18" t="s">
        <v>234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8" t="s">
        <v>87</v>
      </c>
      <c r="BK138" s="171">
        <f t="shared" si="9"/>
        <v>0</v>
      </c>
      <c r="BL138" s="18" t="s">
        <v>843</v>
      </c>
      <c r="BM138" s="170" t="s">
        <v>379</v>
      </c>
    </row>
    <row r="139" spans="1:65" s="2" customFormat="1" ht="16.5" customHeight="1">
      <c r="A139" s="33"/>
      <c r="B139" s="157"/>
      <c r="C139" s="199" t="s">
        <v>309</v>
      </c>
      <c r="D139" s="199" t="s">
        <v>478</v>
      </c>
      <c r="E139" s="200" t="s">
        <v>5350</v>
      </c>
      <c r="F139" s="201" t="s">
        <v>5351</v>
      </c>
      <c r="G139" s="202" t="s">
        <v>305</v>
      </c>
      <c r="H139" s="203">
        <v>8</v>
      </c>
      <c r="I139" s="204"/>
      <c r="J139" s="205">
        <f t="shared" si="0"/>
        <v>0</v>
      </c>
      <c r="K139" s="206"/>
      <c r="L139" s="207"/>
      <c r="M139" s="208" t="s">
        <v>1</v>
      </c>
      <c r="N139" s="209" t="s">
        <v>41</v>
      </c>
      <c r="O139" s="62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0" t="s">
        <v>1948</v>
      </c>
      <c r="AT139" s="170" t="s">
        <v>478</v>
      </c>
      <c r="AU139" s="170" t="s">
        <v>87</v>
      </c>
      <c r="AY139" s="18" t="s">
        <v>234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8" t="s">
        <v>87</v>
      </c>
      <c r="BK139" s="171">
        <f t="shared" si="9"/>
        <v>0</v>
      </c>
      <c r="BL139" s="18" t="s">
        <v>843</v>
      </c>
      <c r="BM139" s="170" t="s">
        <v>608</v>
      </c>
    </row>
    <row r="140" spans="1:65" s="2" customFormat="1" ht="16.5" customHeight="1">
      <c r="A140" s="33"/>
      <c r="B140" s="157"/>
      <c r="C140" s="158" t="s">
        <v>315</v>
      </c>
      <c r="D140" s="158" t="s">
        <v>237</v>
      </c>
      <c r="E140" s="159" t="s">
        <v>5352</v>
      </c>
      <c r="F140" s="160" t="s">
        <v>5353</v>
      </c>
      <c r="G140" s="161" t="s">
        <v>305</v>
      </c>
      <c r="H140" s="162">
        <v>8</v>
      </c>
      <c r="I140" s="163"/>
      <c r="J140" s="164">
        <f t="shared" si="0"/>
        <v>0</v>
      </c>
      <c r="K140" s="165"/>
      <c r="L140" s="34"/>
      <c r="M140" s="166" t="s">
        <v>1</v>
      </c>
      <c r="N140" s="167" t="s">
        <v>41</v>
      </c>
      <c r="O140" s="62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0" t="s">
        <v>843</v>
      </c>
      <c r="AT140" s="170" t="s">
        <v>237</v>
      </c>
      <c r="AU140" s="170" t="s">
        <v>87</v>
      </c>
      <c r="AY140" s="18" t="s">
        <v>234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8" t="s">
        <v>87</v>
      </c>
      <c r="BK140" s="171">
        <f t="shared" si="9"/>
        <v>0</v>
      </c>
      <c r="BL140" s="18" t="s">
        <v>843</v>
      </c>
      <c r="BM140" s="170" t="s">
        <v>617</v>
      </c>
    </row>
    <row r="141" spans="1:65" s="2" customFormat="1" ht="24.15" customHeight="1">
      <c r="A141" s="33"/>
      <c r="B141" s="157"/>
      <c r="C141" s="199" t="s">
        <v>321</v>
      </c>
      <c r="D141" s="199" t="s">
        <v>478</v>
      </c>
      <c r="E141" s="200" t="s">
        <v>5354</v>
      </c>
      <c r="F141" s="201" t="s">
        <v>5355</v>
      </c>
      <c r="G141" s="202" t="s">
        <v>305</v>
      </c>
      <c r="H141" s="203">
        <v>8</v>
      </c>
      <c r="I141" s="204"/>
      <c r="J141" s="205">
        <f t="shared" si="0"/>
        <v>0</v>
      </c>
      <c r="K141" s="206"/>
      <c r="L141" s="207"/>
      <c r="M141" s="208" t="s">
        <v>1</v>
      </c>
      <c r="N141" s="209" t="s">
        <v>41</v>
      </c>
      <c r="O141" s="62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70" t="s">
        <v>1948</v>
      </c>
      <c r="AT141" s="170" t="s">
        <v>478</v>
      </c>
      <c r="AU141" s="170" t="s">
        <v>87</v>
      </c>
      <c r="AY141" s="18" t="s">
        <v>234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8" t="s">
        <v>87</v>
      </c>
      <c r="BK141" s="171">
        <f t="shared" si="9"/>
        <v>0</v>
      </c>
      <c r="BL141" s="18" t="s">
        <v>843</v>
      </c>
      <c r="BM141" s="170" t="s">
        <v>630</v>
      </c>
    </row>
    <row r="142" spans="1:65" s="2" customFormat="1" ht="24.15" customHeight="1">
      <c r="A142" s="33"/>
      <c r="B142" s="157"/>
      <c r="C142" s="158" t="s">
        <v>327</v>
      </c>
      <c r="D142" s="158" t="s">
        <v>237</v>
      </c>
      <c r="E142" s="159" t="s">
        <v>2389</v>
      </c>
      <c r="F142" s="160" t="s">
        <v>2390</v>
      </c>
      <c r="G142" s="161" t="s">
        <v>240</v>
      </c>
      <c r="H142" s="162">
        <v>250</v>
      </c>
      <c r="I142" s="163"/>
      <c r="J142" s="164">
        <f t="shared" si="0"/>
        <v>0</v>
      </c>
      <c r="K142" s="165"/>
      <c r="L142" s="34"/>
      <c r="M142" s="166" t="s">
        <v>1</v>
      </c>
      <c r="N142" s="167" t="s">
        <v>41</v>
      </c>
      <c r="O142" s="62"/>
      <c r="P142" s="168">
        <f t="shared" si="1"/>
        <v>0</v>
      </c>
      <c r="Q142" s="168">
        <v>0</v>
      </c>
      <c r="R142" s="168">
        <f t="shared" si="2"/>
        <v>0</v>
      </c>
      <c r="S142" s="168">
        <v>0</v>
      </c>
      <c r="T142" s="169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843</v>
      </c>
      <c r="AT142" s="170" t="s">
        <v>237</v>
      </c>
      <c r="AU142" s="170" t="s">
        <v>87</v>
      </c>
      <c r="AY142" s="18" t="s">
        <v>234</v>
      </c>
      <c r="BE142" s="171">
        <f t="shared" si="4"/>
        <v>0</v>
      </c>
      <c r="BF142" s="171">
        <f t="shared" si="5"/>
        <v>0</v>
      </c>
      <c r="BG142" s="171">
        <f t="shared" si="6"/>
        <v>0</v>
      </c>
      <c r="BH142" s="171">
        <f t="shared" si="7"/>
        <v>0</v>
      </c>
      <c r="BI142" s="171">
        <f t="shared" si="8"/>
        <v>0</v>
      </c>
      <c r="BJ142" s="18" t="s">
        <v>87</v>
      </c>
      <c r="BK142" s="171">
        <f t="shared" si="9"/>
        <v>0</v>
      </c>
      <c r="BL142" s="18" t="s">
        <v>843</v>
      </c>
      <c r="BM142" s="170" t="s">
        <v>643</v>
      </c>
    </row>
    <row r="143" spans="1:65" s="2" customFormat="1" ht="16.5" customHeight="1">
      <c r="A143" s="33"/>
      <c r="B143" s="157"/>
      <c r="C143" s="199" t="s">
        <v>335</v>
      </c>
      <c r="D143" s="199" t="s">
        <v>478</v>
      </c>
      <c r="E143" s="200" t="s">
        <v>2391</v>
      </c>
      <c r="F143" s="201" t="s">
        <v>2392</v>
      </c>
      <c r="G143" s="202" t="s">
        <v>611</v>
      </c>
      <c r="H143" s="203">
        <v>156.25</v>
      </c>
      <c r="I143" s="204"/>
      <c r="J143" s="205">
        <f t="shared" si="0"/>
        <v>0</v>
      </c>
      <c r="K143" s="206"/>
      <c r="L143" s="207"/>
      <c r="M143" s="208" t="s">
        <v>1</v>
      </c>
      <c r="N143" s="209" t="s">
        <v>41</v>
      </c>
      <c r="O143" s="62"/>
      <c r="P143" s="168">
        <f t="shared" si="1"/>
        <v>0</v>
      </c>
      <c r="Q143" s="168">
        <v>0</v>
      </c>
      <c r="R143" s="168">
        <f t="shared" si="2"/>
        <v>0</v>
      </c>
      <c r="S143" s="168">
        <v>0</v>
      </c>
      <c r="T143" s="169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0" t="s">
        <v>1948</v>
      </c>
      <c r="AT143" s="170" t="s">
        <v>478</v>
      </c>
      <c r="AU143" s="170" t="s">
        <v>87</v>
      </c>
      <c r="AY143" s="18" t="s">
        <v>234</v>
      </c>
      <c r="BE143" s="171">
        <f t="shared" si="4"/>
        <v>0</v>
      </c>
      <c r="BF143" s="171">
        <f t="shared" si="5"/>
        <v>0</v>
      </c>
      <c r="BG143" s="171">
        <f t="shared" si="6"/>
        <v>0</v>
      </c>
      <c r="BH143" s="171">
        <f t="shared" si="7"/>
        <v>0</v>
      </c>
      <c r="BI143" s="171">
        <f t="shared" si="8"/>
        <v>0</v>
      </c>
      <c r="BJ143" s="18" t="s">
        <v>87</v>
      </c>
      <c r="BK143" s="171">
        <f t="shared" si="9"/>
        <v>0</v>
      </c>
      <c r="BL143" s="18" t="s">
        <v>843</v>
      </c>
      <c r="BM143" s="170" t="s">
        <v>669</v>
      </c>
    </row>
    <row r="144" spans="1:65" s="2" customFormat="1" ht="16.5" customHeight="1">
      <c r="A144" s="33"/>
      <c r="B144" s="157"/>
      <c r="C144" s="158" t="s">
        <v>342</v>
      </c>
      <c r="D144" s="158" t="s">
        <v>237</v>
      </c>
      <c r="E144" s="159" t="s">
        <v>5356</v>
      </c>
      <c r="F144" s="160" t="s">
        <v>5357</v>
      </c>
      <c r="G144" s="161" t="s">
        <v>305</v>
      </c>
      <c r="H144" s="162">
        <v>20</v>
      </c>
      <c r="I144" s="163"/>
      <c r="J144" s="164">
        <f t="shared" si="0"/>
        <v>0</v>
      </c>
      <c r="K144" s="165"/>
      <c r="L144" s="34"/>
      <c r="M144" s="166" t="s">
        <v>1</v>
      </c>
      <c r="N144" s="167" t="s">
        <v>41</v>
      </c>
      <c r="O144" s="62"/>
      <c r="P144" s="168">
        <f t="shared" si="1"/>
        <v>0</v>
      </c>
      <c r="Q144" s="168">
        <v>0</v>
      </c>
      <c r="R144" s="168">
        <f t="shared" si="2"/>
        <v>0</v>
      </c>
      <c r="S144" s="168">
        <v>0</v>
      </c>
      <c r="T144" s="169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843</v>
      </c>
      <c r="AT144" s="170" t="s">
        <v>237</v>
      </c>
      <c r="AU144" s="170" t="s">
        <v>87</v>
      </c>
      <c r="AY144" s="18" t="s">
        <v>234</v>
      </c>
      <c r="BE144" s="171">
        <f t="shared" si="4"/>
        <v>0</v>
      </c>
      <c r="BF144" s="171">
        <f t="shared" si="5"/>
        <v>0</v>
      </c>
      <c r="BG144" s="171">
        <f t="shared" si="6"/>
        <v>0</v>
      </c>
      <c r="BH144" s="171">
        <f t="shared" si="7"/>
        <v>0</v>
      </c>
      <c r="BI144" s="171">
        <f t="shared" si="8"/>
        <v>0</v>
      </c>
      <c r="BJ144" s="18" t="s">
        <v>87</v>
      </c>
      <c r="BK144" s="171">
        <f t="shared" si="9"/>
        <v>0</v>
      </c>
      <c r="BL144" s="18" t="s">
        <v>843</v>
      </c>
      <c r="BM144" s="170" t="s">
        <v>686</v>
      </c>
    </row>
    <row r="145" spans="1:65" s="2" customFormat="1" ht="24.15" customHeight="1">
      <c r="A145" s="33"/>
      <c r="B145" s="157"/>
      <c r="C145" s="199" t="s">
        <v>349</v>
      </c>
      <c r="D145" s="199" t="s">
        <v>478</v>
      </c>
      <c r="E145" s="200" t="s">
        <v>3672</v>
      </c>
      <c r="F145" s="201" t="s">
        <v>3673</v>
      </c>
      <c r="G145" s="202" t="s">
        <v>305</v>
      </c>
      <c r="H145" s="203">
        <v>20</v>
      </c>
      <c r="I145" s="204"/>
      <c r="J145" s="205">
        <f t="shared" si="0"/>
        <v>0</v>
      </c>
      <c r="K145" s="206"/>
      <c r="L145" s="207"/>
      <c r="M145" s="208" t="s">
        <v>1</v>
      </c>
      <c r="N145" s="209" t="s">
        <v>41</v>
      </c>
      <c r="O145" s="62"/>
      <c r="P145" s="168">
        <f t="shared" si="1"/>
        <v>0</v>
      </c>
      <c r="Q145" s="168">
        <v>0</v>
      </c>
      <c r="R145" s="168">
        <f t="shared" si="2"/>
        <v>0</v>
      </c>
      <c r="S145" s="168">
        <v>0</v>
      </c>
      <c r="T145" s="169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0" t="s">
        <v>1948</v>
      </c>
      <c r="AT145" s="170" t="s">
        <v>478</v>
      </c>
      <c r="AU145" s="170" t="s">
        <v>87</v>
      </c>
      <c r="AY145" s="18" t="s">
        <v>234</v>
      </c>
      <c r="BE145" s="171">
        <f t="shared" si="4"/>
        <v>0</v>
      </c>
      <c r="BF145" s="171">
        <f t="shared" si="5"/>
        <v>0</v>
      </c>
      <c r="BG145" s="171">
        <f t="shared" si="6"/>
        <v>0</v>
      </c>
      <c r="BH145" s="171">
        <f t="shared" si="7"/>
        <v>0</v>
      </c>
      <c r="BI145" s="171">
        <f t="shared" si="8"/>
        <v>0</v>
      </c>
      <c r="BJ145" s="18" t="s">
        <v>87</v>
      </c>
      <c r="BK145" s="171">
        <f t="shared" si="9"/>
        <v>0</v>
      </c>
      <c r="BL145" s="18" t="s">
        <v>843</v>
      </c>
      <c r="BM145" s="170" t="s">
        <v>701</v>
      </c>
    </row>
    <row r="146" spans="1:65" s="2" customFormat="1" ht="21.75" customHeight="1">
      <c r="A146" s="33"/>
      <c r="B146" s="157"/>
      <c r="C146" s="158" t="s">
        <v>7</v>
      </c>
      <c r="D146" s="158" t="s">
        <v>237</v>
      </c>
      <c r="E146" s="159" t="s">
        <v>2399</v>
      </c>
      <c r="F146" s="160" t="s">
        <v>2400</v>
      </c>
      <c r="G146" s="161" t="s">
        <v>305</v>
      </c>
      <c r="H146" s="162">
        <v>8</v>
      </c>
      <c r="I146" s="163"/>
      <c r="J146" s="164">
        <f t="shared" si="0"/>
        <v>0</v>
      </c>
      <c r="K146" s="165"/>
      <c r="L146" s="34"/>
      <c r="M146" s="166" t="s">
        <v>1</v>
      </c>
      <c r="N146" s="167" t="s">
        <v>41</v>
      </c>
      <c r="O146" s="62"/>
      <c r="P146" s="168">
        <f t="shared" si="1"/>
        <v>0</v>
      </c>
      <c r="Q146" s="168">
        <v>0</v>
      </c>
      <c r="R146" s="168">
        <f t="shared" si="2"/>
        <v>0</v>
      </c>
      <c r="S146" s="168">
        <v>0</v>
      </c>
      <c r="T146" s="169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843</v>
      </c>
      <c r="AT146" s="170" t="s">
        <v>237</v>
      </c>
      <c r="AU146" s="170" t="s">
        <v>87</v>
      </c>
      <c r="AY146" s="18" t="s">
        <v>234</v>
      </c>
      <c r="BE146" s="171">
        <f t="shared" si="4"/>
        <v>0</v>
      </c>
      <c r="BF146" s="171">
        <f t="shared" si="5"/>
        <v>0</v>
      </c>
      <c r="BG146" s="171">
        <f t="shared" si="6"/>
        <v>0</v>
      </c>
      <c r="BH146" s="171">
        <f t="shared" si="7"/>
        <v>0</v>
      </c>
      <c r="BI146" s="171">
        <f t="shared" si="8"/>
        <v>0</v>
      </c>
      <c r="BJ146" s="18" t="s">
        <v>87</v>
      </c>
      <c r="BK146" s="171">
        <f t="shared" si="9"/>
        <v>0</v>
      </c>
      <c r="BL146" s="18" t="s">
        <v>843</v>
      </c>
      <c r="BM146" s="170" t="s">
        <v>733</v>
      </c>
    </row>
    <row r="147" spans="1:65" s="2" customFormat="1" ht="16.5" customHeight="1">
      <c r="A147" s="33"/>
      <c r="B147" s="157"/>
      <c r="C147" s="199" t="s">
        <v>362</v>
      </c>
      <c r="D147" s="199" t="s">
        <v>478</v>
      </c>
      <c r="E147" s="200" t="s">
        <v>2401</v>
      </c>
      <c r="F147" s="201" t="s">
        <v>2402</v>
      </c>
      <c r="G147" s="202" t="s">
        <v>305</v>
      </c>
      <c r="H147" s="203">
        <v>8</v>
      </c>
      <c r="I147" s="204"/>
      <c r="J147" s="205">
        <f t="shared" si="0"/>
        <v>0</v>
      </c>
      <c r="K147" s="206"/>
      <c r="L147" s="207"/>
      <c r="M147" s="208" t="s">
        <v>1</v>
      </c>
      <c r="N147" s="209" t="s">
        <v>41</v>
      </c>
      <c r="O147" s="62"/>
      <c r="P147" s="168">
        <f t="shared" si="1"/>
        <v>0</v>
      </c>
      <c r="Q147" s="168">
        <v>0</v>
      </c>
      <c r="R147" s="168">
        <f t="shared" si="2"/>
        <v>0</v>
      </c>
      <c r="S147" s="168">
        <v>0</v>
      </c>
      <c r="T147" s="169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0" t="s">
        <v>1948</v>
      </c>
      <c r="AT147" s="170" t="s">
        <v>478</v>
      </c>
      <c r="AU147" s="170" t="s">
        <v>87</v>
      </c>
      <c r="AY147" s="18" t="s">
        <v>234</v>
      </c>
      <c r="BE147" s="171">
        <f t="shared" si="4"/>
        <v>0</v>
      </c>
      <c r="BF147" s="171">
        <f t="shared" si="5"/>
        <v>0</v>
      </c>
      <c r="BG147" s="171">
        <f t="shared" si="6"/>
        <v>0</v>
      </c>
      <c r="BH147" s="171">
        <f t="shared" si="7"/>
        <v>0</v>
      </c>
      <c r="BI147" s="171">
        <f t="shared" si="8"/>
        <v>0</v>
      </c>
      <c r="BJ147" s="18" t="s">
        <v>87</v>
      </c>
      <c r="BK147" s="171">
        <f t="shared" si="9"/>
        <v>0</v>
      </c>
      <c r="BL147" s="18" t="s">
        <v>843</v>
      </c>
      <c r="BM147" s="170" t="s">
        <v>743</v>
      </c>
    </row>
    <row r="148" spans="1:65" s="2" customFormat="1" ht="21.75" customHeight="1">
      <c r="A148" s="33"/>
      <c r="B148" s="157"/>
      <c r="C148" s="158" t="s">
        <v>367</v>
      </c>
      <c r="D148" s="158" t="s">
        <v>237</v>
      </c>
      <c r="E148" s="159" t="s">
        <v>5358</v>
      </c>
      <c r="F148" s="160" t="s">
        <v>5359</v>
      </c>
      <c r="G148" s="161" t="s">
        <v>240</v>
      </c>
      <c r="H148" s="162">
        <v>80</v>
      </c>
      <c r="I148" s="163"/>
      <c r="J148" s="164">
        <f t="shared" si="0"/>
        <v>0</v>
      </c>
      <c r="K148" s="165"/>
      <c r="L148" s="34"/>
      <c r="M148" s="166" t="s">
        <v>1</v>
      </c>
      <c r="N148" s="167" t="s">
        <v>41</v>
      </c>
      <c r="O148" s="62"/>
      <c r="P148" s="168">
        <f t="shared" si="1"/>
        <v>0</v>
      </c>
      <c r="Q148" s="168">
        <v>0</v>
      </c>
      <c r="R148" s="168">
        <f t="shared" si="2"/>
        <v>0</v>
      </c>
      <c r="S148" s="168">
        <v>0</v>
      </c>
      <c r="T148" s="169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843</v>
      </c>
      <c r="AT148" s="170" t="s">
        <v>237</v>
      </c>
      <c r="AU148" s="170" t="s">
        <v>87</v>
      </c>
      <c r="AY148" s="18" t="s">
        <v>234</v>
      </c>
      <c r="BE148" s="171">
        <f t="shared" si="4"/>
        <v>0</v>
      </c>
      <c r="BF148" s="171">
        <f t="shared" si="5"/>
        <v>0</v>
      </c>
      <c r="BG148" s="171">
        <f t="shared" si="6"/>
        <v>0</v>
      </c>
      <c r="BH148" s="171">
        <f t="shared" si="7"/>
        <v>0</v>
      </c>
      <c r="BI148" s="171">
        <f t="shared" si="8"/>
        <v>0</v>
      </c>
      <c r="BJ148" s="18" t="s">
        <v>87</v>
      </c>
      <c r="BK148" s="171">
        <f t="shared" si="9"/>
        <v>0</v>
      </c>
      <c r="BL148" s="18" t="s">
        <v>843</v>
      </c>
      <c r="BM148" s="170" t="s">
        <v>756</v>
      </c>
    </row>
    <row r="149" spans="1:65" s="2" customFormat="1" ht="16.5" customHeight="1">
      <c r="A149" s="33"/>
      <c r="B149" s="157"/>
      <c r="C149" s="199" t="s">
        <v>372</v>
      </c>
      <c r="D149" s="199" t="s">
        <v>478</v>
      </c>
      <c r="E149" s="200" t="s">
        <v>2419</v>
      </c>
      <c r="F149" s="201" t="s">
        <v>2420</v>
      </c>
      <c r="G149" s="202" t="s">
        <v>240</v>
      </c>
      <c r="H149" s="203">
        <v>80</v>
      </c>
      <c r="I149" s="204"/>
      <c r="J149" s="205">
        <f t="shared" si="0"/>
        <v>0</v>
      </c>
      <c r="K149" s="206"/>
      <c r="L149" s="207"/>
      <c r="M149" s="208" t="s">
        <v>1</v>
      </c>
      <c r="N149" s="209" t="s">
        <v>41</v>
      </c>
      <c r="O149" s="62"/>
      <c r="P149" s="168">
        <f t="shared" si="1"/>
        <v>0</v>
      </c>
      <c r="Q149" s="168">
        <v>0</v>
      </c>
      <c r="R149" s="168">
        <f t="shared" si="2"/>
        <v>0</v>
      </c>
      <c r="S149" s="168">
        <v>0</v>
      </c>
      <c r="T149" s="169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0" t="s">
        <v>1948</v>
      </c>
      <c r="AT149" s="170" t="s">
        <v>478</v>
      </c>
      <c r="AU149" s="170" t="s">
        <v>87</v>
      </c>
      <c r="AY149" s="18" t="s">
        <v>234</v>
      </c>
      <c r="BE149" s="171">
        <f t="shared" si="4"/>
        <v>0</v>
      </c>
      <c r="BF149" s="171">
        <f t="shared" si="5"/>
        <v>0</v>
      </c>
      <c r="BG149" s="171">
        <f t="shared" si="6"/>
        <v>0</v>
      </c>
      <c r="BH149" s="171">
        <f t="shared" si="7"/>
        <v>0</v>
      </c>
      <c r="BI149" s="171">
        <f t="shared" si="8"/>
        <v>0</v>
      </c>
      <c r="BJ149" s="18" t="s">
        <v>87</v>
      </c>
      <c r="BK149" s="171">
        <f t="shared" si="9"/>
        <v>0</v>
      </c>
      <c r="BL149" s="18" t="s">
        <v>843</v>
      </c>
      <c r="BM149" s="170" t="s">
        <v>766</v>
      </c>
    </row>
    <row r="150" spans="1:65" s="2" customFormat="1" ht="21.75" customHeight="1">
      <c r="A150" s="33"/>
      <c r="B150" s="157"/>
      <c r="C150" s="158" t="s">
        <v>379</v>
      </c>
      <c r="D150" s="158" t="s">
        <v>237</v>
      </c>
      <c r="E150" s="159" t="s">
        <v>5360</v>
      </c>
      <c r="F150" s="160" t="s">
        <v>5361</v>
      </c>
      <c r="G150" s="161" t="s">
        <v>240</v>
      </c>
      <c r="H150" s="162">
        <v>250</v>
      </c>
      <c r="I150" s="163"/>
      <c r="J150" s="164">
        <f t="shared" si="0"/>
        <v>0</v>
      </c>
      <c r="K150" s="165"/>
      <c r="L150" s="34"/>
      <c r="M150" s="166" t="s">
        <v>1</v>
      </c>
      <c r="N150" s="167" t="s">
        <v>41</v>
      </c>
      <c r="O150" s="62"/>
      <c r="P150" s="168">
        <f t="shared" si="1"/>
        <v>0</v>
      </c>
      <c r="Q150" s="168">
        <v>0</v>
      </c>
      <c r="R150" s="168">
        <f t="shared" si="2"/>
        <v>0</v>
      </c>
      <c r="S150" s="168">
        <v>0</v>
      </c>
      <c r="T150" s="169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0" t="s">
        <v>843</v>
      </c>
      <c r="AT150" s="170" t="s">
        <v>237</v>
      </c>
      <c r="AU150" s="170" t="s">
        <v>87</v>
      </c>
      <c r="AY150" s="18" t="s">
        <v>234</v>
      </c>
      <c r="BE150" s="171">
        <f t="shared" si="4"/>
        <v>0</v>
      </c>
      <c r="BF150" s="171">
        <f t="shared" si="5"/>
        <v>0</v>
      </c>
      <c r="BG150" s="171">
        <f t="shared" si="6"/>
        <v>0</v>
      </c>
      <c r="BH150" s="171">
        <f t="shared" si="7"/>
        <v>0</v>
      </c>
      <c r="BI150" s="171">
        <f t="shared" si="8"/>
        <v>0</v>
      </c>
      <c r="BJ150" s="18" t="s">
        <v>87</v>
      </c>
      <c r="BK150" s="171">
        <f t="shared" si="9"/>
        <v>0</v>
      </c>
      <c r="BL150" s="18" t="s">
        <v>843</v>
      </c>
      <c r="BM150" s="170" t="s">
        <v>771</v>
      </c>
    </row>
    <row r="151" spans="1:65" s="2" customFormat="1" ht="16.5" customHeight="1">
      <c r="A151" s="33"/>
      <c r="B151" s="157"/>
      <c r="C151" s="199" t="s">
        <v>387</v>
      </c>
      <c r="D151" s="199" t="s">
        <v>478</v>
      </c>
      <c r="E151" s="200" t="s">
        <v>5362</v>
      </c>
      <c r="F151" s="201" t="s">
        <v>5363</v>
      </c>
      <c r="G151" s="202" t="s">
        <v>240</v>
      </c>
      <c r="H151" s="203">
        <v>250</v>
      </c>
      <c r="I151" s="204"/>
      <c r="J151" s="205">
        <f t="shared" si="0"/>
        <v>0</v>
      </c>
      <c r="K151" s="206"/>
      <c r="L151" s="207"/>
      <c r="M151" s="208" t="s">
        <v>1</v>
      </c>
      <c r="N151" s="209" t="s">
        <v>41</v>
      </c>
      <c r="O151" s="62"/>
      <c r="P151" s="168">
        <f t="shared" si="1"/>
        <v>0</v>
      </c>
      <c r="Q151" s="168">
        <v>0</v>
      </c>
      <c r="R151" s="168">
        <f t="shared" si="2"/>
        <v>0</v>
      </c>
      <c r="S151" s="168">
        <v>0</v>
      </c>
      <c r="T151" s="169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0" t="s">
        <v>1948</v>
      </c>
      <c r="AT151" s="170" t="s">
        <v>478</v>
      </c>
      <c r="AU151" s="170" t="s">
        <v>87</v>
      </c>
      <c r="AY151" s="18" t="s">
        <v>234</v>
      </c>
      <c r="BE151" s="171">
        <f t="shared" si="4"/>
        <v>0</v>
      </c>
      <c r="BF151" s="171">
        <f t="shared" si="5"/>
        <v>0</v>
      </c>
      <c r="BG151" s="171">
        <f t="shared" si="6"/>
        <v>0</v>
      </c>
      <c r="BH151" s="171">
        <f t="shared" si="7"/>
        <v>0</v>
      </c>
      <c r="BI151" s="171">
        <f t="shared" si="8"/>
        <v>0</v>
      </c>
      <c r="BJ151" s="18" t="s">
        <v>87</v>
      </c>
      <c r="BK151" s="171">
        <f t="shared" si="9"/>
        <v>0</v>
      </c>
      <c r="BL151" s="18" t="s">
        <v>843</v>
      </c>
      <c r="BM151" s="170" t="s">
        <v>780</v>
      </c>
    </row>
    <row r="152" spans="1:65" s="2" customFormat="1" ht="16.5" customHeight="1">
      <c r="A152" s="33"/>
      <c r="B152" s="157"/>
      <c r="C152" s="158" t="s">
        <v>608</v>
      </c>
      <c r="D152" s="158" t="s">
        <v>237</v>
      </c>
      <c r="E152" s="159" t="s">
        <v>5364</v>
      </c>
      <c r="F152" s="160" t="s">
        <v>5365</v>
      </c>
      <c r="G152" s="161" t="s">
        <v>305</v>
      </c>
      <c r="H152" s="162">
        <v>5</v>
      </c>
      <c r="I152" s="163"/>
      <c r="J152" s="164">
        <f t="shared" si="0"/>
        <v>0</v>
      </c>
      <c r="K152" s="165"/>
      <c r="L152" s="34"/>
      <c r="M152" s="166" t="s">
        <v>1</v>
      </c>
      <c r="N152" s="167" t="s">
        <v>41</v>
      </c>
      <c r="O152" s="62"/>
      <c r="P152" s="168">
        <f t="shared" si="1"/>
        <v>0</v>
      </c>
      <c r="Q152" s="168">
        <v>0</v>
      </c>
      <c r="R152" s="168">
        <f t="shared" si="2"/>
        <v>0</v>
      </c>
      <c r="S152" s="168">
        <v>0</v>
      </c>
      <c r="T152" s="169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0" t="s">
        <v>843</v>
      </c>
      <c r="AT152" s="170" t="s">
        <v>237</v>
      </c>
      <c r="AU152" s="170" t="s">
        <v>87</v>
      </c>
      <c r="AY152" s="18" t="s">
        <v>234</v>
      </c>
      <c r="BE152" s="171">
        <f t="shared" si="4"/>
        <v>0</v>
      </c>
      <c r="BF152" s="171">
        <f t="shared" si="5"/>
        <v>0</v>
      </c>
      <c r="BG152" s="171">
        <f t="shared" si="6"/>
        <v>0</v>
      </c>
      <c r="BH152" s="171">
        <f t="shared" si="7"/>
        <v>0</v>
      </c>
      <c r="BI152" s="171">
        <f t="shared" si="8"/>
        <v>0</v>
      </c>
      <c r="BJ152" s="18" t="s">
        <v>87</v>
      </c>
      <c r="BK152" s="171">
        <f t="shared" si="9"/>
        <v>0</v>
      </c>
      <c r="BL152" s="18" t="s">
        <v>843</v>
      </c>
      <c r="BM152" s="170" t="s">
        <v>790</v>
      </c>
    </row>
    <row r="153" spans="1:65" s="2" customFormat="1" ht="16.5" customHeight="1">
      <c r="A153" s="33"/>
      <c r="B153" s="157"/>
      <c r="C153" s="158" t="s">
        <v>613</v>
      </c>
      <c r="D153" s="158" t="s">
        <v>237</v>
      </c>
      <c r="E153" s="159" t="s">
        <v>2469</v>
      </c>
      <c r="F153" s="160" t="s">
        <v>2470</v>
      </c>
      <c r="G153" s="161" t="s">
        <v>1875</v>
      </c>
      <c r="H153" s="223"/>
      <c r="I153" s="163"/>
      <c r="J153" s="164">
        <f t="shared" si="0"/>
        <v>0</v>
      </c>
      <c r="K153" s="165"/>
      <c r="L153" s="34"/>
      <c r="M153" s="166" t="s">
        <v>1</v>
      </c>
      <c r="N153" s="167" t="s">
        <v>41</v>
      </c>
      <c r="O153" s="62"/>
      <c r="P153" s="168">
        <f t="shared" si="1"/>
        <v>0</v>
      </c>
      <c r="Q153" s="168">
        <v>0</v>
      </c>
      <c r="R153" s="168">
        <f t="shared" si="2"/>
        <v>0</v>
      </c>
      <c r="S153" s="168">
        <v>0</v>
      </c>
      <c r="T153" s="169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0" t="s">
        <v>843</v>
      </c>
      <c r="AT153" s="170" t="s">
        <v>237</v>
      </c>
      <c r="AU153" s="170" t="s">
        <v>87</v>
      </c>
      <c r="AY153" s="18" t="s">
        <v>234</v>
      </c>
      <c r="BE153" s="171">
        <f t="shared" si="4"/>
        <v>0</v>
      </c>
      <c r="BF153" s="171">
        <f t="shared" si="5"/>
        <v>0</v>
      </c>
      <c r="BG153" s="171">
        <f t="shared" si="6"/>
        <v>0</v>
      </c>
      <c r="BH153" s="171">
        <f t="shared" si="7"/>
        <v>0</v>
      </c>
      <c r="BI153" s="171">
        <f t="shared" si="8"/>
        <v>0</v>
      </c>
      <c r="BJ153" s="18" t="s">
        <v>87</v>
      </c>
      <c r="BK153" s="171">
        <f t="shared" si="9"/>
        <v>0</v>
      </c>
      <c r="BL153" s="18" t="s">
        <v>843</v>
      </c>
      <c r="BM153" s="170" t="s">
        <v>801</v>
      </c>
    </row>
    <row r="154" spans="1:65" s="2" customFormat="1" ht="16.5" customHeight="1">
      <c r="A154" s="33"/>
      <c r="B154" s="157"/>
      <c r="C154" s="158" t="s">
        <v>617</v>
      </c>
      <c r="D154" s="158" t="s">
        <v>237</v>
      </c>
      <c r="E154" s="159" t="s">
        <v>5366</v>
      </c>
      <c r="F154" s="160" t="s">
        <v>5367</v>
      </c>
      <c r="G154" s="161" t="s">
        <v>1875</v>
      </c>
      <c r="H154" s="223"/>
      <c r="I154" s="163"/>
      <c r="J154" s="164">
        <f t="shared" si="0"/>
        <v>0</v>
      </c>
      <c r="K154" s="165"/>
      <c r="L154" s="34"/>
      <c r="M154" s="166" t="s">
        <v>1</v>
      </c>
      <c r="N154" s="167" t="s">
        <v>41</v>
      </c>
      <c r="O154" s="62"/>
      <c r="P154" s="168">
        <f t="shared" si="1"/>
        <v>0</v>
      </c>
      <c r="Q154" s="168">
        <v>0</v>
      </c>
      <c r="R154" s="168">
        <f t="shared" si="2"/>
        <v>0</v>
      </c>
      <c r="S154" s="168">
        <v>0</v>
      </c>
      <c r="T154" s="169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0" t="s">
        <v>843</v>
      </c>
      <c r="AT154" s="170" t="s">
        <v>237</v>
      </c>
      <c r="AU154" s="170" t="s">
        <v>87</v>
      </c>
      <c r="AY154" s="18" t="s">
        <v>234</v>
      </c>
      <c r="BE154" s="171">
        <f t="shared" si="4"/>
        <v>0</v>
      </c>
      <c r="BF154" s="171">
        <f t="shared" si="5"/>
        <v>0</v>
      </c>
      <c r="BG154" s="171">
        <f t="shared" si="6"/>
        <v>0</v>
      </c>
      <c r="BH154" s="171">
        <f t="shared" si="7"/>
        <v>0</v>
      </c>
      <c r="BI154" s="171">
        <f t="shared" si="8"/>
        <v>0</v>
      </c>
      <c r="BJ154" s="18" t="s">
        <v>87</v>
      </c>
      <c r="BK154" s="171">
        <f t="shared" si="9"/>
        <v>0</v>
      </c>
      <c r="BL154" s="18" t="s">
        <v>843</v>
      </c>
      <c r="BM154" s="170" t="s">
        <v>809</v>
      </c>
    </row>
    <row r="155" spans="1:65" s="2" customFormat="1" ht="16.5" customHeight="1">
      <c r="A155" s="33"/>
      <c r="B155" s="157"/>
      <c r="C155" s="158" t="s">
        <v>624</v>
      </c>
      <c r="D155" s="158" t="s">
        <v>237</v>
      </c>
      <c r="E155" s="159" t="s">
        <v>2472</v>
      </c>
      <c r="F155" s="160" t="s">
        <v>2473</v>
      </c>
      <c r="G155" s="161" t="s">
        <v>1875</v>
      </c>
      <c r="H155" s="223"/>
      <c r="I155" s="163"/>
      <c r="J155" s="164">
        <f t="shared" si="0"/>
        <v>0</v>
      </c>
      <c r="K155" s="165"/>
      <c r="L155" s="34"/>
      <c r="M155" s="166" t="s">
        <v>1</v>
      </c>
      <c r="N155" s="167" t="s">
        <v>41</v>
      </c>
      <c r="O155" s="62"/>
      <c r="P155" s="168">
        <f t="shared" si="1"/>
        <v>0</v>
      </c>
      <c r="Q155" s="168">
        <v>0</v>
      </c>
      <c r="R155" s="168">
        <f t="shared" si="2"/>
        <v>0</v>
      </c>
      <c r="S155" s="168">
        <v>0</v>
      </c>
      <c r="T155" s="169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0" t="s">
        <v>843</v>
      </c>
      <c r="AT155" s="170" t="s">
        <v>237</v>
      </c>
      <c r="AU155" s="170" t="s">
        <v>87</v>
      </c>
      <c r="AY155" s="18" t="s">
        <v>234</v>
      </c>
      <c r="BE155" s="171">
        <f t="shared" si="4"/>
        <v>0</v>
      </c>
      <c r="BF155" s="171">
        <f t="shared" si="5"/>
        <v>0</v>
      </c>
      <c r="BG155" s="171">
        <f t="shared" si="6"/>
        <v>0</v>
      </c>
      <c r="BH155" s="171">
        <f t="shared" si="7"/>
        <v>0</v>
      </c>
      <c r="BI155" s="171">
        <f t="shared" si="8"/>
        <v>0</v>
      </c>
      <c r="BJ155" s="18" t="s">
        <v>87</v>
      </c>
      <c r="BK155" s="171">
        <f t="shared" si="9"/>
        <v>0</v>
      </c>
      <c r="BL155" s="18" t="s">
        <v>843</v>
      </c>
      <c r="BM155" s="170" t="s">
        <v>817</v>
      </c>
    </row>
    <row r="156" spans="1:65" s="2" customFormat="1" ht="16.5" customHeight="1">
      <c r="A156" s="33"/>
      <c r="B156" s="157"/>
      <c r="C156" s="158" t="s">
        <v>630</v>
      </c>
      <c r="D156" s="158" t="s">
        <v>237</v>
      </c>
      <c r="E156" s="159" t="s">
        <v>2475</v>
      </c>
      <c r="F156" s="160" t="s">
        <v>2476</v>
      </c>
      <c r="G156" s="161" t="s">
        <v>1875</v>
      </c>
      <c r="H156" s="223"/>
      <c r="I156" s="163"/>
      <c r="J156" s="164">
        <f t="shared" si="0"/>
        <v>0</v>
      </c>
      <c r="K156" s="165"/>
      <c r="L156" s="34"/>
      <c r="M156" s="166" t="s">
        <v>1</v>
      </c>
      <c r="N156" s="167" t="s">
        <v>41</v>
      </c>
      <c r="O156" s="62"/>
      <c r="P156" s="168">
        <f t="shared" si="1"/>
        <v>0</v>
      </c>
      <c r="Q156" s="168">
        <v>0</v>
      </c>
      <c r="R156" s="168">
        <f t="shared" si="2"/>
        <v>0</v>
      </c>
      <c r="S156" s="168">
        <v>0</v>
      </c>
      <c r="T156" s="169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0" t="s">
        <v>843</v>
      </c>
      <c r="AT156" s="170" t="s">
        <v>237</v>
      </c>
      <c r="AU156" s="170" t="s">
        <v>87</v>
      </c>
      <c r="AY156" s="18" t="s">
        <v>234</v>
      </c>
      <c r="BE156" s="171">
        <f t="shared" si="4"/>
        <v>0</v>
      </c>
      <c r="BF156" s="171">
        <f t="shared" si="5"/>
        <v>0</v>
      </c>
      <c r="BG156" s="171">
        <f t="shared" si="6"/>
        <v>0</v>
      </c>
      <c r="BH156" s="171">
        <f t="shared" si="7"/>
        <v>0</v>
      </c>
      <c r="BI156" s="171">
        <f t="shared" si="8"/>
        <v>0</v>
      </c>
      <c r="BJ156" s="18" t="s">
        <v>87</v>
      </c>
      <c r="BK156" s="171">
        <f t="shared" si="9"/>
        <v>0</v>
      </c>
      <c r="BL156" s="18" t="s">
        <v>843</v>
      </c>
      <c r="BM156" s="170" t="s">
        <v>825</v>
      </c>
    </row>
    <row r="157" spans="1:65" s="12" customFormat="1" ht="22.95" customHeight="1">
      <c r="B157" s="144"/>
      <c r="D157" s="145" t="s">
        <v>74</v>
      </c>
      <c r="E157" s="155" t="s">
        <v>2534</v>
      </c>
      <c r="F157" s="155" t="s">
        <v>2535</v>
      </c>
      <c r="I157" s="147"/>
      <c r="J157" s="156">
        <f>BK157</f>
        <v>0</v>
      </c>
      <c r="L157" s="144"/>
      <c r="M157" s="149"/>
      <c r="N157" s="150"/>
      <c r="O157" s="150"/>
      <c r="P157" s="151">
        <f>SUM(P158:P166)</f>
        <v>0</v>
      </c>
      <c r="Q157" s="150"/>
      <c r="R157" s="151">
        <f>SUM(R158:R166)</f>
        <v>0</v>
      </c>
      <c r="S157" s="150"/>
      <c r="T157" s="152">
        <f>SUM(T158:T166)</f>
        <v>0</v>
      </c>
      <c r="AR157" s="145" t="s">
        <v>92</v>
      </c>
      <c r="AT157" s="153" t="s">
        <v>74</v>
      </c>
      <c r="AU157" s="153" t="s">
        <v>82</v>
      </c>
      <c r="AY157" s="145" t="s">
        <v>234</v>
      </c>
      <c r="BK157" s="154">
        <f>SUM(BK158:BK166)</f>
        <v>0</v>
      </c>
    </row>
    <row r="158" spans="1:65" s="2" customFormat="1" ht="24.15" customHeight="1">
      <c r="A158" s="33"/>
      <c r="B158" s="157"/>
      <c r="C158" s="158" t="s">
        <v>639</v>
      </c>
      <c r="D158" s="158" t="s">
        <v>237</v>
      </c>
      <c r="E158" s="159" t="s">
        <v>5368</v>
      </c>
      <c r="F158" s="160" t="s">
        <v>5369</v>
      </c>
      <c r="G158" s="161" t="s">
        <v>305</v>
      </c>
      <c r="H158" s="162">
        <v>8</v>
      </c>
      <c r="I158" s="163"/>
      <c r="J158" s="164">
        <f t="shared" ref="J158:J166" si="10">ROUND(I158*H158,2)</f>
        <v>0</v>
      </c>
      <c r="K158" s="165"/>
      <c r="L158" s="34"/>
      <c r="M158" s="166" t="s">
        <v>1</v>
      </c>
      <c r="N158" s="167" t="s">
        <v>41</v>
      </c>
      <c r="O158" s="62"/>
      <c r="P158" s="168">
        <f t="shared" ref="P158:P166" si="11">O158*H158</f>
        <v>0</v>
      </c>
      <c r="Q158" s="168">
        <v>0</v>
      </c>
      <c r="R158" s="168">
        <f t="shared" ref="R158:R166" si="12">Q158*H158</f>
        <v>0</v>
      </c>
      <c r="S158" s="168">
        <v>0</v>
      </c>
      <c r="T158" s="169">
        <f t="shared" ref="T158:T166" si="13"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843</v>
      </c>
      <c r="AT158" s="170" t="s">
        <v>237</v>
      </c>
      <c r="AU158" s="170" t="s">
        <v>87</v>
      </c>
      <c r="AY158" s="18" t="s">
        <v>234</v>
      </c>
      <c r="BE158" s="171">
        <f t="shared" ref="BE158:BE166" si="14">IF(N158="základná",J158,0)</f>
        <v>0</v>
      </c>
      <c r="BF158" s="171">
        <f t="shared" ref="BF158:BF166" si="15">IF(N158="znížená",J158,0)</f>
        <v>0</v>
      </c>
      <c r="BG158" s="171">
        <f t="shared" ref="BG158:BG166" si="16">IF(N158="zákl. prenesená",J158,0)</f>
        <v>0</v>
      </c>
      <c r="BH158" s="171">
        <f t="shared" ref="BH158:BH166" si="17">IF(N158="zníž. prenesená",J158,0)</f>
        <v>0</v>
      </c>
      <c r="BI158" s="171">
        <f t="shared" ref="BI158:BI166" si="18">IF(N158="nulová",J158,0)</f>
        <v>0</v>
      </c>
      <c r="BJ158" s="18" t="s">
        <v>87</v>
      </c>
      <c r="BK158" s="171">
        <f t="shared" ref="BK158:BK166" si="19">ROUND(I158*H158,2)</f>
        <v>0</v>
      </c>
      <c r="BL158" s="18" t="s">
        <v>843</v>
      </c>
      <c r="BM158" s="170" t="s">
        <v>833</v>
      </c>
    </row>
    <row r="159" spans="1:65" s="2" customFormat="1" ht="24.15" customHeight="1">
      <c r="A159" s="33"/>
      <c r="B159" s="157"/>
      <c r="C159" s="158" t="s">
        <v>643</v>
      </c>
      <c r="D159" s="158" t="s">
        <v>237</v>
      </c>
      <c r="E159" s="159" t="s">
        <v>3605</v>
      </c>
      <c r="F159" s="160" t="s">
        <v>3606</v>
      </c>
      <c r="G159" s="161" t="s">
        <v>240</v>
      </c>
      <c r="H159" s="162">
        <v>210</v>
      </c>
      <c r="I159" s="163"/>
      <c r="J159" s="164">
        <f t="shared" si="10"/>
        <v>0</v>
      </c>
      <c r="K159" s="165"/>
      <c r="L159" s="34"/>
      <c r="M159" s="166" t="s">
        <v>1</v>
      </c>
      <c r="N159" s="167" t="s">
        <v>41</v>
      </c>
      <c r="O159" s="62"/>
      <c r="P159" s="168">
        <f t="shared" si="11"/>
        <v>0</v>
      </c>
      <c r="Q159" s="168">
        <v>0</v>
      </c>
      <c r="R159" s="168">
        <f t="shared" si="12"/>
        <v>0</v>
      </c>
      <c r="S159" s="168">
        <v>0</v>
      </c>
      <c r="T159" s="169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0" t="s">
        <v>843</v>
      </c>
      <c r="AT159" s="170" t="s">
        <v>237</v>
      </c>
      <c r="AU159" s="170" t="s">
        <v>87</v>
      </c>
      <c r="AY159" s="18" t="s">
        <v>234</v>
      </c>
      <c r="BE159" s="171">
        <f t="shared" si="14"/>
        <v>0</v>
      </c>
      <c r="BF159" s="171">
        <f t="shared" si="15"/>
        <v>0</v>
      </c>
      <c r="BG159" s="171">
        <f t="shared" si="16"/>
        <v>0</v>
      </c>
      <c r="BH159" s="171">
        <f t="shared" si="17"/>
        <v>0</v>
      </c>
      <c r="BI159" s="171">
        <f t="shared" si="18"/>
        <v>0</v>
      </c>
      <c r="BJ159" s="18" t="s">
        <v>87</v>
      </c>
      <c r="BK159" s="171">
        <f t="shared" si="19"/>
        <v>0</v>
      </c>
      <c r="BL159" s="18" t="s">
        <v>843</v>
      </c>
      <c r="BM159" s="170" t="s">
        <v>843</v>
      </c>
    </row>
    <row r="160" spans="1:65" s="2" customFormat="1" ht="24.15" customHeight="1">
      <c r="A160" s="33"/>
      <c r="B160" s="157"/>
      <c r="C160" s="158" t="s">
        <v>656</v>
      </c>
      <c r="D160" s="158" t="s">
        <v>237</v>
      </c>
      <c r="E160" s="159" t="s">
        <v>5370</v>
      </c>
      <c r="F160" s="160" t="s">
        <v>5371</v>
      </c>
      <c r="G160" s="161" t="s">
        <v>240</v>
      </c>
      <c r="H160" s="162">
        <v>210</v>
      </c>
      <c r="I160" s="163"/>
      <c r="J160" s="164">
        <f t="shared" si="10"/>
        <v>0</v>
      </c>
      <c r="K160" s="165"/>
      <c r="L160" s="34"/>
      <c r="M160" s="166" t="s">
        <v>1</v>
      </c>
      <c r="N160" s="167" t="s">
        <v>41</v>
      </c>
      <c r="O160" s="62"/>
      <c r="P160" s="168">
        <f t="shared" si="11"/>
        <v>0</v>
      </c>
      <c r="Q160" s="168">
        <v>0</v>
      </c>
      <c r="R160" s="168">
        <f t="shared" si="12"/>
        <v>0</v>
      </c>
      <c r="S160" s="168">
        <v>0</v>
      </c>
      <c r="T160" s="169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0" t="s">
        <v>843</v>
      </c>
      <c r="AT160" s="170" t="s">
        <v>237</v>
      </c>
      <c r="AU160" s="170" t="s">
        <v>87</v>
      </c>
      <c r="AY160" s="18" t="s">
        <v>234</v>
      </c>
      <c r="BE160" s="171">
        <f t="shared" si="14"/>
        <v>0</v>
      </c>
      <c r="BF160" s="171">
        <f t="shared" si="15"/>
        <v>0</v>
      </c>
      <c r="BG160" s="171">
        <f t="shared" si="16"/>
        <v>0</v>
      </c>
      <c r="BH160" s="171">
        <f t="shared" si="17"/>
        <v>0</v>
      </c>
      <c r="BI160" s="171">
        <f t="shared" si="18"/>
        <v>0</v>
      </c>
      <c r="BJ160" s="18" t="s">
        <v>87</v>
      </c>
      <c r="BK160" s="171">
        <f t="shared" si="19"/>
        <v>0</v>
      </c>
      <c r="BL160" s="18" t="s">
        <v>843</v>
      </c>
      <c r="BM160" s="170" t="s">
        <v>853</v>
      </c>
    </row>
    <row r="161" spans="1:65" s="2" customFormat="1" ht="16.5" customHeight="1">
      <c r="A161" s="33"/>
      <c r="B161" s="157"/>
      <c r="C161" s="199" t="s">
        <v>669</v>
      </c>
      <c r="D161" s="199" t="s">
        <v>478</v>
      </c>
      <c r="E161" s="200" t="s">
        <v>5372</v>
      </c>
      <c r="F161" s="201" t="s">
        <v>5373</v>
      </c>
      <c r="G161" s="202" t="s">
        <v>267</v>
      </c>
      <c r="H161" s="203">
        <v>0.27300000000000002</v>
      </c>
      <c r="I161" s="204"/>
      <c r="J161" s="205">
        <f t="shared" si="10"/>
        <v>0</v>
      </c>
      <c r="K161" s="206"/>
      <c r="L161" s="207"/>
      <c r="M161" s="208" t="s">
        <v>1</v>
      </c>
      <c r="N161" s="209" t="s">
        <v>41</v>
      </c>
      <c r="O161" s="62"/>
      <c r="P161" s="168">
        <f t="shared" si="11"/>
        <v>0</v>
      </c>
      <c r="Q161" s="168">
        <v>0</v>
      </c>
      <c r="R161" s="168">
        <f t="shared" si="12"/>
        <v>0</v>
      </c>
      <c r="S161" s="168">
        <v>0</v>
      </c>
      <c r="T161" s="169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0" t="s">
        <v>1948</v>
      </c>
      <c r="AT161" s="170" t="s">
        <v>478</v>
      </c>
      <c r="AU161" s="170" t="s">
        <v>87</v>
      </c>
      <c r="AY161" s="18" t="s">
        <v>234</v>
      </c>
      <c r="BE161" s="171">
        <f t="shared" si="14"/>
        <v>0</v>
      </c>
      <c r="BF161" s="171">
        <f t="shared" si="15"/>
        <v>0</v>
      </c>
      <c r="BG161" s="171">
        <f t="shared" si="16"/>
        <v>0</v>
      </c>
      <c r="BH161" s="171">
        <f t="shared" si="17"/>
        <v>0</v>
      </c>
      <c r="BI161" s="171">
        <f t="shared" si="18"/>
        <v>0</v>
      </c>
      <c r="BJ161" s="18" t="s">
        <v>87</v>
      </c>
      <c r="BK161" s="171">
        <f t="shared" si="19"/>
        <v>0</v>
      </c>
      <c r="BL161" s="18" t="s">
        <v>843</v>
      </c>
      <c r="BM161" s="170" t="s">
        <v>861</v>
      </c>
    </row>
    <row r="162" spans="1:65" s="2" customFormat="1" ht="24.15" customHeight="1">
      <c r="A162" s="33"/>
      <c r="B162" s="157"/>
      <c r="C162" s="199" t="s">
        <v>682</v>
      </c>
      <c r="D162" s="199" t="s">
        <v>478</v>
      </c>
      <c r="E162" s="200" t="s">
        <v>5374</v>
      </c>
      <c r="F162" s="201" t="s">
        <v>5375</v>
      </c>
      <c r="G162" s="202" t="s">
        <v>305</v>
      </c>
      <c r="H162" s="203">
        <v>724.12199999999996</v>
      </c>
      <c r="I162" s="204"/>
      <c r="J162" s="205">
        <f t="shared" si="10"/>
        <v>0</v>
      </c>
      <c r="K162" s="206"/>
      <c r="L162" s="207"/>
      <c r="M162" s="208" t="s">
        <v>1</v>
      </c>
      <c r="N162" s="209" t="s">
        <v>41</v>
      </c>
      <c r="O162" s="62"/>
      <c r="P162" s="168">
        <f t="shared" si="11"/>
        <v>0</v>
      </c>
      <c r="Q162" s="168">
        <v>0</v>
      </c>
      <c r="R162" s="168">
        <f t="shared" si="12"/>
        <v>0</v>
      </c>
      <c r="S162" s="168">
        <v>0</v>
      </c>
      <c r="T162" s="169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1948</v>
      </c>
      <c r="AT162" s="170" t="s">
        <v>478</v>
      </c>
      <c r="AU162" s="170" t="s">
        <v>87</v>
      </c>
      <c r="AY162" s="18" t="s">
        <v>234</v>
      </c>
      <c r="BE162" s="171">
        <f t="shared" si="14"/>
        <v>0</v>
      </c>
      <c r="BF162" s="171">
        <f t="shared" si="15"/>
        <v>0</v>
      </c>
      <c r="BG162" s="171">
        <f t="shared" si="16"/>
        <v>0</v>
      </c>
      <c r="BH162" s="171">
        <f t="shared" si="17"/>
        <v>0</v>
      </c>
      <c r="BI162" s="171">
        <f t="shared" si="18"/>
        <v>0</v>
      </c>
      <c r="BJ162" s="18" t="s">
        <v>87</v>
      </c>
      <c r="BK162" s="171">
        <f t="shared" si="19"/>
        <v>0</v>
      </c>
      <c r="BL162" s="18" t="s">
        <v>843</v>
      </c>
      <c r="BM162" s="170" t="s">
        <v>871</v>
      </c>
    </row>
    <row r="163" spans="1:65" s="2" customFormat="1" ht="24.15" customHeight="1">
      <c r="A163" s="33"/>
      <c r="B163" s="157"/>
      <c r="C163" s="158" t="s">
        <v>686</v>
      </c>
      <c r="D163" s="158" t="s">
        <v>237</v>
      </c>
      <c r="E163" s="159" t="s">
        <v>3611</v>
      </c>
      <c r="F163" s="160" t="s">
        <v>3612</v>
      </c>
      <c r="G163" s="161" t="s">
        <v>240</v>
      </c>
      <c r="H163" s="162">
        <v>210</v>
      </c>
      <c r="I163" s="163"/>
      <c r="J163" s="164">
        <f t="shared" si="10"/>
        <v>0</v>
      </c>
      <c r="K163" s="165"/>
      <c r="L163" s="34"/>
      <c r="M163" s="166" t="s">
        <v>1</v>
      </c>
      <c r="N163" s="167" t="s">
        <v>41</v>
      </c>
      <c r="O163" s="62"/>
      <c r="P163" s="168">
        <f t="shared" si="11"/>
        <v>0</v>
      </c>
      <c r="Q163" s="168">
        <v>0</v>
      </c>
      <c r="R163" s="168">
        <f t="shared" si="12"/>
        <v>0</v>
      </c>
      <c r="S163" s="168">
        <v>0</v>
      </c>
      <c r="T163" s="169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843</v>
      </c>
      <c r="AT163" s="170" t="s">
        <v>237</v>
      </c>
      <c r="AU163" s="170" t="s">
        <v>87</v>
      </c>
      <c r="AY163" s="18" t="s">
        <v>234</v>
      </c>
      <c r="BE163" s="171">
        <f t="shared" si="14"/>
        <v>0</v>
      </c>
      <c r="BF163" s="171">
        <f t="shared" si="15"/>
        <v>0</v>
      </c>
      <c r="BG163" s="171">
        <f t="shared" si="16"/>
        <v>0</v>
      </c>
      <c r="BH163" s="171">
        <f t="shared" si="17"/>
        <v>0</v>
      </c>
      <c r="BI163" s="171">
        <f t="shared" si="18"/>
        <v>0</v>
      </c>
      <c r="BJ163" s="18" t="s">
        <v>87</v>
      </c>
      <c r="BK163" s="171">
        <f t="shared" si="19"/>
        <v>0</v>
      </c>
      <c r="BL163" s="18" t="s">
        <v>843</v>
      </c>
      <c r="BM163" s="170" t="s">
        <v>881</v>
      </c>
    </row>
    <row r="164" spans="1:65" s="2" customFormat="1" ht="24.15" customHeight="1">
      <c r="A164" s="33"/>
      <c r="B164" s="157"/>
      <c r="C164" s="199" t="s">
        <v>690</v>
      </c>
      <c r="D164" s="199" t="s">
        <v>478</v>
      </c>
      <c r="E164" s="200" t="s">
        <v>3613</v>
      </c>
      <c r="F164" s="201" t="s">
        <v>3614</v>
      </c>
      <c r="G164" s="202" t="s">
        <v>240</v>
      </c>
      <c r="H164" s="203">
        <v>210</v>
      </c>
      <c r="I164" s="204"/>
      <c r="J164" s="205">
        <f t="shared" si="10"/>
        <v>0</v>
      </c>
      <c r="K164" s="206"/>
      <c r="L164" s="207"/>
      <c r="M164" s="208" t="s">
        <v>1</v>
      </c>
      <c r="N164" s="209" t="s">
        <v>41</v>
      </c>
      <c r="O164" s="62"/>
      <c r="P164" s="168">
        <f t="shared" si="11"/>
        <v>0</v>
      </c>
      <c r="Q164" s="168">
        <v>0</v>
      </c>
      <c r="R164" s="168">
        <f t="shared" si="12"/>
        <v>0</v>
      </c>
      <c r="S164" s="168">
        <v>0</v>
      </c>
      <c r="T164" s="169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1948</v>
      </c>
      <c r="AT164" s="170" t="s">
        <v>478</v>
      </c>
      <c r="AU164" s="170" t="s">
        <v>87</v>
      </c>
      <c r="AY164" s="18" t="s">
        <v>234</v>
      </c>
      <c r="BE164" s="171">
        <f t="shared" si="14"/>
        <v>0</v>
      </c>
      <c r="BF164" s="171">
        <f t="shared" si="15"/>
        <v>0</v>
      </c>
      <c r="BG164" s="171">
        <f t="shared" si="16"/>
        <v>0</v>
      </c>
      <c r="BH164" s="171">
        <f t="shared" si="17"/>
        <v>0</v>
      </c>
      <c r="BI164" s="171">
        <f t="shared" si="18"/>
        <v>0</v>
      </c>
      <c r="BJ164" s="18" t="s">
        <v>87</v>
      </c>
      <c r="BK164" s="171">
        <f t="shared" si="19"/>
        <v>0</v>
      </c>
      <c r="BL164" s="18" t="s">
        <v>843</v>
      </c>
      <c r="BM164" s="170" t="s">
        <v>892</v>
      </c>
    </row>
    <row r="165" spans="1:65" s="2" customFormat="1" ht="33" customHeight="1">
      <c r="A165" s="33"/>
      <c r="B165" s="157"/>
      <c r="C165" s="158" t="s">
        <v>701</v>
      </c>
      <c r="D165" s="158" t="s">
        <v>237</v>
      </c>
      <c r="E165" s="159" t="s">
        <v>3615</v>
      </c>
      <c r="F165" s="160" t="s">
        <v>3616</v>
      </c>
      <c r="G165" s="161" t="s">
        <v>240</v>
      </c>
      <c r="H165" s="162">
        <v>210</v>
      </c>
      <c r="I165" s="163"/>
      <c r="J165" s="164">
        <f t="shared" si="10"/>
        <v>0</v>
      </c>
      <c r="K165" s="165"/>
      <c r="L165" s="34"/>
      <c r="M165" s="166" t="s">
        <v>1</v>
      </c>
      <c r="N165" s="167" t="s">
        <v>41</v>
      </c>
      <c r="O165" s="62"/>
      <c r="P165" s="168">
        <f t="shared" si="11"/>
        <v>0</v>
      </c>
      <c r="Q165" s="168">
        <v>0</v>
      </c>
      <c r="R165" s="168">
        <f t="shared" si="12"/>
        <v>0</v>
      </c>
      <c r="S165" s="168">
        <v>0</v>
      </c>
      <c r="T165" s="169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0" t="s">
        <v>843</v>
      </c>
      <c r="AT165" s="170" t="s">
        <v>237</v>
      </c>
      <c r="AU165" s="170" t="s">
        <v>87</v>
      </c>
      <c r="AY165" s="18" t="s">
        <v>234</v>
      </c>
      <c r="BE165" s="171">
        <f t="shared" si="14"/>
        <v>0</v>
      </c>
      <c r="BF165" s="171">
        <f t="shared" si="15"/>
        <v>0</v>
      </c>
      <c r="BG165" s="171">
        <f t="shared" si="16"/>
        <v>0</v>
      </c>
      <c r="BH165" s="171">
        <f t="shared" si="17"/>
        <v>0</v>
      </c>
      <c r="BI165" s="171">
        <f t="shared" si="18"/>
        <v>0</v>
      </c>
      <c r="BJ165" s="18" t="s">
        <v>87</v>
      </c>
      <c r="BK165" s="171">
        <f t="shared" si="19"/>
        <v>0</v>
      </c>
      <c r="BL165" s="18" t="s">
        <v>843</v>
      </c>
      <c r="BM165" s="170" t="s">
        <v>901</v>
      </c>
    </row>
    <row r="166" spans="1:65" s="2" customFormat="1" ht="33" customHeight="1">
      <c r="A166" s="33"/>
      <c r="B166" s="157"/>
      <c r="C166" s="158" t="s">
        <v>723</v>
      </c>
      <c r="D166" s="158" t="s">
        <v>237</v>
      </c>
      <c r="E166" s="159" t="s">
        <v>3702</v>
      </c>
      <c r="F166" s="160" t="s">
        <v>3703</v>
      </c>
      <c r="G166" s="161" t="s">
        <v>256</v>
      </c>
      <c r="H166" s="162">
        <v>75</v>
      </c>
      <c r="I166" s="163"/>
      <c r="J166" s="164">
        <f t="shared" si="10"/>
        <v>0</v>
      </c>
      <c r="K166" s="165"/>
      <c r="L166" s="34"/>
      <c r="M166" s="166" t="s">
        <v>1</v>
      </c>
      <c r="N166" s="167" t="s">
        <v>41</v>
      </c>
      <c r="O166" s="62"/>
      <c r="P166" s="168">
        <f t="shared" si="11"/>
        <v>0</v>
      </c>
      <c r="Q166" s="168">
        <v>0</v>
      </c>
      <c r="R166" s="168">
        <f t="shared" si="12"/>
        <v>0</v>
      </c>
      <c r="S166" s="168">
        <v>0</v>
      </c>
      <c r="T166" s="169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843</v>
      </c>
      <c r="AT166" s="170" t="s">
        <v>237</v>
      </c>
      <c r="AU166" s="170" t="s">
        <v>87</v>
      </c>
      <c r="AY166" s="18" t="s">
        <v>234</v>
      </c>
      <c r="BE166" s="171">
        <f t="shared" si="14"/>
        <v>0</v>
      </c>
      <c r="BF166" s="171">
        <f t="shared" si="15"/>
        <v>0</v>
      </c>
      <c r="BG166" s="171">
        <f t="shared" si="16"/>
        <v>0</v>
      </c>
      <c r="BH166" s="171">
        <f t="shared" si="17"/>
        <v>0</v>
      </c>
      <c r="BI166" s="171">
        <f t="shared" si="18"/>
        <v>0</v>
      </c>
      <c r="BJ166" s="18" t="s">
        <v>87</v>
      </c>
      <c r="BK166" s="171">
        <f t="shared" si="19"/>
        <v>0</v>
      </c>
      <c r="BL166" s="18" t="s">
        <v>843</v>
      </c>
      <c r="BM166" s="170" t="s">
        <v>912</v>
      </c>
    </row>
    <row r="167" spans="1:65" s="12" customFormat="1" ht="25.95" customHeight="1">
      <c r="B167" s="144"/>
      <c r="D167" s="145" t="s">
        <v>74</v>
      </c>
      <c r="E167" s="146" t="s">
        <v>2542</v>
      </c>
      <c r="F167" s="146" t="s">
        <v>2543</v>
      </c>
      <c r="I167" s="147"/>
      <c r="J167" s="148">
        <f>BK167</f>
        <v>0</v>
      </c>
      <c r="L167" s="144"/>
      <c r="M167" s="149"/>
      <c r="N167" s="150"/>
      <c r="O167" s="150"/>
      <c r="P167" s="151">
        <f>SUM(P168:P172)</f>
        <v>0</v>
      </c>
      <c r="Q167" s="150"/>
      <c r="R167" s="151">
        <f>SUM(R168:R172)</f>
        <v>0</v>
      </c>
      <c r="S167" s="150"/>
      <c r="T167" s="152">
        <f>SUM(T168:T172)</f>
        <v>0</v>
      </c>
      <c r="AR167" s="145" t="s">
        <v>269</v>
      </c>
      <c r="AT167" s="153" t="s">
        <v>74</v>
      </c>
      <c r="AU167" s="153" t="s">
        <v>75</v>
      </c>
      <c r="AY167" s="145" t="s">
        <v>234</v>
      </c>
      <c r="BK167" s="154">
        <f>SUM(BK168:BK172)</f>
        <v>0</v>
      </c>
    </row>
    <row r="168" spans="1:65" s="2" customFormat="1" ht="16.5" customHeight="1">
      <c r="A168" s="33"/>
      <c r="B168" s="157"/>
      <c r="C168" s="158" t="s">
        <v>733</v>
      </c>
      <c r="D168" s="158" t="s">
        <v>237</v>
      </c>
      <c r="E168" s="159" t="s">
        <v>2544</v>
      </c>
      <c r="F168" s="160" t="s">
        <v>2545</v>
      </c>
      <c r="G168" s="161" t="s">
        <v>2348</v>
      </c>
      <c r="H168" s="162">
        <v>1</v>
      </c>
      <c r="I168" s="163"/>
      <c r="J168" s="164">
        <f>ROUND(I168*H168,2)</f>
        <v>0</v>
      </c>
      <c r="K168" s="165"/>
      <c r="L168" s="34"/>
      <c r="M168" s="166" t="s">
        <v>1</v>
      </c>
      <c r="N168" s="167" t="s">
        <v>41</v>
      </c>
      <c r="O168" s="62"/>
      <c r="P168" s="168">
        <f>O168*H168</f>
        <v>0</v>
      </c>
      <c r="Q168" s="168">
        <v>0</v>
      </c>
      <c r="R168" s="168">
        <f>Q168*H168</f>
        <v>0</v>
      </c>
      <c r="S168" s="168">
        <v>0</v>
      </c>
      <c r="T168" s="169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0" t="s">
        <v>241</v>
      </c>
      <c r="AT168" s="170" t="s">
        <v>237</v>
      </c>
      <c r="AU168" s="170" t="s">
        <v>82</v>
      </c>
      <c r="AY168" s="18" t="s">
        <v>234</v>
      </c>
      <c r="BE168" s="171">
        <f>IF(N168="základná",J168,0)</f>
        <v>0</v>
      </c>
      <c r="BF168" s="171">
        <f>IF(N168="znížená",J168,0)</f>
        <v>0</v>
      </c>
      <c r="BG168" s="171">
        <f>IF(N168="zákl. prenesená",J168,0)</f>
        <v>0</v>
      </c>
      <c r="BH168" s="171">
        <f>IF(N168="zníž. prenesená",J168,0)</f>
        <v>0</v>
      </c>
      <c r="BI168" s="171">
        <f>IF(N168="nulová",J168,0)</f>
        <v>0</v>
      </c>
      <c r="BJ168" s="18" t="s">
        <v>87</v>
      </c>
      <c r="BK168" s="171">
        <f>ROUND(I168*H168,2)</f>
        <v>0</v>
      </c>
      <c r="BL168" s="18" t="s">
        <v>241</v>
      </c>
      <c r="BM168" s="170" t="s">
        <v>922</v>
      </c>
    </row>
    <row r="169" spans="1:65" s="2" customFormat="1" ht="16.5" customHeight="1">
      <c r="A169" s="33"/>
      <c r="B169" s="157"/>
      <c r="C169" s="158" t="s">
        <v>738</v>
      </c>
      <c r="D169" s="158" t="s">
        <v>237</v>
      </c>
      <c r="E169" s="159" t="s">
        <v>2547</v>
      </c>
      <c r="F169" s="160" t="s">
        <v>2548</v>
      </c>
      <c r="G169" s="161" t="s">
        <v>2348</v>
      </c>
      <c r="H169" s="162">
        <v>1</v>
      </c>
      <c r="I169" s="163"/>
      <c r="J169" s="164">
        <f>ROUND(I169*H169,2)</f>
        <v>0</v>
      </c>
      <c r="K169" s="165"/>
      <c r="L169" s="34"/>
      <c r="M169" s="166" t="s">
        <v>1</v>
      </c>
      <c r="N169" s="167" t="s">
        <v>41</v>
      </c>
      <c r="O169" s="62"/>
      <c r="P169" s="168">
        <f>O169*H169</f>
        <v>0</v>
      </c>
      <c r="Q169" s="168">
        <v>0</v>
      </c>
      <c r="R169" s="168">
        <f>Q169*H169</f>
        <v>0</v>
      </c>
      <c r="S169" s="168">
        <v>0</v>
      </c>
      <c r="T169" s="169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0" t="s">
        <v>241</v>
      </c>
      <c r="AT169" s="170" t="s">
        <v>237</v>
      </c>
      <c r="AU169" s="170" t="s">
        <v>82</v>
      </c>
      <c r="AY169" s="18" t="s">
        <v>234</v>
      </c>
      <c r="BE169" s="171">
        <f>IF(N169="základná",J169,0)</f>
        <v>0</v>
      </c>
      <c r="BF169" s="171">
        <f>IF(N169="znížená",J169,0)</f>
        <v>0</v>
      </c>
      <c r="BG169" s="171">
        <f>IF(N169="zákl. prenesená",J169,0)</f>
        <v>0</v>
      </c>
      <c r="BH169" s="171">
        <f>IF(N169="zníž. prenesená",J169,0)</f>
        <v>0</v>
      </c>
      <c r="BI169" s="171">
        <f>IF(N169="nulová",J169,0)</f>
        <v>0</v>
      </c>
      <c r="BJ169" s="18" t="s">
        <v>87</v>
      </c>
      <c r="BK169" s="171">
        <f>ROUND(I169*H169,2)</f>
        <v>0</v>
      </c>
      <c r="BL169" s="18" t="s">
        <v>241</v>
      </c>
      <c r="BM169" s="170" t="s">
        <v>933</v>
      </c>
    </row>
    <row r="170" spans="1:65" s="2" customFormat="1" ht="16.5" customHeight="1">
      <c r="A170" s="33"/>
      <c r="B170" s="157"/>
      <c r="C170" s="158" t="s">
        <v>743</v>
      </c>
      <c r="D170" s="158" t="s">
        <v>237</v>
      </c>
      <c r="E170" s="159" t="s">
        <v>2550</v>
      </c>
      <c r="F170" s="160" t="s">
        <v>2551</v>
      </c>
      <c r="G170" s="161" t="s">
        <v>2348</v>
      </c>
      <c r="H170" s="162">
        <v>1</v>
      </c>
      <c r="I170" s="163"/>
      <c r="J170" s="164">
        <f>ROUND(I170*H170,2)</f>
        <v>0</v>
      </c>
      <c r="K170" s="165"/>
      <c r="L170" s="34"/>
      <c r="M170" s="166" t="s">
        <v>1</v>
      </c>
      <c r="N170" s="167" t="s">
        <v>41</v>
      </c>
      <c r="O170" s="62"/>
      <c r="P170" s="168">
        <f>O170*H170</f>
        <v>0</v>
      </c>
      <c r="Q170" s="168">
        <v>0</v>
      </c>
      <c r="R170" s="168">
        <f>Q170*H170</f>
        <v>0</v>
      </c>
      <c r="S170" s="168">
        <v>0</v>
      </c>
      <c r="T170" s="169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0" t="s">
        <v>241</v>
      </c>
      <c r="AT170" s="170" t="s">
        <v>237</v>
      </c>
      <c r="AU170" s="170" t="s">
        <v>82</v>
      </c>
      <c r="AY170" s="18" t="s">
        <v>234</v>
      </c>
      <c r="BE170" s="171">
        <f>IF(N170="základná",J170,0)</f>
        <v>0</v>
      </c>
      <c r="BF170" s="171">
        <f>IF(N170="znížená",J170,0)</f>
        <v>0</v>
      </c>
      <c r="BG170" s="171">
        <f>IF(N170="zákl. prenesená",J170,0)</f>
        <v>0</v>
      </c>
      <c r="BH170" s="171">
        <f>IF(N170="zníž. prenesená",J170,0)</f>
        <v>0</v>
      </c>
      <c r="BI170" s="171">
        <f>IF(N170="nulová",J170,0)</f>
        <v>0</v>
      </c>
      <c r="BJ170" s="18" t="s">
        <v>87</v>
      </c>
      <c r="BK170" s="171">
        <f>ROUND(I170*H170,2)</f>
        <v>0</v>
      </c>
      <c r="BL170" s="18" t="s">
        <v>241</v>
      </c>
      <c r="BM170" s="170" t="s">
        <v>943</v>
      </c>
    </row>
    <row r="171" spans="1:65" s="2" customFormat="1" ht="16.5" customHeight="1">
      <c r="A171" s="33"/>
      <c r="B171" s="157"/>
      <c r="C171" s="158" t="s">
        <v>750</v>
      </c>
      <c r="D171" s="158" t="s">
        <v>237</v>
      </c>
      <c r="E171" s="159" t="s">
        <v>2553</v>
      </c>
      <c r="F171" s="160" t="s">
        <v>3704</v>
      </c>
      <c r="G171" s="161" t="s">
        <v>2348</v>
      </c>
      <c r="H171" s="162">
        <v>1</v>
      </c>
      <c r="I171" s="163"/>
      <c r="J171" s="164">
        <f>ROUND(I171*H171,2)</f>
        <v>0</v>
      </c>
      <c r="K171" s="165"/>
      <c r="L171" s="34"/>
      <c r="M171" s="166" t="s">
        <v>1</v>
      </c>
      <c r="N171" s="167" t="s">
        <v>41</v>
      </c>
      <c r="O171" s="62"/>
      <c r="P171" s="168">
        <f>O171*H171</f>
        <v>0</v>
      </c>
      <c r="Q171" s="168">
        <v>0</v>
      </c>
      <c r="R171" s="168">
        <f>Q171*H171</f>
        <v>0</v>
      </c>
      <c r="S171" s="168">
        <v>0</v>
      </c>
      <c r="T171" s="169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241</v>
      </c>
      <c r="AT171" s="170" t="s">
        <v>237</v>
      </c>
      <c r="AU171" s="170" t="s">
        <v>82</v>
      </c>
      <c r="AY171" s="18" t="s">
        <v>234</v>
      </c>
      <c r="BE171" s="171">
        <f>IF(N171="základná",J171,0)</f>
        <v>0</v>
      </c>
      <c r="BF171" s="171">
        <f>IF(N171="znížená",J171,0)</f>
        <v>0</v>
      </c>
      <c r="BG171" s="171">
        <f>IF(N171="zákl. prenesená",J171,0)</f>
        <v>0</v>
      </c>
      <c r="BH171" s="171">
        <f>IF(N171="zníž. prenesená",J171,0)</f>
        <v>0</v>
      </c>
      <c r="BI171" s="171">
        <f>IF(N171="nulová",J171,0)</f>
        <v>0</v>
      </c>
      <c r="BJ171" s="18" t="s">
        <v>87</v>
      </c>
      <c r="BK171" s="171">
        <f>ROUND(I171*H171,2)</f>
        <v>0</v>
      </c>
      <c r="BL171" s="18" t="s">
        <v>241</v>
      </c>
      <c r="BM171" s="170" t="s">
        <v>954</v>
      </c>
    </row>
    <row r="172" spans="1:65" s="2" customFormat="1" ht="16.5" customHeight="1">
      <c r="A172" s="33"/>
      <c r="B172" s="157"/>
      <c r="C172" s="158" t="s">
        <v>756</v>
      </c>
      <c r="D172" s="158" t="s">
        <v>237</v>
      </c>
      <c r="E172" s="159" t="s">
        <v>5376</v>
      </c>
      <c r="F172" s="160" t="s">
        <v>5377</v>
      </c>
      <c r="G172" s="161" t="s">
        <v>2348</v>
      </c>
      <c r="H172" s="162">
        <v>1</v>
      </c>
      <c r="I172" s="163"/>
      <c r="J172" s="164">
        <f>ROUND(I172*H172,2)</f>
        <v>0</v>
      </c>
      <c r="K172" s="165"/>
      <c r="L172" s="34"/>
      <c r="M172" s="224" t="s">
        <v>1</v>
      </c>
      <c r="N172" s="225" t="s">
        <v>41</v>
      </c>
      <c r="O172" s="220"/>
      <c r="P172" s="221">
        <f>O172*H172</f>
        <v>0</v>
      </c>
      <c r="Q172" s="221">
        <v>0</v>
      </c>
      <c r="R172" s="221">
        <f>Q172*H172</f>
        <v>0</v>
      </c>
      <c r="S172" s="221">
        <v>0</v>
      </c>
      <c r="T172" s="222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241</v>
      </c>
      <c r="AT172" s="170" t="s">
        <v>237</v>
      </c>
      <c r="AU172" s="170" t="s">
        <v>82</v>
      </c>
      <c r="AY172" s="18" t="s">
        <v>234</v>
      </c>
      <c r="BE172" s="171">
        <f>IF(N172="základná",J172,0)</f>
        <v>0</v>
      </c>
      <c r="BF172" s="171">
        <f>IF(N172="znížená",J172,0)</f>
        <v>0</v>
      </c>
      <c r="BG172" s="171">
        <f>IF(N172="zákl. prenesená",J172,0)</f>
        <v>0</v>
      </c>
      <c r="BH172" s="171">
        <f>IF(N172="zníž. prenesená",J172,0)</f>
        <v>0</v>
      </c>
      <c r="BI172" s="171">
        <f>IF(N172="nulová",J172,0)</f>
        <v>0</v>
      </c>
      <c r="BJ172" s="18" t="s">
        <v>87</v>
      </c>
      <c r="BK172" s="171">
        <f>ROUND(I172*H172,2)</f>
        <v>0</v>
      </c>
      <c r="BL172" s="18" t="s">
        <v>241</v>
      </c>
      <c r="BM172" s="170" t="s">
        <v>965</v>
      </c>
    </row>
    <row r="173" spans="1:65" s="2" customFormat="1" ht="6.9" customHeight="1">
      <c r="A173" s="33"/>
      <c r="B173" s="51"/>
      <c r="C173" s="52"/>
      <c r="D173" s="52"/>
      <c r="E173" s="52"/>
      <c r="F173" s="52"/>
      <c r="G173" s="52"/>
      <c r="H173" s="52"/>
      <c r="I173" s="52"/>
      <c r="J173" s="52"/>
      <c r="K173" s="52"/>
      <c r="L173" s="34"/>
      <c r="M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</row>
  </sheetData>
  <autoFilter ref="C121:K172" xr:uid="{00000000-0009-0000-0000-00001B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H1276"/>
  <sheetViews>
    <sheetView showGridLines="0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25" style="1" customWidth="1"/>
    <col min="4" max="4" width="75.85546875" style="1" customWidth="1"/>
    <col min="5" max="5" width="13.28515625" style="1" customWidth="1"/>
    <col min="6" max="6" width="20" style="1" customWidth="1"/>
    <col min="7" max="7" width="1.7109375" style="1" customWidth="1"/>
    <col min="8" max="8" width="8.28515625" style="1" customWidth="1"/>
  </cols>
  <sheetData>
    <row r="1" spans="1:8" s="1" customFormat="1" ht="11.25" customHeight="1"/>
    <row r="2" spans="1:8" s="1" customFormat="1" ht="36.9" customHeight="1"/>
    <row r="3" spans="1:8" s="1" customFormat="1" ht="6.9" customHeight="1">
      <c r="B3" s="19"/>
      <c r="C3" s="20"/>
      <c r="D3" s="20"/>
      <c r="E3" s="20"/>
      <c r="F3" s="20"/>
      <c r="G3" s="20"/>
      <c r="H3" s="21"/>
    </row>
    <row r="4" spans="1:8" s="1" customFormat="1" ht="24.9" customHeight="1">
      <c r="B4" s="21"/>
      <c r="C4" s="22" t="s">
        <v>5378</v>
      </c>
      <c r="H4" s="21"/>
    </row>
    <row r="5" spans="1:8" s="1" customFormat="1" ht="12" customHeight="1">
      <c r="B5" s="21"/>
      <c r="C5" s="25" t="s">
        <v>12</v>
      </c>
      <c r="D5" s="259" t="s">
        <v>13</v>
      </c>
      <c r="E5" s="248"/>
      <c r="F5" s="248"/>
      <c r="H5" s="21"/>
    </row>
    <row r="6" spans="1:8" s="1" customFormat="1" ht="36.9" customHeight="1">
      <c r="B6" s="21"/>
      <c r="C6" s="27" t="s">
        <v>15</v>
      </c>
      <c r="D6" s="256" t="s">
        <v>16</v>
      </c>
      <c r="E6" s="248"/>
      <c r="F6" s="248"/>
      <c r="H6" s="21"/>
    </row>
    <row r="7" spans="1:8" s="1" customFormat="1" ht="16.5" customHeight="1">
      <c r="B7" s="21"/>
      <c r="C7" s="28" t="s">
        <v>21</v>
      </c>
      <c r="D7" s="59" t="str">
        <f>'Rekapitulácia stavby'!AN8</f>
        <v>20. 4. 2022</v>
      </c>
      <c r="H7" s="21"/>
    </row>
    <row r="8" spans="1:8" s="2" customFormat="1" ht="10.95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33"/>
      <c r="B9" s="134"/>
      <c r="C9" s="135" t="s">
        <v>56</v>
      </c>
      <c r="D9" s="136" t="s">
        <v>57</v>
      </c>
      <c r="E9" s="136" t="s">
        <v>222</v>
      </c>
      <c r="F9" s="137" t="s">
        <v>5379</v>
      </c>
      <c r="G9" s="133"/>
      <c r="H9" s="134"/>
    </row>
    <row r="10" spans="1:8" s="2" customFormat="1" ht="46.8">
      <c r="A10" s="33"/>
      <c r="B10" s="34"/>
      <c r="C10" s="229" t="s">
        <v>5380</v>
      </c>
      <c r="D10" s="229" t="s">
        <v>91</v>
      </c>
      <c r="E10" s="33"/>
      <c r="F10" s="33"/>
      <c r="G10" s="33"/>
      <c r="H10" s="34"/>
    </row>
    <row r="11" spans="1:8" s="2" customFormat="1" ht="16.95" customHeight="1">
      <c r="A11" s="33"/>
      <c r="B11" s="34"/>
      <c r="C11" s="230" t="s">
        <v>195</v>
      </c>
      <c r="D11" s="231" t="s">
        <v>196</v>
      </c>
      <c r="E11" s="232" t="s">
        <v>1</v>
      </c>
      <c r="F11" s="233">
        <v>240.97900000000001</v>
      </c>
      <c r="G11" s="33"/>
      <c r="H11" s="34"/>
    </row>
    <row r="12" spans="1:8" s="2" customFormat="1" ht="16.95" customHeight="1">
      <c r="A12" s="33"/>
      <c r="B12" s="34"/>
      <c r="C12" s="234" t="s">
        <v>1</v>
      </c>
      <c r="D12" s="234" t="s">
        <v>244</v>
      </c>
      <c r="E12" s="18" t="s">
        <v>1</v>
      </c>
      <c r="F12" s="235">
        <v>0</v>
      </c>
      <c r="G12" s="33"/>
      <c r="H12" s="34"/>
    </row>
    <row r="13" spans="1:8" s="2" customFormat="1" ht="20.399999999999999">
      <c r="A13" s="33"/>
      <c r="B13" s="34"/>
      <c r="C13" s="234" t="s">
        <v>1</v>
      </c>
      <c r="D13" s="234" t="s">
        <v>259</v>
      </c>
      <c r="E13" s="18" t="s">
        <v>1</v>
      </c>
      <c r="F13" s="235">
        <v>142.21299999999999</v>
      </c>
      <c r="G13" s="33"/>
      <c r="H13" s="34"/>
    </row>
    <row r="14" spans="1:8" s="2" customFormat="1" ht="16.95" customHeight="1">
      <c r="A14" s="33"/>
      <c r="B14" s="34"/>
      <c r="C14" s="234" t="s">
        <v>1</v>
      </c>
      <c r="D14" s="234" t="s">
        <v>313</v>
      </c>
      <c r="E14" s="18" t="s">
        <v>1</v>
      </c>
      <c r="F14" s="235">
        <v>47.195999999999998</v>
      </c>
      <c r="G14" s="33"/>
      <c r="H14" s="34"/>
    </row>
    <row r="15" spans="1:8" s="2" customFormat="1" ht="16.95" customHeight="1">
      <c r="A15" s="33"/>
      <c r="B15" s="34"/>
      <c r="C15" s="234" t="s">
        <v>1</v>
      </c>
      <c r="D15" s="234" t="s">
        <v>314</v>
      </c>
      <c r="E15" s="18" t="s">
        <v>1</v>
      </c>
      <c r="F15" s="235">
        <v>51.57</v>
      </c>
      <c r="G15" s="33"/>
      <c r="H15" s="34"/>
    </row>
    <row r="16" spans="1:8" s="2" customFormat="1" ht="16.95" customHeight="1">
      <c r="A16" s="33"/>
      <c r="B16" s="34"/>
      <c r="C16" s="234" t="s">
        <v>195</v>
      </c>
      <c r="D16" s="234" t="s">
        <v>248</v>
      </c>
      <c r="E16" s="18" t="s">
        <v>1</v>
      </c>
      <c r="F16" s="235">
        <v>240.97900000000001</v>
      </c>
      <c r="G16" s="33"/>
      <c r="H16" s="34"/>
    </row>
    <row r="17" spans="1:8" s="2" customFormat="1" ht="16.95" customHeight="1">
      <c r="A17" s="33"/>
      <c r="B17" s="34"/>
      <c r="C17" s="236" t="s">
        <v>5381</v>
      </c>
      <c r="D17" s="33"/>
      <c r="E17" s="33"/>
      <c r="F17" s="33"/>
      <c r="G17" s="33"/>
      <c r="H17" s="34"/>
    </row>
    <row r="18" spans="1:8" s="2" customFormat="1" ht="20.399999999999999">
      <c r="A18" s="33"/>
      <c r="B18" s="34"/>
      <c r="C18" s="234" t="s">
        <v>310</v>
      </c>
      <c r="D18" s="234" t="s">
        <v>311</v>
      </c>
      <c r="E18" s="18" t="s">
        <v>256</v>
      </c>
      <c r="F18" s="235">
        <v>240.97900000000001</v>
      </c>
      <c r="G18" s="33"/>
      <c r="H18" s="34"/>
    </row>
    <row r="19" spans="1:8" s="2" customFormat="1" ht="20.399999999999999">
      <c r="A19" s="33"/>
      <c r="B19" s="34"/>
      <c r="C19" s="234" t="s">
        <v>316</v>
      </c>
      <c r="D19" s="234" t="s">
        <v>317</v>
      </c>
      <c r="E19" s="18" t="s">
        <v>256</v>
      </c>
      <c r="F19" s="235">
        <v>722.93700000000001</v>
      </c>
      <c r="G19" s="33"/>
      <c r="H19" s="34"/>
    </row>
    <row r="20" spans="1:8" s="2" customFormat="1" ht="20.399999999999999">
      <c r="A20" s="33"/>
      <c r="B20" s="34"/>
      <c r="C20" s="234" t="s">
        <v>322</v>
      </c>
      <c r="D20" s="234" t="s">
        <v>323</v>
      </c>
      <c r="E20" s="18" t="s">
        <v>256</v>
      </c>
      <c r="F20" s="235">
        <v>240.97900000000001</v>
      </c>
      <c r="G20" s="33"/>
      <c r="H20" s="34"/>
    </row>
    <row r="21" spans="1:8" s="2" customFormat="1" ht="46.8">
      <c r="A21" s="33"/>
      <c r="B21" s="34"/>
      <c r="C21" s="229" t="s">
        <v>5382</v>
      </c>
      <c r="D21" s="229" t="s">
        <v>95</v>
      </c>
      <c r="E21" s="33"/>
      <c r="F21" s="33"/>
      <c r="G21" s="33"/>
      <c r="H21" s="34"/>
    </row>
    <row r="22" spans="1:8" s="2" customFormat="1" ht="16.95" customHeight="1">
      <c r="A22" s="33"/>
      <c r="B22" s="34"/>
      <c r="C22" s="230" t="s">
        <v>417</v>
      </c>
      <c r="D22" s="231" t="s">
        <v>418</v>
      </c>
      <c r="E22" s="232" t="s">
        <v>1</v>
      </c>
      <c r="F22" s="233">
        <v>21.411999999999999</v>
      </c>
      <c r="G22" s="33"/>
      <c r="H22" s="34"/>
    </row>
    <row r="23" spans="1:8" s="2" customFormat="1" ht="16.95" customHeight="1">
      <c r="A23" s="33"/>
      <c r="B23" s="34"/>
      <c r="C23" s="234" t="s">
        <v>417</v>
      </c>
      <c r="D23" s="234" t="s">
        <v>813</v>
      </c>
      <c r="E23" s="18" t="s">
        <v>1</v>
      </c>
      <c r="F23" s="235">
        <v>21.411999999999999</v>
      </c>
      <c r="G23" s="33"/>
      <c r="H23" s="34"/>
    </row>
    <row r="24" spans="1:8" s="2" customFormat="1" ht="16.95" customHeight="1">
      <c r="A24" s="33"/>
      <c r="B24" s="34"/>
      <c r="C24" s="236" t="s">
        <v>5381</v>
      </c>
      <c r="D24" s="33"/>
      <c r="E24" s="33"/>
      <c r="F24" s="33"/>
      <c r="G24" s="33"/>
      <c r="H24" s="34"/>
    </row>
    <row r="25" spans="1:8" s="2" customFormat="1" ht="20.399999999999999">
      <c r="A25" s="33"/>
      <c r="B25" s="34"/>
      <c r="C25" s="234" t="s">
        <v>810</v>
      </c>
      <c r="D25" s="234" t="s">
        <v>811</v>
      </c>
      <c r="E25" s="18" t="s">
        <v>256</v>
      </c>
      <c r="F25" s="235">
        <v>21.411999999999999</v>
      </c>
      <c r="G25" s="33"/>
      <c r="H25" s="34"/>
    </row>
    <row r="26" spans="1:8" s="2" customFormat="1" ht="16.95" customHeight="1">
      <c r="A26" s="33"/>
      <c r="B26" s="34"/>
      <c r="C26" s="234" t="s">
        <v>844</v>
      </c>
      <c r="D26" s="234" t="s">
        <v>845</v>
      </c>
      <c r="E26" s="18" t="s">
        <v>256</v>
      </c>
      <c r="F26" s="235">
        <v>70.959000000000003</v>
      </c>
      <c r="G26" s="33"/>
      <c r="H26" s="34"/>
    </row>
    <row r="27" spans="1:8" s="2" customFormat="1" ht="16.95" customHeight="1">
      <c r="A27" s="33"/>
      <c r="B27" s="34"/>
      <c r="C27" s="234" t="s">
        <v>854</v>
      </c>
      <c r="D27" s="234" t="s">
        <v>855</v>
      </c>
      <c r="E27" s="18" t="s">
        <v>256</v>
      </c>
      <c r="F27" s="235">
        <v>70.959000000000003</v>
      </c>
      <c r="G27" s="33"/>
      <c r="H27" s="34"/>
    </row>
    <row r="28" spans="1:8" s="2" customFormat="1" ht="16.95" customHeight="1">
      <c r="A28" s="33"/>
      <c r="B28" s="34"/>
      <c r="C28" s="234" t="s">
        <v>858</v>
      </c>
      <c r="D28" s="234" t="s">
        <v>859</v>
      </c>
      <c r="E28" s="18" t="s">
        <v>256</v>
      </c>
      <c r="F28" s="235">
        <v>78.055000000000007</v>
      </c>
      <c r="G28" s="33"/>
      <c r="H28" s="34"/>
    </row>
    <row r="29" spans="1:8" s="2" customFormat="1" ht="16.95" customHeight="1">
      <c r="A29" s="33"/>
      <c r="B29" s="34"/>
      <c r="C29" s="234" t="s">
        <v>848</v>
      </c>
      <c r="D29" s="234" t="s">
        <v>849</v>
      </c>
      <c r="E29" s="18" t="s">
        <v>256</v>
      </c>
      <c r="F29" s="235">
        <v>78.055000000000007</v>
      </c>
      <c r="G29" s="33"/>
      <c r="H29" s="34"/>
    </row>
    <row r="30" spans="1:8" s="2" customFormat="1" ht="16.95" customHeight="1">
      <c r="A30" s="33"/>
      <c r="B30" s="34"/>
      <c r="C30" s="230" t="s">
        <v>397</v>
      </c>
      <c r="D30" s="231" t="s">
        <v>398</v>
      </c>
      <c r="E30" s="232" t="s">
        <v>1</v>
      </c>
      <c r="F30" s="233">
        <v>94.415000000000006</v>
      </c>
      <c r="G30" s="33"/>
      <c r="H30" s="34"/>
    </row>
    <row r="31" spans="1:8" s="2" customFormat="1" ht="16.95" customHeight="1">
      <c r="A31" s="33"/>
      <c r="B31" s="34"/>
      <c r="C31" s="234" t="s">
        <v>1</v>
      </c>
      <c r="D31" s="234" t="s">
        <v>1180</v>
      </c>
      <c r="E31" s="18" t="s">
        <v>1</v>
      </c>
      <c r="F31" s="235">
        <v>36.225000000000001</v>
      </c>
      <c r="G31" s="33"/>
      <c r="H31" s="34"/>
    </row>
    <row r="32" spans="1:8" s="2" customFormat="1" ht="16.95" customHeight="1">
      <c r="A32" s="33"/>
      <c r="B32" s="34"/>
      <c r="C32" s="234" t="s">
        <v>1</v>
      </c>
      <c r="D32" s="234" t="s">
        <v>1181</v>
      </c>
      <c r="E32" s="18" t="s">
        <v>1</v>
      </c>
      <c r="F32" s="235">
        <v>48.49</v>
      </c>
      <c r="G32" s="33"/>
      <c r="H32" s="34"/>
    </row>
    <row r="33" spans="1:8" s="2" customFormat="1" ht="16.95" customHeight="1">
      <c r="A33" s="33"/>
      <c r="B33" s="34"/>
      <c r="C33" s="234" t="s">
        <v>1</v>
      </c>
      <c r="D33" s="234" t="s">
        <v>1182</v>
      </c>
      <c r="E33" s="18" t="s">
        <v>1</v>
      </c>
      <c r="F33" s="235">
        <v>9.6999999999999993</v>
      </c>
      <c r="G33" s="33"/>
      <c r="H33" s="34"/>
    </row>
    <row r="34" spans="1:8" s="2" customFormat="1" ht="16.95" customHeight="1">
      <c r="A34" s="33"/>
      <c r="B34" s="34"/>
      <c r="C34" s="234" t="s">
        <v>397</v>
      </c>
      <c r="D34" s="234" t="s">
        <v>248</v>
      </c>
      <c r="E34" s="18" t="s">
        <v>1</v>
      </c>
      <c r="F34" s="235">
        <v>94.415000000000006</v>
      </c>
      <c r="G34" s="33"/>
      <c r="H34" s="34"/>
    </row>
    <row r="35" spans="1:8" s="2" customFormat="1" ht="16.95" customHeight="1">
      <c r="A35" s="33"/>
      <c r="B35" s="34"/>
      <c r="C35" s="236" t="s">
        <v>5381</v>
      </c>
      <c r="D35" s="33"/>
      <c r="E35" s="33"/>
      <c r="F35" s="33"/>
      <c r="G35" s="33"/>
      <c r="H35" s="34"/>
    </row>
    <row r="36" spans="1:8" s="2" customFormat="1" ht="16.95" customHeight="1">
      <c r="A36" s="33"/>
      <c r="B36" s="34"/>
      <c r="C36" s="234" t="s">
        <v>1177</v>
      </c>
      <c r="D36" s="234" t="s">
        <v>1178</v>
      </c>
      <c r="E36" s="18" t="s">
        <v>256</v>
      </c>
      <c r="F36" s="235">
        <v>94.415000000000006</v>
      </c>
      <c r="G36" s="33"/>
      <c r="H36" s="34"/>
    </row>
    <row r="37" spans="1:8" s="2" customFormat="1" ht="16.95" customHeight="1">
      <c r="A37" s="33"/>
      <c r="B37" s="34"/>
      <c r="C37" s="234" t="s">
        <v>583</v>
      </c>
      <c r="D37" s="234" t="s">
        <v>584</v>
      </c>
      <c r="E37" s="18" t="s">
        <v>256</v>
      </c>
      <c r="F37" s="235">
        <v>413.64499999999998</v>
      </c>
      <c r="G37" s="33"/>
      <c r="H37" s="34"/>
    </row>
    <row r="38" spans="1:8" s="2" customFormat="1" ht="16.95" customHeight="1">
      <c r="A38" s="33"/>
      <c r="B38" s="34"/>
      <c r="C38" s="234" t="s">
        <v>605</v>
      </c>
      <c r="D38" s="234" t="s">
        <v>606</v>
      </c>
      <c r="E38" s="18" t="s">
        <v>256</v>
      </c>
      <c r="F38" s="235">
        <v>413.64499999999998</v>
      </c>
      <c r="G38" s="33"/>
      <c r="H38" s="34"/>
    </row>
    <row r="39" spans="1:8" s="2" customFormat="1" ht="16.95" customHeight="1">
      <c r="A39" s="33"/>
      <c r="B39" s="34"/>
      <c r="C39" s="234" t="s">
        <v>614</v>
      </c>
      <c r="D39" s="234" t="s">
        <v>615</v>
      </c>
      <c r="E39" s="18" t="s">
        <v>256</v>
      </c>
      <c r="F39" s="235">
        <v>413.64499999999998</v>
      </c>
      <c r="G39" s="33"/>
      <c r="H39" s="34"/>
    </row>
    <row r="40" spans="1:8" s="2" customFormat="1" ht="16.95" customHeight="1">
      <c r="A40" s="33"/>
      <c r="B40" s="34"/>
      <c r="C40" s="234" t="s">
        <v>898</v>
      </c>
      <c r="D40" s="234" t="s">
        <v>899</v>
      </c>
      <c r="E40" s="18" t="s">
        <v>256</v>
      </c>
      <c r="F40" s="235">
        <v>413.64499999999998</v>
      </c>
      <c r="G40" s="33"/>
      <c r="H40" s="34"/>
    </row>
    <row r="41" spans="1:8" s="2" customFormat="1" ht="16.95" customHeight="1">
      <c r="A41" s="33"/>
      <c r="B41" s="34"/>
      <c r="C41" s="234" t="s">
        <v>1184</v>
      </c>
      <c r="D41" s="234" t="s">
        <v>1185</v>
      </c>
      <c r="E41" s="18" t="s">
        <v>256</v>
      </c>
      <c r="F41" s="235">
        <v>110.47799999999999</v>
      </c>
      <c r="G41" s="33"/>
      <c r="H41" s="34"/>
    </row>
    <row r="42" spans="1:8" s="2" customFormat="1" ht="16.95" customHeight="1">
      <c r="A42" s="33"/>
      <c r="B42" s="34"/>
      <c r="C42" s="234" t="s">
        <v>902</v>
      </c>
      <c r="D42" s="234" t="s">
        <v>903</v>
      </c>
      <c r="E42" s="18" t="s">
        <v>256</v>
      </c>
      <c r="F42" s="235">
        <v>426.05399999999997</v>
      </c>
      <c r="G42" s="33"/>
      <c r="H42" s="34"/>
    </row>
    <row r="43" spans="1:8" s="2" customFormat="1" ht="16.95" customHeight="1">
      <c r="A43" s="33"/>
      <c r="B43" s="34"/>
      <c r="C43" s="230" t="s">
        <v>415</v>
      </c>
      <c r="D43" s="231" t="s">
        <v>196</v>
      </c>
      <c r="E43" s="232" t="s">
        <v>1</v>
      </c>
      <c r="F43" s="233">
        <v>250.685</v>
      </c>
      <c r="G43" s="33"/>
      <c r="H43" s="34"/>
    </row>
    <row r="44" spans="1:8" s="2" customFormat="1" ht="16.95" customHeight="1">
      <c r="A44" s="33"/>
      <c r="B44" s="34"/>
      <c r="C44" s="234" t="s">
        <v>1</v>
      </c>
      <c r="D44" s="234" t="s">
        <v>706</v>
      </c>
      <c r="E44" s="18" t="s">
        <v>1</v>
      </c>
      <c r="F44" s="235">
        <v>0</v>
      </c>
      <c r="G44" s="33"/>
      <c r="H44" s="34"/>
    </row>
    <row r="45" spans="1:8" s="2" customFormat="1" ht="16.95" customHeight="1">
      <c r="A45" s="33"/>
      <c r="B45" s="34"/>
      <c r="C45" s="234" t="s">
        <v>1</v>
      </c>
      <c r="D45" s="234" t="s">
        <v>707</v>
      </c>
      <c r="E45" s="18" t="s">
        <v>1</v>
      </c>
      <c r="F45" s="235">
        <v>68.180000000000007</v>
      </c>
      <c r="G45" s="33"/>
      <c r="H45" s="34"/>
    </row>
    <row r="46" spans="1:8" s="2" customFormat="1" ht="16.95" customHeight="1">
      <c r="A46" s="33"/>
      <c r="B46" s="34"/>
      <c r="C46" s="234" t="s">
        <v>1</v>
      </c>
      <c r="D46" s="234" t="s">
        <v>708</v>
      </c>
      <c r="E46" s="18" t="s">
        <v>1</v>
      </c>
      <c r="F46" s="235">
        <v>32.139000000000003</v>
      </c>
      <c r="G46" s="33"/>
      <c r="H46" s="34"/>
    </row>
    <row r="47" spans="1:8" s="2" customFormat="1" ht="16.95" customHeight="1">
      <c r="A47" s="33"/>
      <c r="B47" s="34"/>
      <c r="C47" s="234" t="s">
        <v>1</v>
      </c>
      <c r="D47" s="234" t="s">
        <v>709</v>
      </c>
      <c r="E47" s="18" t="s">
        <v>1</v>
      </c>
      <c r="F47" s="235">
        <v>37.613</v>
      </c>
      <c r="G47" s="33"/>
      <c r="H47" s="34"/>
    </row>
    <row r="48" spans="1:8" s="2" customFormat="1" ht="16.95" customHeight="1">
      <c r="A48" s="33"/>
      <c r="B48" s="34"/>
      <c r="C48" s="234" t="s">
        <v>1</v>
      </c>
      <c r="D48" s="234" t="s">
        <v>712</v>
      </c>
      <c r="E48" s="18" t="s">
        <v>1</v>
      </c>
      <c r="F48" s="235">
        <v>0</v>
      </c>
      <c r="G48" s="33"/>
      <c r="H48" s="34"/>
    </row>
    <row r="49" spans="1:8" s="2" customFormat="1" ht="16.95" customHeight="1">
      <c r="A49" s="33"/>
      <c r="B49" s="34"/>
      <c r="C49" s="234" t="s">
        <v>1</v>
      </c>
      <c r="D49" s="234" t="s">
        <v>713</v>
      </c>
      <c r="E49" s="18" t="s">
        <v>1</v>
      </c>
      <c r="F49" s="235">
        <v>14.853999999999999</v>
      </c>
      <c r="G49" s="33"/>
      <c r="H49" s="34"/>
    </row>
    <row r="50" spans="1:8" s="2" customFormat="1" ht="16.95" customHeight="1">
      <c r="A50" s="33"/>
      <c r="B50" s="34"/>
      <c r="C50" s="234" t="s">
        <v>1</v>
      </c>
      <c r="D50" s="234" t="s">
        <v>715</v>
      </c>
      <c r="E50" s="18" t="s">
        <v>1</v>
      </c>
      <c r="F50" s="235">
        <v>0</v>
      </c>
      <c r="G50" s="33"/>
      <c r="H50" s="34"/>
    </row>
    <row r="51" spans="1:8" s="2" customFormat="1" ht="16.95" customHeight="1">
      <c r="A51" s="33"/>
      <c r="B51" s="34"/>
      <c r="C51" s="234" t="s">
        <v>1</v>
      </c>
      <c r="D51" s="234" t="s">
        <v>716</v>
      </c>
      <c r="E51" s="18" t="s">
        <v>1</v>
      </c>
      <c r="F51" s="235">
        <v>73.334999999999994</v>
      </c>
      <c r="G51" s="33"/>
      <c r="H51" s="34"/>
    </row>
    <row r="52" spans="1:8" s="2" customFormat="1" ht="16.95" customHeight="1">
      <c r="A52" s="33"/>
      <c r="B52" s="34"/>
      <c r="C52" s="234" t="s">
        <v>1</v>
      </c>
      <c r="D52" s="234" t="s">
        <v>719</v>
      </c>
      <c r="E52" s="18" t="s">
        <v>1</v>
      </c>
      <c r="F52" s="235">
        <v>0</v>
      </c>
      <c r="G52" s="33"/>
      <c r="H52" s="34"/>
    </row>
    <row r="53" spans="1:8" s="2" customFormat="1" ht="16.95" customHeight="1">
      <c r="A53" s="33"/>
      <c r="B53" s="34"/>
      <c r="C53" s="234" t="s">
        <v>1</v>
      </c>
      <c r="D53" s="234" t="s">
        <v>720</v>
      </c>
      <c r="E53" s="18" t="s">
        <v>1</v>
      </c>
      <c r="F53" s="235">
        <v>24.564</v>
      </c>
      <c r="G53" s="33"/>
      <c r="H53" s="34"/>
    </row>
    <row r="54" spans="1:8" s="2" customFormat="1" ht="16.95" customHeight="1">
      <c r="A54" s="33"/>
      <c r="B54" s="34"/>
      <c r="C54" s="234" t="s">
        <v>415</v>
      </c>
      <c r="D54" s="234" t="s">
        <v>248</v>
      </c>
      <c r="E54" s="18" t="s">
        <v>1</v>
      </c>
      <c r="F54" s="235">
        <v>250.685</v>
      </c>
      <c r="G54" s="33"/>
      <c r="H54" s="34"/>
    </row>
    <row r="55" spans="1:8" s="2" customFormat="1" ht="16.95" customHeight="1">
      <c r="A55" s="33"/>
      <c r="B55" s="34"/>
      <c r="C55" s="236" t="s">
        <v>5381</v>
      </c>
      <c r="D55" s="33"/>
      <c r="E55" s="33"/>
      <c r="F55" s="33"/>
      <c r="G55" s="33"/>
      <c r="H55" s="34"/>
    </row>
    <row r="56" spans="1:8" s="2" customFormat="1" ht="20.399999999999999">
      <c r="A56" s="33"/>
      <c r="B56" s="34"/>
      <c r="C56" s="234" t="s">
        <v>310</v>
      </c>
      <c r="D56" s="234" t="s">
        <v>311</v>
      </c>
      <c r="E56" s="18" t="s">
        <v>256</v>
      </c>
      <c r="F56" s="235">
        <v>250.685</v>
      </c>
      <c r="G56" s="33"/>
      <c r="H56" s="34"/>
    </row>
    <row r="57" spans="1:8" s="2" customFormat="1" ht="20.399999999999999">
      <c r="A57" s="33"/>
      <c r="B57" s="34"/>
      <c r="C57" s="234" t="s">
        <v>316</v>
      </c>
      <c r="D57" s="234" t="s">
        <v>317</v>
      </c>
      <c r="E57" s="18" t="s">
        <v>256</v>
      </c>
      <c r="F57" s="235">
        <v>752.05499999999995</v>
      </c>
      <c r="G57" s="33"/>
      <c r="H57" s="34"/>
    </row>
    <row r="58" spans="1:8" s="2" customFormat="1" ht="20.399999999999999">
      <c r="A58" s="33"/>
      <c r="B58" s="34"/>
      <c r="C58" s="234" t="s">
        <v>322</v>
      </c>
      <c r="D58" s="234" t="s">
        <v>323</v>
      </c>
      <c r="E58" s="18" t="s">
        <v>256</v>
      </c>
      <c r="F58" s="235">
        <v>250.685</v>
      </c>
      <c r="G58" s="33"/>
      <c r="H58" s="34"/>
    </row>
    <row r="59" spans="1:8" s="2" customFormat="1" ht="16.95" customHeight="1">
      <c r="A59" s="33"/>
      <c r="B59" s="34"/>
      <c r="C59" s="230" t="s">
        <v>409</v>
      </c>
      <c r="D59" s="231" t="s">
        <v>410</v>
      </c>
      <c r="E59" s="232" t="s">
        <v>1</v>
      </c>
      <c r="F59" s="233">
        <v>245.13399999999999</v>
      </c>
      <c r="G59" s="33"/>
      <c r="H59" s="34"/>
    </row>
    <row r="60" spans="1:8" s="2" customFormat="1" ht="16.95" customHeight="1">
      <c r="A60" s="33"/>
      <c r="B60" s="34"/>
      <c r="C60" s="234" t="s">
        <v>1</v>
      </c>
      <c r="D60" s="234" t="s">
        <v>722</v>
      </c>
      <c r="E60" s="18" t="s">
        <v>1</v>
      </c>
      <c r="F60" s="235">
        <v>245.13399999999999</v>
      </c>
      <c r="G60" s="33"/>
      <c r="H60" s="34"/>
    </row>
    <row r="61" spans="1:8" s="2" customFormat="1" ht="16.95" customHeight="1">
      <c r="A61" s="33"/>
      <c r="B61" s="34"/>
      <c r="C61" s="234" t="s">
        <v>409</v>
      </c>
      <c r="D61" s="234" t="s">
        <v>248</v>
      </c>
      <c r="E61" s="18" t="s">
        <v>1</v>
      </c>
      <c r="F61" s="235">
        <v>245.13399999999999</v>
      </c>
      <c r="G61" s="33"/>
      <c r="H61" s="34"/>
    </row>
    <row r="62" spans="1:8" s="2" customFormat="1" ht="16.95" customHeight="1">
      <c r="A62" s="33"/>
      <c r="B62" s="34"/>
      <c r="C62" s="236" t="s">
        <v>5381</v>
      </c>
      <c r="D62" s="33"/>
      <c r="E62" s="33"/>
      <c r="F62" s="33"/>
      <c r="G62" s="33"/>
      <c r="H62" s="34"/>
    </row>
    <row r="63" spans="1:8" s="2" customFormat="1" ht="20.399999999999999">
      <c r="A63" s="33"/>
      <c r="B63" s="34"/>
      <c r="C63" s="234" t="s">
        <v>702</v>
      </c>
      <c r="D63" s="234" t="s">
        <v>703</v>
      </c>
      <c r="E63" s="18" t="s">
        <v>256</v>
      </c>
      <c r="F63" s="235">
        <v>245.13399999999999</v>
      </c>
      <c r="G63" s="33"/>
      <c r="H63" s="34"/>
    </row>
    <row r="64" spans="1:8" s="2" customFormat="1" ht="16.95" customHeight="1">
      <c r="A64" s="33"/>
      <c r="B64" s="34"/>
      <c r="C64" s="234" t="s">
        <v>683</v>
      </c>
      <c r="D64" s="234" t="s">
        <v>684</v>
      </c>
      <c r="E64" s="18" t="s">
        <v>256</v>
      </c>
      <c r="F64" s="235">
        <v>253.042</v>
      </c>
      <c r="G64" s="33"/>
      <c r="H64" s="34"/>
    </row>
    <row r="65" spans="1:8" s="2" customFormat="1" ht="16.95" customHeight="1">
      <c r="A65" s="33"/>
      <c r="B65" s="34"/>
      <c r="C65" s="234" t="s">
        <v>687</v>
      </c>
      <c r="D65" s="234" t="s">
        <v>688</v>
      </c>
      <c r="E65" s="18" t="s">
        <v>256</v>
      </c>
      <c r="F65" s="235">
        <v>253.042</v>
      </c>
      <c r="G65" s="33"/>
      <c r="H65" s="34"/>
    </row>
    <row r="66" spans="1:8" s="2" customFormat="1" ht="16.95" customHeight="1">
      <c r="A66" s="33"/>
      <c r="B66" s="34"/>
      <c r="C66" s="230" t="s">
        <v>420</v>
      </c>
      <c r="D66" s="231" t="s">
        <v>421</v>
      </c>
      <c r="E66" s="232" t="s">
        <v>1</v>
      </c>
      <c r="F66" s="233">
        <v>178.75399999999999</v>
      </c>
      <c r="G66" s="33"/>
      <c r="H66" s="34"/>
    </row>
    <row r="67" spans="1:8" s="2" customFormat="1" ht="16.95" customHeight="1">
      <c r="A67" s="33"/>
      <c r="B67" s="34"/>
      <c r="C67" s="234" t="s">
        <v>1</v>
      </c>
      <c r="D67" s="234" t="s">
        <v>1259</v>
      </c>
      <c r="E67" s="18" t="s">
        <v>1</v>
      </c>
      <c r="F67" s="235">
        <v>0</v>
      </c>
      <c r="G67" s="33"/>
      <c r="H67" s="34"/>
    </row>
    <row r="68" spans="1:8" s="2" customFormat="1" ht="16.95" customHeight="1">
      <c r="A68" s="33"/>
      <c r="B68" s="34"/>
      <c r="C68" s="234" t="s">
        <v>1</v>
      </c>
      <c r="D68" s="234" t="s">
        <v>1260</v>
      </c>
      <c r="E68" s="18" t="s">
        <v>1</v>
      </c>
      <c r="F68" s="235">
        <v>31.442</v>
      </c>
      <c r="G68" s="33"/>
      <c r="H68" s="34"/>
    </row>
    <row r="69" spans="1:8" s="2" customFormat="1" ht="16.95" customHeight="1">
      <c r="A69" s="33"/>
      <c r="B69" s="34"/>
      <c r="C69" s="234" t="s">
        <v>1</v>
      </c>
      <c r="D69" s="234" t="s">
        <v>1261</v>
      </c>
      <c r="E69" s="18" t="s">
        <v>1</v>
      </c>
      <c r="F69" s="235">
        <v>98.905000000000001</v>
      </c>
      <c r="G69" s="33"/>
      <c r="H69" s="34"/>
    </row>
    <row r="70" spans="1:8" s="2" customFormat="1" ht="16.95" customHeight="1">
      <c r="A70" s="33"/>
      <c r="B70" s="34"/>
      <c r="C70" s="234" t="s">
        <v>1</v>
      </c>
      <c r="D70" s="234" t="s">
        <v>1262</v>
      </c>
      <c r="E70" s="18" t="s">
        <v>1</v>
      </c>
      <c r="F70" s="235">
        <v>20.12</v>
      </c>
      <c r="G70" s="33"/>
      <c r="H70" s="34"/>
    </row>
    <row r="71" spans="1:8" s="2" customFormat="1" ht="16.95" customHeight="1">
      <c r="A71" s="33"/>
      <c r="B71" s="34"/>
      <c r="C71" s="234" t="s">
        <v>1</v>
      </c>
      <c r="D71" s="234" t="s">
        <v>1263</v>
      </c>
      <c r="E71" s="18" t="s">
        <v>1</v>
      </c>
      <c r="F71" s="235">
        <v>0</v>
      </c>
      <c r="G71" s="33"/>
      <c r="H71" s="34"/>
    </row>
    <row r="72" spans="1:8" s="2" customFormat="1" ht="16.95" customHeight="1">
      <c r="A72" s="33"/>
      <c r="B72" s="34"/>
      <c r="C72" s="234" t="s">
        <v>1</v>
      </c>
      <c r="D72" s="234" t="s">
        <v>1264</v>
      </c>
      <c r="E72" s="18" t="s">
        <v>1</v>
      </c>
      <c r="F72" s="235">
        <v>4.2569999999999997</v>
      </c>
      <c r="G72" s="33"/>
      <c r="H72" s="34"/>
    </row>
    <row r="73" spans="1:8" s="2" customFormat="1" ht="16.95" customHeight="1">
      <c r="A73" s="33"/>
      <c r="B73" s="34"/>
      <c r="C73" s="234" t="s">
        <v>1</v>
      </c>
      <c r="D73" s="234" t="s">
        <v>1265</v>
      </c>
      <c r="E73" s="18" t="s">
        <v>1</v>
      </c>
      <c r="F73" s="235">
        <v>4.1399999999999997</v>
      </c>
      <c r="G73" s="33"/>
      <c r="H73" s="34"/>
    </row>
    <row r="74" spans="1:8" s="2" customFormat="1" ht="16.95" customHeight="1">
      <c r="A74" s="33"/>
      <c r="B74" s="34"/>
      <c r="C74" s="234" t="s">
        <v>1</v>
      </c>
      <c r="D74" s="234" t="s">
        <v>1266</v>
      </c>
      <c r="E74" s="18" t="s">
        <v>1</v>
      </c>
      <c r="F74" s="235">
        <v>3.33</v>
      </c>
      <c r="G74" s="33"/>
      <c r="H74" s="34"/>
    </row>
    <row r="75" spans="1:8" s="2" customFormat="1" ht="16.95" customHeight="1">
      <c r="A75" s="33"/>
      <c r="B75" s="34"/>
      <c r="C75" s="234" t="s">
        <v>1</v>
      </c>
      <c r="D75" s="234" t="s">
        <v>1267</v>
      </c>
      <c r="E75" s="18" t="s">
        <v>1</v>
      </c>
      <c r="F75" s="235">
        <v>3.51</v>
      </c>
      <c r="G75" s="33"/>
      <c r="H75" s="34"/>
    </row>
    <row r="76" spans="1:8" s="2" customFormat="1" ht="16.95" customHeight="1">
      <c r="A76" s="33"/>
      <c r="B76" s="34"/>
      <c r="C76" s="234" t="s">
        <v>1</v>
      </c>
      <c r="D76" s="234" t="s">
        <v>1268</v>
      </c>
      <c r="E76" s="18" t="s">
        <v>1</v>
      </c>
      <c r="F76" s="235">
        <v>3.51</v>
      </c>
      <c r="G76" s="33"/>
      <c r="H76" s="34"/>
    </row>
    <row r="77" spans="1:8" s="2" customFormat="1" ht="16.95" customHeight="1">
      <c r="A77" s="33"/>
      <c r="B77" s="34"/>
      <c r="C77" s="234" t="s">
        <v>1</v>
      </c>
      <c r="D77" s="234" t="s">
        <v>1269</v>
      </c>
      <c r="E77" s="18" t="s">
        <v>1</v>
      </c>
      <c r="F77" s="235">
        <v>3.51</v>
      </c>
      <c r="G77" s="33"/>
      <c r="H77" s="34"/>
    </row>
    <row r="78" spans="1:8" s="2" customFormat="1" ht="16.95" customHeight="1">
      <c r="A78" s="33"/>
      <c r="B78" s="34"/>
      <c r="C78" s="234" t="s">
        <v>1</v>
      </c>
      <c r="D78" s="234" t="s">
        <v>1270</v>
      </c>
      <c r="E78" s="18" t="s">
        <v>1</v>
      </c>
      <c r="F78" s="235">
        <v>6.03</v>
      </c>
      <c r="G78" s="33"/>
      <c r="H78" s="34"/>
    </row>
    <row r="79" spans="1:8" s="2" customFormat="1" ht="16.95" customHeight="1">
      <c r="A79" s="33"/>
      <c r="B79" s="34"/>
      <c r="C79" s="234" t="s">
        <v>420</v>
      </c>
      <c r="D79" s="234" t="s">
        <v>248</v>
      </c>
      <c r="E79" s="18" t="s">
        <v>1</v>
      </c>
      <c r="F79" s="235">
        <v>178.75399999999999</v>
      </c>
      <c r="G79" s="33"/>
      <c r="H79" s="34"/>
    </row>
    <row r="80" spans="1:8" s="2" customFormat="1" ht="16.95" customHeight="1">
      <c r="A80" s="33"/>
      <c r="B80" s="34"/>
      <c r="C80" s="236" t="s">
        <v>5381</v>
      </c>
      <c r="D80" s="33"/>
      <c r="E80" s="33"/>
      <c r="F80" s="33"/>
      <c r="G80" s="33"/>
      <c r="H80" s="34"/>
    </row>
    <row r="81" spans="1:8" s="2" customFormat="1" ht="16.95" customHeight="1">
      <c r="A81" s="33"/>
      <c r="B81" s="34"/>
      <c r="C81" s="234" t="s">
        <v>1256</v>
      </c>
      <c r="D81" s="234" t="s">
        <v>1257</v>
      </c>
      <c r="E81" s="18" t="s">
        <v>256</v>
      </c>
      <c r="F81" s="235">
        <v>178.75399999999999</v>
      </c>
      <c r="G81" s="33"/>
      <c r="H81" s="34"/>
    </row>
    <row r="82" spans="1:8" s="2" customFormat="1" ht="16.95" customHeight="1">
      <c r="A82" s="33"/>
      <c r="B82" s="34"/>
      <c r="C82" s="234" t="s">
        <v>787</v>
      </c>
      <c r="D82" s="234" t="s">
        <v>788</v>
      </c>
      <c r="E82" s="18" t="s">
        <v>256</v>
      </c>
      <c r="F82" s="235">
        <v>178.75399999999999</v>
      </c>
      <c r="G82" s="33"/>
      <c r="H82" s="34"/>
    </row>
    <row r="83" spans="1:8" s="2" customFormat="1" ht="20.399999999999999">
      <c r="A83" s="33"/>
      <c r="B83" s="34"/>
      <c r="C83" s="234" t="s">
        <v>1300</v>
      </c>
      <c r="D83" s="234" t="s">
        <v>1301</v>
      </c>
      <c r="E83" s="18" t="s">
        <v>256</v>
      </c>
      <c r="F83" s="235">
        <v>1228.261</v>
      </c>
      <c r="G83" s="33"/>
      <c r="H83" s="34"/>
    </row>
    <row r="84" spans="1:8" s="2" customFormat="1" ht="16.95" customHeight="1">
      <c r="A84" s="33"/>
      <c r="B84" s="34"/>
      <c r="C84" s="234" t="s">
        <v>1272</v>
      </c>
      <c r="D84" s="234" t="s">
        <v>1273</v>
      </c>
      <c r="E84" s="18" t="s">
        <v>256</v>
      </c>
      <c r="F84" s="235">
        <v>187.69200000000001</v>
      </c>
      <c r="G84" s="33"/>
      <c r="H84" s="34"/>
    </row>
    <row r="85" spans="1:8" s="2" customFormat="1" ht="16.95" customHeight="1">
      <c r="A85" s="33"/>
      <c r="B85" s="34"/>
      <c r="C85" s="230" t="s">
        <v>403</v>
      </c>
      <c r="D85" s="231" t="s">
        <v>404</v>
      </c>
      <c r="E85" s="232" t="s">
        <v>1</v>
      </c>
      <c r="F85" s="233">
        <v>364.04599999999999</v>
      </c>
      <c r="G85" s="33"/>
      <c r="H85" s="34"/>
    </row>
    <row r="86" spans="1:8" s="2" customFormat="1" ht="16.95" customHeight="1">
      <c r="A86" s="33"/>
      <c r="B86" s="34"/>
      <c r="C86" s="234" t="s">
        <v>1</v>
      </c>
      <c r="D86" s="234" t="s">
        <v>647</v>
      </c>
      <c r="E86" s="18" t="s">
        <v>1</v>
      </c>
      <c r="F86" s="235">
        <v>0</v>
      </c>
      <c r="G86" s="33"/>
      <c r="H86" s="34"/>
    </row>
    <row r="87" spans="1:8" s="2" customFormat="1" ht="16.95" customHeight="1">
      <c r="A87" s="33"/>
      <c r="B87" s="34"/>
      <c r="C87" s="234" t="s">
        <v>1</v>
      </c>
      <c r="D87" s="234" t="s">
        <v>648</v>
      </c>
      <c r="E87" s="18" t="s">
        <v>1</v>
      </c>
      <c r="F87" s="235">
        <v>0</v>
      </c>
      <c r="G87" s="33"/>
      <c r="H87" s="34"/>
    </row>
    <row r="88" spans="1:8" s="2" customFormat="1" ht="20.399999999999999">
      <c r="A88" s="33"/>
      <c r="B88" s="34"/>
      <c r="C88" s="234" t="s">
        <v>1</v>
      </c>
      <c r="D88" s="234" t="s">
        <v>649</v>
      </c>
      <c r="E88" s="18" t="s">
        <v>1</v>
      </c>
      <c r="F88" s="235">
        <v>46.234999999999999</v>
      </c>
      <c r="G88" s="33"/>
      <c r="H88" s="34"/>
    </row>
    <row r="89" spans="1:8" s="2" customFormat="1" ht="20.399999999999999">
      <c r="A89" s="33"/>
      <c r="B89" s="34"/>
      <c r="C89" s="234" t="s">
        <v>1</v>
      </c>
      <c r="D89" s="234" t="s">
        <v>650</v>
      </c>
      <c r="E89" s="18" t="s">
        <v>1</v>
      </c>
      <c r="F89" s="235">
        <v>47.73</v>
      </c>
      <c r="G89" s="33"/>
      <c r="H89" s="34"/>
    </row>
    <row r="90" spans="1:8" s="2" customFormat="1" ht="16.95" customHeight="1">
      <c r="A90" s="33"/>
      <c r="B90" s="34"/>
      <c r="C90" s="234" t="s">
        <v>1</v>
      </c>
      <c r="D90" s="234" t="s">
        <v>651</v>
      </c>
      <c r="E90" s="18" t="s">
        <v>1</v>
      </c>
      <c r="F90" s="235">
        <v>46.167999999999999</v>
      </c>
      <c r="G90" s="33"/>
      <c r="H90" s="34"/>
    </row>
    <row r="91" spans="1:8" s="2" customFormat="1" ht="16.95" customHeight="1">
      <c r="A91" s="33"/>
      <c r="B91" s="34"/>
      <c r="C91" s="234" t="s">
        <v>1</v>
      </c>
      <c r="D91" s="234" t="s">
        <v>652</v>
      </c>
      <c r="E91" s="18" t="s">
        <v>1</v>
      </c>
      <c r="F91" s="235">
        <v>51.962000000000003</v>
      </c>
      <c r="G91" s="33"/>
      <c r="H91" s="34"/>
    </row>
    <row r="92" spans="1:8" s="2" customFormat="1" ht="16.95" customHeight="1">
      <c r="A92" s="33"/>
      <c r="B92" s="34"/>
      <c r="C92" s="234" t="s">
        <v>1</v>
      </c>
      <c r="D92" s="234" t="s">
        <v>653</v>
      </c>
      <c r="E92" s="18" t="s">
        <v>1</v>
      </c>
      <c r="F92" s="235">
        <v>51.962000000000003</v>
      </c>
      <c r="G92" s="33"/>
      <c r="H92" s="34"/>
    </row>
    <row r="93" spans="1:8" s="2" customFormat="1" ht="16.95" customHeight="1">
      <c r="A93" s="33"/>
      <c r="B93" s="34"/>
      <c r="C93" s="234" t="s">
        <v>1</v>
      </c>
      <c r="D93" s="234" t="s">
        <v>654</v>
      </c>
      <c r="E93" s="18" t="s">
        <v>1</v>
      </c>
      <c r="F93" s="235">
        <v>51.962000000000003</v>
      </c>
      <c r="G93" s="33"/>
      <c r="H93" s="34"/>
    </row>
    <row r="94" spans="1:8" s="2" customFormat="1" ht="20.399999999999999">
      <c r="A94" s="33"/>
      <c r="B94" s="34"/>
      <c r="C94" s="234" t="s">
        <v>1</v>
      </c>
      <c r="D94" s="234" t="s">
        <v>655</v>
      </c>
      <c r="E94" s="18" t="s">
        <v>1</v>
      </c>
      <c r="F94" s="235">
        <v>68.027000000000001</v>
      </c>
      <c r="G94" s="33"/>
      <c r="H94" s="34"/>
    </row>
    <row r="95" spans="1:8" s="2" customFormat="1" ht="16.95" customHeight="1">
      <c r="A95" s="33"/>
      <c r="B95" s="34"/>
      <c r="C95" s="234" t="s">
        <v>403</v>
      </c>
      <c r="D95" s="234" t="s">
        <v>248</v>
      </c>
      <c r="E95" s="18" t="s">
        <v>1</v>
      </c>
      <c r="F95" s="235">
        <v>364.04599999999999</v>
      </c>
      <c r="G95" s="33"/>
      <c r="H95" s="34"/>
    </row>
    <row r="96" spans="1:8" s="2" customFormat="1" ht="16.95" customHeight="1">
      <c r="A96" s="33"/>
      <c r="B96" s="34"/>
      <c r="C96" s="236" t="s">
        <v>5381</v>
      </c>
      <c r="D96" s="33"/>
      <c r="E96" s="33"/>
      <c r="F96" s="33"/>
      <c r="G96" s="33"/>
      <c r="H96" s="34"/>
    </row>
    <row r="97" spans="1:8" s="2" customFormat="1" ht="16.95" customHeight="1">
      <c r="A97" s="33"/>
      <c r="B97" s="34"/>
      <c r="C97" s="234" t="s">
        <v>644</v>
      </c>
      <c r="D97" s="234" t="s">
        <v>645</v>
      </c>
      <c r="E97" s="18" t="s">
        <v>256</v>
      </c>
      <c r="F97" s="235">
        <v>364.04599999999999</v>
      </c>
      <c r="G97" s="33"/>
      <c r="H97" s="34"/>
    </row>
    <row r="98" spans="1:8" s="2" customFormat="1" ht="16.95" customHeight="1">
      <c r="A98" s="33"/>
      <c r="B98" s="34"/>
      <c r="C98" s="234" t="s">
        <v>640</v>
      </c>
      <c r="D98" s="234" t="s">
        <v>641</v>
      </c>
      <c r="E98" s="18" t="s">
        <v>256</v>
      </c>
      <c r="F98" s="235">
        <v>885.59799999999996</v>
      </c>
      <c r="G98" s="33"/>
      <c r="H98" s="34"/>
    </row>
    <row r="99" spans="1:8" s="2" customFormat="1" ht="16.95" customHeight="1">
      <c r="A99" s="33"/>
      <c r="B99" s="34"/>
      <c r="C99" s="230" t="s">
        <v>406</v>
      </c>
      <c r="D99" s="231" t="s">
        <v>407</v>
      </c>
      <c r="E99" s="232" t="s">
        <v>1</v>
      </c>
      <c r="F99" s="233">
        <v>340.16300000000001</v>
      </c>
      <c r="G99" s="33"/>
      <c r="H99" s="34"/>
    </row>
    <row r="100" spans="1:8" s="2" customFormat="1" ht="16.95" customHeight="1">
      <c r="A100" s="33"/>
      <c r="B100" s="34"/>
      <c r="C100" s="234" t="s">
        <v>1</v>
      </c>
      <c r="D100" s="234" t="s">
        <v>660</v>
      </c>
      <c r="E100" s="18" t="s">
        <v>1</v>
      </c>
      <c r="F100" s="235">
        <v>0</v>
      </c>
      <c r="G100" s="33"/>
      <c r="H100" s="34"/>
    </row>
    <row r="101" spans="1:8" s="2" customFormat="1" ht="16.95" customHeight="1">
      <c r="A101" s="33"/>
      <c r="B101" s="34"/>
      <c r="C101" s="234" t="s">
        <v>1</v>
      </c>
      <c r="D101" s="234" t="s">
        <v>661</v>
      </c>
      <c r="E101" s="18" t="s">
        <v>1</v>
      </c>
      <c r="F101" s="235">
        <v>22.289000000000001</v>
      </c>
      <c r="G101" s="33"/>
      <c r="H101" s="34"/>
    </row>
    <row r="102" spans="1:8" s="2" customFormat="1" ht="16.95" customHeight="1">
      <c r="A102" s="33"/>
      <c r="B102" s="34"/>
      <c r="C102" s="234" t="s">
        <v>1</v>
      </c>
      <c r="D102" s="234" t="s">
        <v>662</v>
      </c>
      <c r="E102" s="18" t="s">
        <v>1</v>
      </c>
      <c r="F102" s="235">
        <v>28.844000000000001</v>
      </c>
      <c r="G102" s="33"/>
      <c r="H102" s="34"/>
    </row>
    <row r="103" spans="1:8" s="2" customFormat="1" ht="16.95" customHeight="1">
      <c r="A103" s="33"/>
      <c r="B103" s="34"/>
      <c r="C103" s="234" t="s">
        <v>1</v>
      </c>
      <c r="D103" s="234" t="s">
        <v>663</v>
      </c>
      <c r="E103" s="18" t="s">
        <v>1</v>
      </c>
      <c r="F103" s="235">
        <v>47.335999999999999</v>
      </c>
      <c r="G103" s="33"/>
      <c r="H103" s="34"/>
    </row>
    <row r="104" spans="1:8" s="2" customFormat="1" ht="16.95" customHeight="1">
      <c r="A104" s="33"/>
      <c r="B104" s="34"/>
      <c r="C104" s="234" t="s">
        <v>1</v>
      </c>
      <c r="D104" s="234" t="s">
        <v>664</v>
      </c>
      <c r="E104" s="18" t="s">
        <v>1</v>
      </c>
      <c r="F104" s="235">
        <v>44.691000000000003</v>
      </c>
      <c r="G104" s="33"/>
      <c r="H104" s="34"/>
    </row>
    <row r="105" spans="1:8" s="2" customFormat="1" ht="16.95" customHeight="1">
      <c r="A105" s="33"/>
      <c r="B105" s="34"/>
      <c r="C105" s="234" t="s">
        <v>1</v>
      </c>
      <c r="D105" s="234" t="s">
        <v>665</v>
      </c>
      <c r="E105" s="18" t="s">
        <v>1</v>
      </c>
      <c r="F105" s="235">
        <v>44.691000000000003</v>
      </c>
      <c r="G105" s="33"/>
      <c r="H105" s="34"/>
    </row>
    <row r="106" spans="1:8" s="2" customFormat="1" ht="16.95" customHeight="1">
      <c r="A106" s="33"/>
      <c r="B106" s="34"/>
      <c r="C106" s="234" t="s">
        <v>1</v>
      </c>
      <c r="D106" s="234" t="s">
        <v>666</v>
      </c>
      <c r="E106" s="18" t="s">
        <v>1</v>
      </c>
      <c r="F106" s="235">
        <v>44.414999999999999</v>
      </c>
      <c r="G106" s="33"/>
      <c r="H106" s="34"/>
    </row>
    <row r="107" spans="1:8" s="2" customFormat="1" ht="16.95" customHeight="1">
      <c r="A107" s="33"/>
      <c r="B107" s="34"/>
      <c r="C107" s="234" t="s">
        <v>1</v>
      </c>
      <c r="D107" s="234" t="s">
        <v>667</v>
      </c>
      <c r="E107" s="18" t="s">
        <v>1</v>
      </c>
      <c r="F107" s="235">
        <v>18.908000000000001</v>
      </c>
      <c r="G107" s="33"/>
      <c r="H107" s="34"/>
    </row>
    <row r="108" spans="1:8" s="2" customFormat="1" ht="16.95" customHeight="1">
      <c r="A108" s="33"/>
      <c r="B108" s="34"/>
      <c r="C108" s="234" t="s">
        <v>1</v>
      </c>
      <c r="D108" s="234" t="s">
        <v>668</v>
      </c>
      <c r="E108" s="18" t="s">
        <v>1</v>
      </c>
      <c r="F108" s="235">
        <v>88.989000000000004</v>
      </c>
      <c r="G108" s="33"/>
      <c r="H108" s="34"/>
    </row>
    <row r="109" spans="1:8" s="2" customFormat="1" ht="16.95" customHeight="1">
      <c r="A109" s="33"/>
      <c r="B109" s="34"/>
      <c r="C109" s="234" t="s">
        <v>406</v>
      </c>
      <c r="D109" s="234" t="s">
        <v>248</v>
      </c>
      <c r="E109" s="18" t="s">
        <v>1</v>
      </c>
      <c r="F109" s="235">
        <v>340.16300000000001</v>
      </c>
      <c r="G109" s="33"/>
      <c r="H109" s="34"/>
    </row>
    <row r="110" spans="1:8" s="2" customFormat="1" ht="16.95" customHeight="1">
      <c r="A110" s="33"/>
      <c r="B110" s="34"/>
      <c r="C110" s="236" t="s">
        <v>5381</v>
      </c>
      <c r="D110" s="33"/>
      <c r="E110" s="33"/>
      <c r="F110" s="33"/>
      <c r="G110" s="33"/>
      <c r="H110" s="34"/>
    </row>
    <row r="111" spans="1:8" s="2" customFormat="1" ht="16.95" customHeight="1">
      <c r="A111" s="33"/>
      <c r="B111" s="34"/>
      <c r="C111" s="234" t="s">
        <v>657</v>
      </c>
      <c r="D111" s="234" t="s">
        <v>658</v>
      </c>
      <c r="E111" s="18" t="s">
        <v>256</v>
      </c>
      <c r="F111" s="235">
        <v>340.16300000000001</v>
      </c>
      <c r="G111" s="33"/>
      <c r="H111" s="34"/>
    </row>
    <row r="112" spans="1:8" s="2" customFormat="1" ht="16.95" customHeight="1">
      <c r="A112" s="33"/>
      <c r="B112" s="34"/>
      <c r="C112" s="234" t="s">
        <v>640</v>
      </c>
      <c r="D112" s="234" t="s">
        <v>641</v>
      </c>
      <c r="E112" s="18" t="s">
        <v>256</v>
      </c>
      <c r="F112" s="235">
        <v>885.59799999999996</v>
      </c>
      <c r="G112" s="33"/>
      <c r="H112" s="34"/>
    </row>
    <row r="113" spans="1:8" s="2" customFormat="1" ht="16.95" customHeight="1">
      <c r="A113" s="33"/>
      <c r="B113" s="34"/>
      <c r="C113" s="230" t="s">
        <v>424</v>
      </c>
      <c r="D113" s="231" t="s">
        <v>425</v>
      </c>
      <c r="E113" s="232" t="s">
        <v>1</v>
      </c>
      <c r="F113" s="233">
        <v>181.38900000000001</v>
      </c>
      <c r="G113" s="33"/>
      <c r="H113" s="34"/>
    </row>
    <row r="114" spans="1:8" s="2" customFormat="1" ht="16.95" customHeight="1">
      <c r="A114" s="33"/>
      <c r="B114" s="34"/>
      <c r="C114" s="234" t="s">
        <v>1</v>
      </c>
      <c r="D114" s="234" t="s">
        <v>673</v>
      </c>
      <c r="E114" s="18" t="s">
        <v>1</v>
      </c>
      <c r="F114" s="235">
        <v>0</v>
      </c>
      <c r="G114" s="33"/>
      <c r="H114" s="34"/>
    </row>
    <row r="115" spans="1:8" s="2" customFormat="1" ht="16.95" customHeight="1">
      <c r="A115" s="33"/>
      <c r="B115" s="34"/>
      <c r="C115" s="234" t="s">
        <v>1</v>
      </c>
      <c r="D115" s="234" t="s">
        <v>674</v>
      </c>
      <c r="E115" s="18" t="s">
        <v>1</v>
      </c>
      <c r="F115" s="235">
        <v>0</v>
      </c>
      <c r="G115" s="33"/>
      <c r="H115" s="34"/>
    </row>
    <row r="116" spans="1:8" s="2" customFormat="1" ht="20.399999999999999">
      <c r="A116" s="33"/>
      <c r="B116" s="34"/>
      <c r="C116" s="234" t="s">
        <v>1</v>
      </c>
      <c r="D116" s="234" t="s">
        <v>675</v>
      </c>
      <c r="E116" s="18" t="s">
        <v>1</v>
      </c>
      <c r="F116" s="235">
        <v>84.216999999999999</v>
      </c>
      <c r="G116" s="33"/>
      <c r="H116" s="34"/>
    </row>
    <row r="117" spans="1:8" s="2" customFormat="1" ht="16.95" customHeight="1">
      <c r="A117" s="33"/>
      <c r="B117" s="34"/>
      <c r="C117" s="234" t="s">
        <v>1</v>
      </c>
      <c r="D117" s="234" t="s">
        <v>676</v>
      </c>
      <c r="E117" s="18" t="s">
        <v>1</v>
      </c>
      <c r="F117" s="235">
        <v>-10.438000000000001</v>
      </c>
      <c r="G117" s="33"/>
      <c r="H117" s="34"/>
    </row>
    <row r="118" spans="1:8" s="2" customFormat="1" ht="20.399999999999999">
      <c r="A118" s="33"/>
      <c r="B118" s="34"/>
      <c r="C118" s="234" t="s">
        <v>1</v>
      </c>
      <c r="D118" s="234" t="s">
        <v>677</v>
      </c>
      <c r="E118" s="18" t="s">
        <v>1</v>
      </c>
      <c r="F118" s="235">
        <v>29.454000000000001</v>
      </c>
      <c r="G118" s="33"/>
      <c r="H118" s="34"/>
    </row>
    <row r="119" spans="1:8" s="2" customFormat="1" ht="16.95" customHeight="1">
      <c r="A119" s="33"/>
      <c r="B119" s="34"/>
      <c r="C119" s="234" t="s">
        <v>1</v>
      </c>
      <c r="D119" s="234" t="s">
        <v>678</v>
      </c>
      <c r="E119" s="18" t="s">
        <v>1</v>
      </c>
      <c r="F119" s="235">
        <v>24.132000000000001</v>
      </c>
      <c r="G119" s="33"/>
      <c r="H119" s="34"/>
    </row>
    <row r="120" spans="1:8" s="2" customFormat="1" ht="16.95" customHeight="1">
      <c r="A120" s="33"/>
      <c r="B120" s="34"/>
      <c r="C120" s="234" t="s">
        <v>1</v>
      </c>
      <c r="D120" s="234" t="s">
        <v>679</v>
      </c>
      <c r="E120" s="18" t="s">
        <v>1</v>
      </c>
      <c r="F120" s="235">
        <v>54.024000000000001</v>
      </c>
      <c r="G120" s="33"/>
      <c r="H120" s="34"/>
    </row>
    <row r="121" spans="1:8" s="2" customFormat="1" ht="16.95" customHeight="1">
      <c r="A121" s="33"/>
      <c r="B121" s="34"/>
      <c r="C121" s="234" t="s">
        <v>424</v>
      </c>
      <c r="D121" s="234" t="s">
        <v>248</v>
      </c>
      <c r="E121" s="18" t="s">
        <v>1</v>
      </c>
      <c r="F121" s="235">
        <v>181.38900000000001</v>
      </c>
      <c r="G121" s="33"/>
      <c r="H121" s="34"/>
    </row>
    <row r="122" spans="1:8" s="2" customFormat="1" ht="16.95" customHeight="1">
      <c r="A122" s="33"/>
      <c r="B122" s="34"/>
      <c r="C122" s="236" t="s">
        <v>5381</v>
      </c>
      <c r="D122" s="33"/>
      <c r="E122" s="33"/>
      <c r="F122" s="33"/>
      <c r="G122" s="33"/>
      <c r="H122" s="34"/>
    </row>
    <row r="123" spans="1:8" s="2" customFormat="1" ht="16.95" customHeight="1">
      <c r="A123" s="33"/>
      <c r="B123" s="34"/>
      <c r="C123" s="234" t="s">
        <v>670</v>
      </c>
      <c r="D123" s="234" t="s">
        <v>671</v>
      </c>
      <c r="E123" s="18" t="s">
        <v>256</v>
      </c>
      <c r="F123" s="235">
        <v>181.38900000000001</v>
      </c>
      <c r="G123" s="33"/>
      <c r="H123" s="34"/>
    </row>
    <row r="124" spans="1:8" s="2" customFormat="1" ht="16.95" customHeight="1">
      <c r="A124" s="33"/>
      <c r="B124" s="34"/>
      <c r="C124" s="234" t="s">
        <v>640</v>
      </c>
      <c r="D124" s="234" t="s">
        <v>641</v>
      </c>
      <c r="E124" s="18" t="s">
        <v>256</v>
      </c>
      <c r="F124" s="235">
        <v>885.59799999999996</v>
      </c>
      <c r="G124" s="33"/>
      <c r="H124" s="34"/>
    </row>
    <row r="125" spans="1:8" s="2" customFormat="1" ht="16.95" customHeight="1">
      <c r="A125" s="33"/>
      <c r="B125" s="34"/>
      <c r="C125" s="230" t="s">
        <v>400</v>
      </c>
      <c r="D125" s="231" t="s">
        <v>401</v>
      </c>
      <c r="E125" s="232" t="s">
        <v>1</v>
      </c>
      <c r="F125" s="233">
        <v>885.59799999999996</v>
      </c>
      <c r="G125" s="33"/>
      <c r="H125" s="34"/>
    </row>
    <row r="126" spans="1:8" s="2" customFormat="1" ht="16.95" customHeight="1">
      <c r="A126" s="33"/>
      <c r="B126" s="34"/>
      <c r="C126" s="234" t="s">
        <v>1</v>
      </c>
      <c r="D126" s="234" t="s">
        <v>403</v>
      </c>
      <c r="E126" s="18" t="s">
        <v>1</v>
      </c>
      <c r="F126" s="235">
        <v>364.04599999999999</v>
      </c>
      <c r="G126" s="33"/>
      <c r="H126" s="34"/>
    </row>
    <row r="127" spans="1:8" s="2" customFormat="1" ht="16.95" customHeight="1">
      <c r="A127" s="33"/>
      <c r="B127" s="34"/>
      <c r="C127" s="234" t="s">
        <v>1</v>
      </c>
      <c r="D127" s="234" t="s">
        <v>406</v>
      </c>
      <c r="E127" s="18" t="s">
        <v>1</v>
      </c>
      <c r="F127" s="235">
        <v>340.16300000000001</v>
      </c>
      <c r="G127" s="33"/>
      <c r="H127" s="34"/>
    </row>
    <row r="128" spans="1:8" s="2" customFormat="1" ht="16.95" customHeight="1">
      <c r="A128" s="33"/>
      <c r="B128" s="34"/>
      <c r="C128" s="234" t="s">
        <v>1</v>
      </c>
      <c r="D128" s="234" t="s">
        <v>424</v>
      </c>
      <c r="E128" s="18" t="s">
        <v>1</v>
      </c>
      <c r="F128" s="235">
        <v>181.38900000000001</v>
      </c>
      <c r="G128" s="33"/>
      <c r="H128" s="34"/>
    </row>
    <row r="129" spans="1:8" s="2" customFormat="1" ht="16.95" customHeight="1">
      <c r="A129" s="33"/>
      <c r="B129" s="34"/>
      <c r="C129" s="234" t="s">
        <v>400</v>
      </c>
      <c r="D129" s="234" t="s">
        <v>248</v>
      </c>
      <c r="E129" s="18" t="s">
        <v>1</v>
      </c>
      <c r="F129" s="235">
        <v>885.59799999999996</v>
      </c>
      <c r="G129" s="33"/>
      <c r="H129" s="34"/>
    </row>
    <row r="130" spans="1:8" s="2" customFormat="1" ht="16.95" customHeight="1">
      <c r="A130" s="33"/>
      <c r="B130" s="34"/>
      <c r="C130" s="236" t="s">
        <v>5381</v>
      </c>
      <c r="D130" s="33"/>
      <c r="E130" s="33"/>
      <c r="F130" s="33"/>
      <c r="G130" s="33"/>
      <c r="H130" s="34"/>
    </row>
    <row r="131" spans="1:8" s="2" customFormat="1" ht="16.95" customHeight="1">
      <c r="A131" s="33"/>
      <c r="B131" s="34"/>
      <c r="C131" s="234" t="s">
        <v>640</v>
      </c>
      <c r="D131" s="234" t="s">
        <v>641</v>
      </c>
      <c r="E131" s="18" t="s">
        <v>256</v>
      </c>
      <c r="F131" s="235">
        <v>885.59799999999996</v>
      </c>
      <c r="G131" s="33"/>
      <c r="H131" s="34"/>
    </row>
    <row r="132" spans="1:8" s="2" customFormat="1" ht="20.399999999999999">
      <c r="A132" s="33"/>
      <c r="B132" s="34"/>
      <c r="C132" s="234" t="s">
        <v>1300</v>
      </c>
      <c r="D132" s="234" t="s">
        <v>1301</v>
      </c>
      <c r="E132" s="18" t="s">
        <v>256</v>
      </c>
      <c r="F132" s="235">
        <v>1228.261</v>
      </c>
      <c r="G132" s="33"/>
      <c r="H132" s="34"/>
    </row>
    <row r="133" spans="1:8" s="2" customFormat="1" ht="16.95" customHeight="1">
      <c r="A133" s="33"/>
      <c r="B133" s="34"/>
      <c r="C133" s="230" t="s">
        <v>412</v>
      </c>
      <c r="D133" s="231" t="s">
        <v>413</v>
      </c>
      <c r="E133" s="232" t="s">
        <v>1</v>
      </c>
      <c r="F133" s="233">
        <v>7.9080000000000004</v>
      </c>
      <c r="G133" s="33"/>
      <c r="H133" s="34"/>
    </row>
    <row r="134" spans="1:8" s="2" customFormat="1" ht="16.95" customHeight="1">
      <c r="A134" s="33"/>
      <c r="B134" s="34"/>
      <c r="C134" s="234" t="s">
        <v>1</v>
      </c>
      <c r="D134" s="234" t="s">
        <v>694</v>
      </c>
      <c r="E134" s="18" t="s">
        <v>1</v>
      </c>
      <c r="F134" s="235">
        <v>0</v>
      </c>
      <c r="G134" s="33"/>
      <c r="H134" s="34"/>
    </row>
    <row r="135" spans="1:8" s="2" customFormat="1" ht="16.95" customHeight="1">
      <c r="A135" s="33"/>
      <c r="B135" s="34"/>
      <c r="C135" s="234" t="s">
        <v>1</v>
      </c>
      <c r="D135" s="234" t="s">
        <v>695</v>
      </c>
      <c r="E135" s="18" t="s">
        <v>1</v>
      </c>
      <c r="F135" s="235">
        <v>0.72599999999999998</v>
      </c>
      <c r="G135" s="33"/>
      <c r="H135" s="34"/>
    </row>
    <row r="136" spans="1:8" s="2" customFormat="1" ht="16.95" customHeight="1">
      <c r="A136" s="33"/>
      <c r="B136" s="34"/>
      <c r="C136" s="234" t="s">
        <v>1</v>
      </c>
      <c r="D136" s="234" t="s">
        <v>696</v>
      </c>
      <c r="E136" s="18" t="s">
        <v>1</v>
      </c>
      <c r="F136" s="235">
        <v>0.81599999999999995</v>
      </c>
      <c r="G136" s="33"/>
      <c r="H136" s="34"/>
    </row>
    <row r="137" spans="1:8" s="2" customFormat="1" ht="16.95" customHeight="1">
      <c r="A137" s="33"/>
      <c r="B137" s="34"/>
      <c r="C137" s="234" t="s">
        <v>1</v>
      </c>
      <c r="D137" s="234" t="s">
        <v>697</v>
      </c>
      <c r="E137" s="18" t="s">
        <v>1</v>
      </c>
      <c r="F137" s="235">
        <v>3.1440000000000001</v>
      </c>
      <c r="G137" s="33"/>
      <c r="H137" s="34"/>
    </row>
    <row r="138" spans="1:8" s="2" customFormat="1" ht="16.95" customHeight="1">
      <c r="A138" s="33"/>
      <c r="B138" s="34"/>
      <c r="C138" s="234" t="s">
        <v>1</v>
      </c>
      <c r="D138" s="234" t="s">
        <v>698</v>
      </c>
      <c r="E138" s="18" t="s">
        <v>1</v>
      </c>
      <c r="F138" s="235">
        <v>0.76800000000000002</v>
      </c>
      <c r="G138" s="33"/>
      <c r="H138" s="34"/>
    </row>
    <row r="139" spans="1:8" s="2" customFormat="1" ht="16.95" customHeight="1">
      <c r="A139" s="33"/>
      <c r="B139" s="34"/>
      <c r="C139" s="234" t="s">
        <v>1</v>
      </c>
      <c r="D139" s="234" t="s">
        <v>699</v>
      </c>
      <c r="E139" s="18" t="s">
        <v>1</v>
      </c>
      <c r="F139" s="235">
        <v>0.81</v>
      </c>
      <c r="G139" s="33"/>
      <c r="H139" s="34"/>
    </row>
    <row r="140" spans="1:8" s="2" customFormat="1" ht="16.95" customHeight="1">
      <c r="A140" s="33"/>
      <c r="B140" s="34"/>
      <c r="C140" s="234" t="s">
        <v>1</v>
      </c>
      <c r="D140" s="234" t="s">
        <v>700</v>
      </c>
      <c r="E140" s="18" t="s">
        <v>1</v>
      </c>
      <c r="F140" s="235">
        <v>1.6439999999999999</v>
      </c>
      <c r="G140" s="33"/>
      <c r="H140" s="34"/>
    </row>
    <row r="141" spans="1:8" s="2" customFormat="1" ht="16.95" customHeight="1">
      <c r="A141" s="33"/>
      <c r="B141" s="34"/>
      <c r="C141" s="234" t="s">
        <v>412</v>
      </c>
      <c r="D141" s="234" t="s">
        <v>248</v>
      </c>
      <c r="E141" s="18" t="s">
        <v>1</v>
      </c>
      <c r="F141" s="235">
        <v>7.9080000000000004</v>
      </c>
      <c r="G141" s="33"/>
      <c r="H141" s="34"/>
    </row>
    <row r="142" spans="1:8" s="2" customFormat="1" ht="16.95" customHeight="1">
      <c r="A142" s="33"/>
      <c r="B142" s="34"/>
      <c r="C142" s="236" t="s">
        <v>5381</v>
      </c>
      <c r="D142" s="33"/>
      <c r="E142" s="33"/>
      <c r="F142" s="33"/>
      <c r="G142" s="33"/>
      <c r="H142" s="34"/>
    </row>
    <row r="143" spans="1:8" s="2" customFormat="1" ht="16.95" customHeight="1">
      <c r="A143" s="33"/>
      <c r="B143" s="34"/>
      <c r="C143" s="234" t="s">
        <v>691</v>
      </c>
      <c r="D143" s="234" t="s">
        <v>692</v>
      </c>
      <c r="E143" s="18" t="s">
        <v>256</v>
      </c>
      <c r="F143" s="235">
        <v>7.9080000000000004</v>
      </c>
      <c r="G143" s="33"/>
      <c r="H143" s="34"/>
    </row>
    <row r="144" spans="1:8" s="2" customFormat="1" ht="16.95" customHeight="1">
      <c r="A144" s="33"/>
      <c r="B144" s="34"/>
      <c r="C144" s="234" t="s">
        <v>683</v>
      </c>
      <c r="D144" s="234" t="s">
        <v>684</v>
      </c>
      <c r="E144" s="18" t="s">
        <v>256</v>
      </c>
      <c r="F144" s="235">
        <v>253.042</v>
      </c>
      <c r="G144" s="33"/>
      <c r="H144" s="34"/>
    </row>
    <row r="145" spans="1:8" s="2" customFormat="1" ht="16.95" customHeight="1">
      <c r="A145" s="33"/>
      <c r="B145" s="34"/>
      <c r="C145" s="234" t="s">
        <v>687</v>
      </c>
      <c r="D145" s="234" t="s">
        <v>688</v>
      </c>
      <c r="E145" s="18" t="s">
        <v>256</v>
      </c>
      <c r="F145" s="235">
        <v>253.042</v>
      </c>
      <c r="G145" s="33"/>
      <c r="H145" s="34"/>
    </row>
    <row r="146" spans="1:8" s="2" customFormat="1" ht="16.95" customHeight="1">
      <c r="A146" s="33"/>
      <c r="B146" s="34"/>
      <c r="C146" s="230" t="s">
        <v>430</v>
      </c>
      <c r="D146" s="231" t="s">
        <v>431</v>
      </c>
      <c r="E146" s="232" t="s">
        <v>1</v>
      </c>
      <c r="F146" s="233">
        <v>477.505</v>
      </c>
      <c r="G146" s="33"/>
      <c r="H146" s="34"/>
    </row>
    <row r="147" spans="1:8" s="2" customFormat="1" ht="16.95" customHeight="1">
      <c r="A147" s="33"/>
      <c r="B147" s="34"/>
      <c r="C147" s="234" t="s">
        <v>1</v>
      </c>
      <c r="D147" s="234" t="s">
        <v>983</v>
      </c>
      <c r="E147" s="18" t="s">
        <v>1</v>
      </c>
      <c r="F147" s="235">
        <v>477.505</v>
      </c>
      <c r="G147" s="33"/>
      <c r="H147" s="34"/>
    </row>
    <row r="148" spans="1:8" s="2" customFormat="1" ht="16.95" customHeight="1">
      <c r="A148" s="33"/>
      <c r="B148" s="34"/>
      <c r="C148" s="234" t="s">
        <v>430</v>
      </c>
      <c r="D148" s="234" t="s">
        <v>248</v>
      </c>
      <c r="E148" s="18" t="s">
        <v>1</v>
      </c>
      <c r="F148" s="235">
        <v>477.505</v>
      </c>
      <c r="G148" s="33"/>
      <c r="H148" s="34"/>
    </row>
    <row r="149" spans="1:8" s="2" customFormat="1" ht="16.95" customHeight="1">
      <c r="A149" s="33"/>
      <c r="B149" s="34"/>
      <c r="C149" s="236" t="s">
        <v>5381</v>
      </c>
      <c r="D149" s="33"/>
      <c r="E149" s="33"/>
      <c r="F149" s="33"/>
      <c r="G149" s="33"/>
      <c r="H149" s="34"/>
    </row>
    <row r="150" spans="1:8" s="2" customFormat="1" ht="20.399999999999999">
      <c r="A150" s="33"/>
      <c r="B150" s="34"/>
      <c r="C150" s="234" t="s">
        <v>970</v>
      </c>
      <c r="D150" s="234" t="s">
        <v>971</v>
      </c>
      <c r="E150" s="18" t="s">
        <v>256</v>
      </c>
      <c r="F150" s="235">
        <v>477.505</v>
      </c>
      <c r="G150" s="33"/>
      <c r="H150" s="34"/>
    </row>
    <row r="151" spans="1:8" s="2" customFormat="1" ht="16.95" customHeight="1">
      <c r="A151" s="33"/>
      <c r="B151" s="34"/>
      <c r="C151" s="234" t="s">
        <v>966</v>
      </c>
      <c r="D151" s="234" t="s">
        <v>967</v>
      </c>
      <c r="E151" s="18" t="s">
        <v>256</v>
      </c>
      <c r="F151" s="235">
        <v>521.41700000000003</v>
      </c>
      <c r="G151" s="33"/>
      <c r="H151" s="34"/>
    </row>
    <row r="152" spans="1:8" s="2" customFormat="1" ht="20.399999999999999">
      <c r="A152" s="33"/>
      <c r="B152" s="34"/>
      <c r="C152" s="234" t="s">
        <v>1300</v>
      </c>
      <c r="D152" s="234" t="s">
        <v>1301</v>
      </c>
      <c r="E152" s="18" t="s">
        <v>256</v>
      </c>
      <c r="F152" s="235">
        <v>1228.261</v>
      </c>
      <c r="G152" s="33"/>
      <c r="H152" s="34"/>
    </row>
    <row r="153" spans="1:8" s="2" customFormat="1" ht="16.95" customHeight="1">
      <c r="A153" s="33"/>
      <c r="B153" s="34"/>
      <c r="C153" s="230" t="s">
        <v>427</v>
      </c>
      <c r="D153" s="231" t="s">
        <v>428</v>
      </c>
      <c r="E153" s="232" t="s">
        <v>1</v>
      </c>
      <c r="F153" s="233">
        <v>43.911999999999999</v>
      </c>
      <c r="G153" s="33"/>
      <c r="H153" s="34"/>
    </row>
    <row r="154" spans="1:8" s="2" customFormat="1" ht="16.95" customHeight="1">
      <c r="A154" s="33"/>
      <c r="B154" s="34"/>
      <c r="C154" s="234" t="s">
        <v>1</v>
      </c>
      <c r="D154" s="234" t="s">
        <v>992</v>
      </c>
      <c r="E154" s="18" t="s">
        <v>1</v>
      </c>
      <c r="F154" s="235">
        <v>43.911999999999999</v>
      </c>
      <c r="G154" s="33"/>
      <c r="H154" s="34"/>
    </row>
    <row r="155" spans="1:8" s="2" customFormat="1" ht="16.95" customHeight="1">
      <c r="A155" s="33"/>
      <c r="B155" s="34"/>
      <c r="C155" s="234" t="s">
        <v>427</v>
      </c>
      <c r="D155" s="234" t="s">
        <v>248</v>
      </c>
      <c r="E155" s="18" t="s">
        <v>1</v>
      </c>
      <c r="F155" s="235">
        <v>43.911999999999999</v>
      </c>
      <c r="G155" s="33"/>
      <c r="H155" s="34"/>
    </row>
    <row r="156" spans="1:8" s="2" customFormat="1" ht="16.95" customHeight="1">
      <c r="A156" s="33"/>
      <c r="B156" s="34"/>
      <c r="C156" s="236" t="s">
        <v>5381</v>
      </c>
      <c r="D156" s="33"/>
      <c r="E156" s="33"/>
      <c r="F156" s="33"/>
      <c r="G156" s="33"/>
      <c r="H156" s="34"/>
    </row>
    <row r="157" spans="1:8" s="2" customFormat="1" ht="20.399999999999999">
      <c r="A157" s="33"/>
      <c r="B157" s="34"/>
      <c r="C157" s="234" t="s">
        <v>985</v>
      </c>
      <c r="D157" s="234" t="s">
        <v>986</v>
      </c>
      <c r="E157" s="18" t="s">
        <v>256</v>
      </c>
      <c r="F157" s="235">
        <v>43.911999999999999</v>
      </c>
      <c r="G157" s="33"/>
      <c r="H157" s="34"/>
    </row>
    <row r="158" spans="1:8" s="2" customFormat="1" ht="16.95" customHeight="1">
      <c r="A158" s="33"/>
      <c r="B158" s="34"/>
      <c r="C158" s="234" t="s">
        <v>966</v>
      </c>
      <c r="D158" s="234" t="s">
        <v>967</v>
      </c>
      <c r="E158" s="18" t="s">
        <v>256</v>
      </c>
      <c r="F158" s="235">
        <v>521.41700000000003</v>
      </c>
      <c r="G158" s="33"/>
      <c r="H158" s="34"/>
    </row>
    <row r="159" spans="1:8" s="2" customFormat="1" ht="20.399999999999999">
      <c r="A159" s="33"/>
      <c r="B159" s="34"/>
      <c r="C159" s="234" t="s">
        <v>1300</v>
      </c>
      <c r="D159" s="234" t="s">
        <v>1301</v>
      </c>
      <c r="E159" s="18" t="s">
        <v>256</v>
      </c>
      <c r="F159" s="235">
        <v>1228.261</v>
      </c>
      <c r="G159" s="33"/>
      <c r="H159" s="34"/>
    </row>
    <row r="160" spans="1:8" s="2" customFormat="1" ht="16.95" customHeight="1">
      <c r="A160" s="33"/>
      <c r="B160" s="34"/>
      <c r="C160" s="230" t="s">
        <v>391</v>
      </c>
      <c r="D160" s="231" t="s">
        <v>392</v>
      </c>
      <c r="E160" s="232" t="s">
        <v>1</v>
      </c>
      <c r="F160" s="233">
        <v>49.546999999999997</v>
      </c>
      <c r="G160" s="33"/>
      <c r="H160" s="34"/>
    </row>
    <row r="161" spans="1:8" s="2" customFormat="1" ht="16.95" customHeight="1">
      <c r="A161" s="33"/>
      <c r="B161" s="34"/>
      <c r="C161" s="234" t="s">
        <v>391</v>
      </c>
      <c r="D161" s="234" t="s">
        <v>800</v>
      </c>
      <c r="E161" s="18" t="s">
        <v>1</v>
      </c>
      <c r="F161" s="235">
        <v>49.546999999999997</v>
      </c>
      <c r="G161" s="33"/>
      <c r="H161" s="34"/>
    </row>
    <row r="162" spans="1:8" s="2" customFormat="1" ht="16.95" customHeight="1">
      <c r="A162" s="33"/>
      <c r="B162" s="34"/>
      <c r="C162" s="236" t="s">
        <v>5381</v>
      </c>
      <c r="D162" s="33"/>
      <c r="E162" s="33"/>
      <c r="F162" s="33"/>
      <c r="G162" s="33"/>
      <c r="H162" s="34"/>
    </row>
    <row r="163" spans="1:8" s="2" customFormat="1" ht="20.399999999999999">
      <c r="A163" s="33"/>
      <c r="B163" s="34"/>
      <c r="C163" s="234" t="s">
        <v>797</v>
      </c>
      <c r="D163" s="234" t="s">
        <v>798</v>
      </c>
      <c r="E163" s="18" t="s">
        <v>256</v>
      </c>
      <c r="F163" s="235">
        <v>49.546999999999997</v>
      </c>
      <c r="G163" s="33"/>
      <c r="H163" s="34"/>
    </row>
    <row r="164" spans="1:8" s="2" customFormat="1" ht="20.399999999999999">
      <c r="A164" s="33"/>
      <c r="B164" s="34"/>
      <c r="C164" s="234" t="s">
        <v>579</v>
      </c>
      <c r="D164" s="234" t="s">
        <v>580</v>
      </c>
      <c r="E164" s="18" t="s">
        <v>453</v>
      </c>
      <c r="F164" s="235">
        <v>1.982</v>
      </c>
      <c r="G164" s="33"/>
      <c r="H164" s="34"/>
    </row>
    <row r="165" spans="1:8" s="2" customFormat="1" ht="16.95" customHeight="1">
      <c r="A165" s="33"/>
      <c r="B165" s="34"/>
      <c r="C165" s="234" t="s">
        <v>844</v>
      </c>
      <c r="D165" s="234" t="s">
        <v>845</v>
      </c>
      <c r="E165" s="18" t="s">
        <v>256</v>
      </c>
      <c r="F165" s="235">
        <v>70.959000000000003</v>
      </c>
      <c r="G165" s="33"/>
      <c r="H165" s="34"/>
    </row>
    <row r="166" spans="1:8" s="2" customFormat="1" ht="16.95" customHeight="1">
      <c r="A166" s="33"/>
      <c r="B166" s="34"/>
      <c r="C166" s="234" t="s">
        <v>854</v>
      </c>
      <c r="D166" s="234" t="s">
        <v>855</v>
      </c>
      <c r="E166" s="18" t="s">
        <v>256</v>
      </c>
      <c r="F166" s="235">
        <v>70.959000000000003</v>
      </c>
      <c r="G166" s="33"/>
      <c r="H166" s="34"/>
    </row>
    <row r="167" spans="1:8" s="2" customFormat="1" ht="20.399999999999999">
      <c r="A167" s="33"/>
      <c r="B167" s="34"/>
      <c r="C167" s="234" t="s">
        <v>908</v>
      </c>
      <c r="D167" s="234" t="s">
        <v>909</v>
      </c>
      <c r="E167" s="18" t="s">
        <v>256</v>
      </c>
      <c r="F167" s="235">
        <v>49.546999999999997</v>
      </c>
      <c r="G167" s="33"/>
      <c r="H167" s="34"/>
    </row>
    <row r="168" spans="1:8" s="2" customFormat="1" ht="16.95" customHeight="1">
      <c r="A168" s="33"/>
      <c r="B168" s="34"/>
      <c r="C168" s="234" t="s">
        <v>950</v>
      </c>
      <c r="D168" s="234" t="s">
        <v>951</v>
      </c>
      <c r="E168" s="18" t="s">
        <v>256</v>
      </c>
      <c r="F168" s="235">
        <v>100.08499999999999</v>
      </c>
      <c r="G168" s="33"/>
      <c r="H168" s="34"/>
    </row>
    <row r="169" spans="1:8" s="2" customFormat="1" ht="16.95" customHeight="1">
      <c r="A169" s="33"/>
      <c r="B169" s="34"/>
      <c r="C169" s="234" t="s">
        <v>858</v>
      </c>
      <c r="D169" s="234" t="s">
        <v>859</v>
      </c>
      <c r="E169" s="18" t="s">
        <v>256</v>
      </c>
      <c r="F169" s="235">
        <v>78.055000000000007</v>
      </c>
      <c r="G169" s="33"/>
      <c r="H169" s="34"/>
    </row>
    <row r="170" spans="1:8" s="2" customFormat="1" ht="16.95" customHeight="1">
      <c r="A170" s="33"/>
      <c r="B170" s="34"/>
      <c r="C170" s="234" t="s">
        <v>913</v>
      </c>
      <c r="D170" s="234" t="s">
        <v>914</v>
      </c>
      <c r="E170" s="18" t="s">
        <v>256</v>
      </c>
      <c r="F170" s="235">
        <v>56.978999999999999</v>
      </c>
      <c r="G170" s="33"/>
      <c r="H170" s="34"/>
    </row>
    <row r="171" spans="1:8" s="2" customFormat="1" ht="16.95" customHeight="1">
      <c r="A171" s="33"/>
      <c r="B171" s="34"/>
      <c r="C171" s="234" t="s">
        <v>848</v>
      </c>
      <c r="D171" s="234" t="s">
        <v>849</v>
      </c>
      <c r="E171" s="18" t="s">
        <v>256</v>
      </c>
      <c r="F171" s="235">
        <v>78.055000000000007</v>
      </c>
      <c r="G171" s="33"/>
      <c r="H171" s="34"/>
    </row>
    <row r="172" spans="1:8" s="2" customFormat="1" ht="16.95" customHeight="1">
      <c r="A172" s="33"/>
      <c r="B172" s="34"/>
      <c r="C172" s="230" t="s">
        <v>394</v>
      </c>
      <c r="D172" s="231" t="s">
        <v>395</v>
      </c>
      <c r="E172" s="232" t="s">
        <v>1</v>
      </c>
      <c r="F172" s="233">
        <v>319.23</v>
      </c>
      <c r="G172" s="33"/>
      <c r="H172" s="34"/>
    </row>
    <row r="173" spans="1:8" s="2" customFormat="1" ht="16.95" customHeight="1">
      <c r="A173" s="33"/>
      <c r="B173" s="34"/>
      <c r="C173" s="234" t="s">
        <v>1</v>
      </c>
      <c r="D173" s="234" t="s">
        <v>1225</v>
      </c>
      <c r="E173" s="18" t="s">
        <v>1</v>
      </c>
      <c r="F173" s="235">
        <v>50.45</v>
      </c>
      <c r="G173" s="33"/>
      <c r="H173" s="34"/>
    </row>
    <row r="174" spans="1:8" s="2" customFormat="1" ht="16.95" customHeight="1">
      <c r="A174" s="33"/>
      <c r="B174" s="34"/>
      <c r="C174" s="234" t="s">
        <v>1</v>
      </c>
      <c r="D174" s="234" t="s">
        <v>1226</v>
      </c>
      <c r="E174" s="18" t="s">
        <v>1</v>
      </c>
      <c r="F174" s="235">
        <v>46.32</v>
      </c>
      <c r="G174" s="33"/>
      <c r="H174" s="34"/>
    </row>
    <row r="175" spans="1:8" s="2" customFormat="1" ht="16.95" customHeight="1">
      <c r="A175" s="33"/>
      <c r="B175" s="34"/>
      <c r="C175" s="234" t="s">
        <v>1</v>
      </c>
      <c r="D175" s="234" t="s">
        <v>1227</v>
      </c>
      <c r="E175" s="18" t="s">
        <v>1</v>
      </c>
      <c r="F175" s="235">
        <v>39.17</v>
      </c>
      <c r="G175" s="33"/>
      <c r="H175" s="34"/>
    </row>
    <row r="176" spans="1:8" s="2" customFormat="1" ht="16.95" customHeight="1">
      <c r="A176" s="33"/>
      <c r="B176" s="34"/>
      <c r="C176" s="234" t="s">
        <v>1</v>
      </c>
      <c r="D176" s="234" t="s">
        <v>1228</v>
      </c>
      <c r="E176" s="18" t="s">
        <v>1</v>
      </c>
      <c r="F176" s="235">
        <v>43.28</v>
      </c>
      <c r="G176" s="33"/>
      <c r="H176" s="34"/>
    </row>
    <row r="177" spans="1:8" s="2" customFormat="1" ht="16.95" customHeight="1">
      <c r="A177" s="33"/>
      <c r="B177" s="34"/>
      <c r="C177" s="234" t="s">
        <v>1</v>
      </c>
      <c r="D177" s="234" t="s">
        <v>1229</v>
      </c>
      <c r="E177" s="18" t="s">
        <v>1</v>
      </c>
      <c r="F177" s="235">
        <v>43.28</v>
      </c>
      <c r="G177" s="33"/>
      <c r="H177" s="34"/>
    </row>
    <row r="178" spans="1:8" s="2" customFormat="1" ht="16.95" customHeight="1">
      <c r="A178" s="33"/>
      <c r="B178" s="34"/>
      <c r="C178" s="234" t="s">
        <v>1</v>
      </c>
      <c r="D178" s="234" t="s">
        <v>1230</v>
      </c>
      <c r="E178" s="18" t="s">
        <v>1</v>
      </c>
      <c r="F178" s="235">
        <v>42.32</v>
      </c>
      <c r="G178" s="33"/>
      <c r="H178" s="34"/>
    </row>
    <row r="179" spans="1:8" s="2" customFormat="1" ht="16.95" customHeight="1">
      <c r="A179" s="33"/>
      <c r="B179" s="34"/>
      <c r="C179" s="234" t="s">
        <v>1</v>
      </c>
      <c r="D179" s="234" t="s">
        <v>1231</v>
      </c>
      <c r="E179" s="18" t="s">
        <v>1</v>
      </c>
      <c r="F179" s="235">
        <v>54.41</v>
      </c>
      <c r="G179" s="33"/>
      <c r="H179" s="34"/>
    </row>
    <row r="180" spans="1:8" s="2" customFormat="1" ht="16.95" customHeight="1">
      <c r="A180" s="33"/>
      <c r="B180" s="34"/>
      <c r="C180" s="234" t="s">
        <v>394</v>
      </c>
      <c r="D180" s="234" t="s">
        <v>248</v>
      </c>
      <c r="E180" s="18" t="s">
        <v>1</v>
      </c>
      <c r="F180" s="235">
        <v>319.23</v>
      </c>
      <c r="G180" s="33"/>
      <c r="H180" s="34"/>
    </row>
    <row r="181" spans="1:8" s="2" customFormat="1" ht="16.95" customHeight="1">
      <c r="A181" s="33"/>
      <c r="B181" s="34"/>
      <c r="C181" s="236" t="s">
        <v>5381</v>
      </c>
      <c r="D181" s="33"/>
      <c r="E181" s="33"/>
      <c r="F181" s="33"/>
      <c r="G181" s="33"/>
      <c r="H181" s="34"/>
    </row>
    <row r="182" spans="1:8" s="2" customFormat="1" ht="16.95" customHeight="1">
      <c r="A182" s="33"/>
      <c r="B182" s="34"/>
      <c r="C182" s="234" t="s">
        <v>1222</v>
      </c>
      <c r="D182" s="234" t="s">
        <v>1223</v>
      </c>
      <c r="E182" s="18" t="s">
        <v>256</v>
      </c>
      <c r="F182" s="235">
        <v>319.23</v>
      </c>
      <c r="G182" s="33"/>
      <c r="H182" s="34"/>
    </row>
    <row r="183" spans="1:8" s="2" customFormat="1" ht="16.95" customHeight="1">
      <c r="A183" s="33"/>
      <c r="B183" s="34"/>
      <c r="C183" s="234" t="s">
        <v>583</v>
      </c>
      <c r="D183" s="234" t="s">
        <v>584</v>
      </c>
      <c r="E183" s="18" t="s">
        <v>256</v>
      </c>
      <c r="F183" s="235">
        <v>413.64499999999998</v>
      </c>
      <c r="G183" s="33"/>
      <c r="H183" s="34"/>
    </row>
    <row r="184" spans="1:8" s="2" customFormat="1" ht="16.95" customHeight="1">
      <c r="A184" s="33"/>
      <c r="B184" s="34"/>
      <c r="C184" s="234" t="s">
        <v>605</v>
      </c>
      <c r="D184" s="234" t="s">
        <v>606</v>
      </c>
      <c r="E184" s="18" t="s">
        <v>256</v>
      </c>
      <c r="F184" s="235">
        <v>413.64499999999998</v>
      </c>
      <c r="G184" s="33"/>
      <c r="H184" s="34"/>
    </row>
    <row r="185" spans="1:8" s="2" customFormat="1" ht="16.95" customHeight="1">
      <c r="A185" s="33"/>
      <c r="B185" s="34"/>
      <c r="C185" s="234" t="s">
        <v>614</v>
      </c>
      <c r="D185" s="234" t="s">
        <v>615</v>
      </c>
      <c r="E185" s="18" t="s">
        <v>256</v>
      </c>
      <c r="F185" s="235">
        <v>413.64499999999998</v>
      </c>
      <c r="G185" s="33"/>
      <c r="H185" s="34"/>
    </row>
    <row r="186" spans="1:8" s="2" customFormat="1" ht="16.95" customHeight="1">
      <c r="A186" s="33"/>
      <c r="B186" s="34"/>
      <c r="C186" s="234" t="s">
        <v>898</v>
      </c>
      <c r="D186" s="234" t="s">
        <v>899</v>
      </c>
      <c r="E186" s="18" t="s">
        <v>256</v>
      </c>
      <c r="F186" s="235">
        <v>413.64499999999998</v>
      </c>
      <c r="G186" s="33"/>
      <c r="H186" s="34"/>
    </row>
    <row r="187" spans="1:8" s="2" customFormat="1" ht="16.95" customHeight="1">
      <c r="A187" s="33"/>
      <c r="B187" s="34"/>
      <c r="C187" s="234" t="s">
        <v>1238</v>
      </c>
      <c r="D187" s="234" t="s">
        <v>1239</v>
      </c>
      <c r="E187" s="18" t="s">
        <v>256</v>
      </c>
      <c r="F187" s="235">
        <v>319.23</v>
      </c>
      <c r="G187" s="33"/>
      <c r="H187" s="34"/>
    </row>
    <row r="188" spans="1:8" s="2" customFormat="1" ht="16.95" customHeight="1">
      <c r="A188" s="33"/>
      <c r="B188" s="34"/>
      <c r="C188" s="234" t="s">
        <v>1246</v>
      </c>
      <c r="D188" s="234" t="s">
        <v>1247</v>
      </c>
      <c r="E188" s="18" t="s">
        <v>256</v>
      </c>
      <c r="F188" s="235">
        <v>319.23</v>
      </c>
      <c r="G188" s="33"/>
      <c r="H188" s="34"/>
    </row>
    <row r="189" spans="1:8" s="2" customFormat="1" ht="16.95" customHeight="1">
      <c r="A189" s="33"/>
      <c r="B189" s="34"/>
      <c r="C189" s="234" t="s">
        <v>1242</v>
      </c>
      <c r="D189" s="234" t="s">
        <v>1243</v>
      </c>
      <c r="E189" s="18" t="s">
        <v>256</v>
      </c>
      <c r="F189" s="235">
        <v>335.19200000000001</v>
      </c>
      <c r="G189" s="33"/>
      <c r="H189" s="34"/>
    </row>
    <row r="190" spans="1:8" s="2" customFormat="1" ht="16.95" customHeight="1">
      <c r="A190" s="33"/>
      <c r="B190" s="34"/>
      <c r="C190" s="234" t="s">
        <v>1233</v>
      </c>
      <c r="D190" s="234" t="s">
        <v>1234</v>
      </c>
      <c r="E190" s="18" t="s">
        <v>256</v>
      </c>
      <c r="F190" s="235">
        <v>335.19200000000001</v>
      </c>
      <c r="G190" s="33"/>
      <c r="H190" s="34"/>
    </row>
    <row r="191" spans="1:8" s="2" customFormat="1" ht="16.95" customHeight="1">
      <c r="A191" s="33"/>
      <c r="B191" s="34"/>
      <c r="C191" s="234" t="s">
        <v>902</v>
      </c>
      <c r="D191" s="234" t="s">
        <v>903</v>
      </c>
      <c r="E191" s="18" t="s">
        <v>256</v>
      </c>
      <c r="F191" s="235">
        <v>426.05399999999997</v>
      </c>
      <c r="G191" s="33"/>
      <c r="H191" s="34"/>
    </row>
    <row r="192" spans="1:8" s="2" customFormat="1" ht="46.8">
      <c r="A192" s="33"/>
      <c r="B192" s="34"/>
      <c r="C192" s="229" t="s">
        <v>5383</v>
      </c>
      <c r="D192" s="229" t="s">
        <v>98</v>
      </c>
      <c r="E192" s="33"/>
      <c r="F192" s="33"/>
      <c r="G192" s="33"/>
      <c r="H192" s="34"/>
    </row>
    <row r="193" spans="1:8" s="2" customFormat="1" ht="16.95" customHeight="1">
      <c r="A193" s="33"/>
      <c r="B193" s="34"/>
      <c r="C193" s="230" t="s">
        <v>5384</v>
      </c>
      <c r="D193" s="231" t="s">
        <v>1</v>
      </c>
      <c r="E193" s="232" t="s">
        <v>1</v>
      </c>
      <c r="F193" s="233">
        <v>0</v>
      </c>
      <c r="G193" s="33"/>
      <c r="H193" s="34"/>
    </row>
    <row r="194" spans="1:8" s="2" customFormat="1" ht="46.8">
      <c r="A194" s="33"/>
      <c r="B194" s="34"/>
      <c r="C194" s="229" t="s">
        <v>5385</v>
      </c>
      <c r="D194" s="229" t="s">
        <v>110</v>
      </c>
      <c r="E194" s="33"/>
      <c r="F194" s="33"/>
      <c r="G194" s="33"/>
      <c r="H194" s="34"/>
    </row>
    <row r="195" spans="1:8" s="2" customFormat="1" ht="16.95" customHeight="1">
      <c r="A195" s="33"/>
      <c r="B195" s="34"/>
      <c r="C195" s="230" t="s">
        <v>195</v>
      </c>
      <c r="D195" s="231" t="s">
        <v>196</v>
      </c>
      <c r="E195" s="232" t="s">
        <v>1</v>
      </c>
      <c r="F195" s="233">
        <v>484.66</v>
      </c>
      <c r="G195" s="33"/>
      <c r="H195" s="34"/>
    </row>
    <row r="196" spans="1:8" s="2" customFormat="1" ht="16.95" customHeight="1">
      <c r="A196" s="33"/>
      <c r="B196" s="34"/>
      <c r="C196" s="234" t="s">
        <v>1</v>
      </c>
      <c r="D196" s="234" t="s">
        <v>2584</v>
      </c>
      <c r="E196" s="18" t="s">
        <v>1</v>
      </c>
      <c r="F196" s="235">
        <v>0</v>
      </c>
      <c r="G196" s="33"/>
      <c r="H196" s="34"/>
    </row>
    <row r="197" spans="1:8" s="2" customFormat="1" ht="16.95" customHeight="1">
      <c r="A197" s="33"/>
      <c r="B197" s="34"/>
      <c r="C197" s="234" t="s">
        <v>1</v>
      </c>
      <c r="D197" s="234" t="s">
        <v>2585</v>
      </c>
      <c r="E197" s="18" t="s">
        <v>1</v>
      </c>
      <c r="F197" s="235">
        <v>418.88</v>
      </c>
      <c r="G197" s="33"/>
      <c r="H197" s="34"/>
    </row>
    <row r="198" spans="1:8" s="2" customFormat="1" ht="16.95" customHeight="1">
      <c r="A198" s="33"/>
      <c r="B198" s="34"/>
      <c r="C198" s="234" t="s">
        <v>1</v>
      </c>
      <c r="D198" s="234" t="s">
        <v>2586</v>
      </c>
      <c r="E198" s="18" t="s">
        <v>1</v>
      </c>
      <c r="F198" s="235">
        <v>34.74</v>
      </c>
      <c r="G198" s="33"/>
      <c r="H198" s="34"/>
    </row>
    <row r="199" spans="1:8" s="2" customFormat="1" ht="16.95" customHeight="1">
      <c r="A199" s="33"/>
      <c r="B199" s="34"/>
      <c r="C199" s="234" t="s">
        <v>1</v>
      </c>
      <c r="D199" s="234" t="s">
        <v>2587</v>
      </c>
      <c r="E199" s="18" t="s">
        <v>1</v>
      </c>
      <c r="F199" s="235">
        <v>31.04</v>
      </c>
      <c r="G199" s="33"/>
      <c r="H199" s="34"/>
    </row>
    <row r="200" spans="1:8" s="2" customFormat="1" ht="16.95" customHeight="1">
      <c r="A200" s="33"/>
      <c r="B200" s="34"/>
      <c r="C200" s="234" t="s">
        <v>195</v>
      </c>
      <c r="D200" s="234" t="s">
        <v>248</v>
      </c>
      <c r="E200" s="18" t="s">
        <v>1</v>
      </c>
      <c r="F200" s="235">
        <v>484.66</v>
      </c>
      <c r="G200" s="33"/>
      <c r="H200" s="34"/>
    </row>
    <row r="201" spans="1:8" s="2" customFormat="1" ht="16.95" customHeight="1">
      <c r="A201" s="33"/>
      <c r="B201" s="34"/>
      <c r="C201" s="236" t="s">
        <v>5381</v>
      </c>
      <c r="D201" s="33"/>
      <c r="E201" s="33"/>
      <c r="F201" s="33"/>
      <c r="G201" s="33"/>
      <c r="H201" s="34"/>
    </row>
    <row r="202" spans="1:8" s="2" customFormat="1" ht="20.399999999999999">
      <c r="A202" s="33"/>
      <c r="B202" s="34"/>
      <c r="C202" s="234" t="s">
        <v>310</v>
      </c>
      <c r="D202" s="234" t="s">
        <v>311</v>
      </c>
      <c r="E202" s="18" t="s">
        <v>256</v>
      </c>
      <c r="F202" s="235">
        <v>484.66</v>
      </c>
      <c r="G202" s="33"/>
      <c r="H202" s="34"/>
    </row>
    <row r="203" spans="1:8" s="2" customFormat="1" ht="20.399999999999999">
      <c r="A203" s="33"/>
      <c r="B203" s="34"/>
      <c r="C203" s="234" t="s">
        <v>316</v>
      </c>
      <c r="D203" s="234" t="s">
        <v>317</v>
      </c>
      <c r="E203" s="18" t="s">
        <v>256</v>
      </c>
      <c r="F203" s="235">
        <v>484.66</v>
      </c>
      <c r="G203" s="33"/>
      <c r="H203" s="34"/>
    </row>
    <row r="204" spans="1:8" s="2" customFormat="1" ht="20.399999999999999">
      <c r="A204" s="33"/>
      <c r="B204" s="34"/>
      <c r="C204" s="234" t="s">
        <v>322</v>
      </c>
      <c r="D204" s="234" t="s">
        <v>323</v>
      </c>
      <c r="E204" s="18" t="s">
        <v>256</v>
      </c>
      <c r="F204" s="235">
        <v>484.66</v>
      </c>
      <c r="G204" s="33"/>
      <c r="H204" s="34"/>
    </row>
    <row r="205" spans="1:8" s="2" customFormat="1" ht="46.8">
      <c r="A205" s="33"/>
      <c r="B205" s="34"/>
      <c r="C205" s="229" t="s">
        <v>5386</v>
      </c>
      <c r="D205" s="229" t="s">
        <v>113</v>
      </c>
      <c r="E205" s="33"/>
      <c r="F205" s="33"/>
      <c r="G205" s="33"/>
      <c r="H205" s="34"/>
    </row>
    <row r="206" spans="1:8" s="2" customFormat="1" ht="16.95" customHeight="1">
      <c r="A206" s="33"/>
      <c r="B206" s="34"/>
      <c r="C206" s="230" t="s">
        <v>2596</v>
      </c>
      <c r="D206" s="231" t="s">
        <v>410</v>
      </c>
      <c r="E206" s="232" t="s">
        <v>1</v>
      </c>
      <c r="F206" s="233">
        <v>342.911</v>
      </c>
      <c r="G206" s="33"/>
      <c r="H206" s="34"/>
    </row>
    <row r="207" spans="1:8" s="2" customFormat="1" ht="16.95" customHeight="1">
      <c r="A207" s="33"/>
      <c r="B207" s="34"/>
      <c r="C207" s="234" t="s">
        <v>1</v>
      </c>
      <c r="D207" s="234" t="s">
        <v>2694</v>
      </c>
      <c r="E207" s="18" t="s">
        <v>1</v>
      </c>
      <c r="F207" s="235">
        <v>342.911</v>
      </c>
      <c r="G207" s="33"/>
      <c r="H207" s="34"/>
    </row>
    <row r="208" spans="1:8" s="2" customFormat="1" ht="16.95" customHeight="1">
      <c r="A208" s="33"/>
      <c r="B208" s="34"/>
      <c r="C208" s="234" t="s">
        <v>2596</v>
      </c>
      <c r="D208" s="234" t="s">
        <v>248</v>
      </c>
      <c r="E208" s="18" t="s">
        <v>1</v>
      </c>
      <c r="F208" s="235">
        <v>342.911</v>
      </c>
      <c r="G208" s="33"/>
      <c r="H208" s="34"/>
    </row>
    <row r="209" spans="1:8" s="2" customFormat="1" ht="16.95" customHeight="1">
      <c r="A209" s="33"/>
      <c r="B209" s="34"/>
      <c r="C209" s="236" t="s">
        <v>5381</v>
      </c>
      <c r="D209" s="33"/>
      <c r="E209" s="33"/>
      <c r="F209" s="33"/>
      <c r="G209" s="33"/>
      <c r="H209" s="34"/>
    </row>
    <row r="210" spans="1:8" s="2" customFormat="1" ht="20.399999999999999">
      <c r="A210" s="33"/>
      <c r="B210" s="34"/>
      <c r="C210" s="234" t="s">
        <v>702</v>
      </c>
      <c r="D210" s="234" t="s">
        <v>703</v>
      </c>
      <c r="E210" s="18" t="s">
        <v>256</v>
      </c>
      <c r="F210" s="235">
        <v>342.911</v>
      </c>
      <c r="G210" s="33"/>
      <c r="H210" s="34"/>
    </row>
    <row r="211" spans="1:8" s="2" customFormat="1" ht="16.95" customHeight="1">
      <c r="A211" s="33"/>
      <c r="B211" s="34"/>
      <c r="C211" s="234" t="s">
        <v>2617</v>
      </c>
      <c r="D211" s="234" t="s">
        <v>2618</v>
      </c>
      <c r="E211" s="18" t="s">
        <v>256</v>
      </c>
      <c r="F211" s="235">
        <v>448.54199999999997</v>
      </c>
      <c r="G211" s="33"/>
      <c r="H211" s="34"/>
    </row>
    <row r="212" spans="1:8" s="2" customFormat="1" ht="16.95" customHeight="1">
      <c r="A212" s="33"/>
      <c r="B212" s="34"/>
      <c r="C212" s="234" t="s">
        <v>683</v>
      </c>
      <c r="D212" s="234" t="s">
        <v>684</v>
      </c>
      <c r="E212" s="18" t="s">
        <v>256</v>
      </c>
      <c r="F212" s="235">
        <v>479.49799999999999</v>
      </c>
      <c r="G212" s="33"/>
      <c r="H212" s="34"/>
    </row>
    <row r="213" spans="1:8" s="2" customFormat="1" ht="16.95" customHeight="1">
      <c r="A213" s="33"/>
      <c r="B213" s="34"/>
      <c r="C213" s="234" t="s">
        <v>687</v>
      </c>
      <c r="D213" s="234" t="s">
        <v>688</v>
      </c>
      <c r="E213" s="18" t="s">
        <v>256</v>
      </c>
      <c r="F213" s="235">
        <v>479.49799999999999</v>
      </c>
      <c r="G213" s="33"/>
      <c r="H213" s="34"/>
    </row>
    <row r="214" spans="1:8" s="2" customFormat="1" ht="16.95" customHeight="1">
      <c r="A214" s="33"/>
      <c r="B214" s="34"/>
      <c r="C214" s="230" t="s">
        <v>2602</v>
      </c>
      <c r="D214" s="231" t="s">
        <v>2603</v>
      </c>
      <c r="E214" s="232" t="s">
        <v>1</v>
      </c>
      <c r="F214" s="233">
        <v>9.0860000000000003</v>
      </c>
      <c r="G214" s="33"/>
      <c r="H214" s="34"/>
    </row>
    <row r="215" spans="1:8" s="2" customFormat="1" ht="16.95" customHeight="1">
      <c r="A215" s="33"/>
      <c r="B215" s="34"/>
      <c r="C215" s="234" t="s">
        <v>1</v>
      </c>
      <c r="D215" s="234" t="s">
        <v>2654</v>
      </c>
      <c r="E215" s="18" t="s">
        <v>1</v>
      </c>
      <c r="F215" s="235">
        <v>9.0860000000000003</v>
      </c>
      <c r="G215" s="33"/>
      <c r="H215" s="34"/>
    </row>
    <row r="216" spans="1:8" s="2" customFormat="1" ht="16.95" customHeight="1">
      <c r="A216" s="33"/>
      <c r="B216" s="34"/>
      <c r="C216" s="234" t="s">
        <v>2602</v>
      </c>
      <c r="D216" s="234" t="s">
        <v>248</v>
      </c>
      <c r="E216" s="18" t="s">
        <v>1</v>
      </c>
      <c r="F216" s="235">
        <v>9.0860000000000003</v>
      </c>
      <c r="G216" s="33"/>
      <c r="H216" s="34"/>
    </row>
    <row r="217" spans="1:8" s="2" customFormat="1" ht="16.95" customHeight="1">
      <c r="A217" s="33"/>
      <c r="B217" s="34"/>
      <c r="C217" s="236" t="s">
        <v>5381</v>
      </c>
      <c r="D217" s="33"/>
      <c r="E217" s="33"/>
      <c r="F217" s="33"/>
      <c r="G217" s="33"/>
      <c r="H217" s="34"/>
    </row>
    <row r="218" spans="1:8" s="2" customFormat="1" ht="20.399999999999999">
      <c r="A218" s="33"/>
      <c r="B218" s="34"/>
      <c r="C218" s="234" t="s">
        <v>2647</v>
      </c>
      <c r="D218" s="234" t="s">
        <v>2648</v>
      </c>
      <c r="E218" s="18" t="s">
        <v>256</v>
      </c>
      <c r="F218" s="235">
        <v>9.0860000000000003</v>
      </c>
      <c r="G218" s="33"/>
      <c r="H218" s="34"/>
    </row>
    <row r="219" spans="1:8" s="2" customFormat="1" ht="16.95" customHeight="1">
      <c r="A219" s="33"/>
      <c r="B219" s="34"/>
      <c r="C219" s="234" t="s">
        <v>2617</v>
      </c>
      <c r="D219" s="234" t="s">
        <v>2618</v>
      </c>
      <c r="E219" s="18" t="s">
        <v>256</v>
      </c>
      <c r="F219" s="235">
        <v>448.54199999999997</v>
      </c>
      <c r="G219" s="33"/>
      <c r="H219" s="34"/>
    </row>
    <row r="220" spans="1:8" s="2" customFormat="1" ht="16.95" customHeight="1">
      <c r="A220" s="33"/>
      <c r="B220" s="34"/>
      <c r="C220" s="234" t="s">
        <v>683</v>
      </c>
      <c r="D220" s="234" t="s">
        <v>684</v>
      </c>
      <c r="E220" s="18" t="s">
        <v>256</v>
      </c>
      <c r="F220" s="235">
        <v>479.49799999999999</v>
      </c>
      <c r="G220" s="33"/>
      <c r="H220" s="34"/>
    </row>
    <row r="221" spans="1:8" s="2" customFormat="1" ht="16.95" customHeight="1">
      <c r="A221" s="33"/>
      <c r="B221" s="34"/>
      <c r="C221" s="234" t="s">
        <v>687</v>
      </c>
      <c r="D221" s="234" t="s">
        <v>688</v>
      </c>
      <c r="E221" s="18" t="s">
        <v>256</v>
      </c>
      <c r="F221" s="235">
        <v>479.49799999999999</v>
      </c>
      <c r="G221" s="33"/>
      <c r="H221" s="34"/>
    </row>
    <row r="222" spans="1:8" s="2" customFormat="1" ht="16.95" customHeight="1">
      <c r="A222" s="33"/>
      <c r="B222" s="34"/>
      <c r="C222" s="230" t="s">
        <v>195</v>
      </c>
      <c r="D222" s="231" t="s">
        <v>196</v>
      </c>
      <c r="E222" s="232" t="s">
        <v>1</v>
      </c>
      <c r="F222" s="233">
        <v>496.44799999999998</v>
      </c>
      <c r="G222" s="33"/>
      <c r="H222" s="34"/>
    </row>
    <row r="223" spans="1:8" s="2" customFormat="1" ht="16.95" customHeight="1">
      <c r="A223" s="33"/>
      <c r="B223" s="34"/>
      <c r="C223" s="234" t="s">
        <v>1</v>
      </c>
      <c r="D223" s="234" t="s">
        <v>2696</v>
      </c>
      <c r="E223" s="18" t="s">
        <v>1</v>
      </c>
      <c r="F223" s="235">
        <v>0</v>
      </c>
      <c r="G223" s="33"/>
      <c r="H223" s="34"/>
    </row>
    <row r="224" spans="1:8" s="2" customFormat="1" ht="16.95" customHeight="1">
      <c r="A224" s="33"/>
      <c r="B224" s="34"/>
      <c r="C224" s="234" t="s">
        <v>1</v>
      </c>
      <c r="D224" s="234" t="s">
        <v>2697</v>
      </c>
      <c r="E224" s="18" t="s">
        <v>1</v>
      </c>
      <c r="F224" s="235">
        <v>496.44799999999998</v>
      </c>
      <c r="G224" s="33"/>
      <c r="H224" s="34"/>
    </row>
    <row r="225" spans="1:8" s="2" customFormat="1" ht="16.95" customHeight="1">
      <c r="A225" s="33"/>
      <c r="B225" s="34"/>
      <c r="C225" s="234" t="s">
        <v>195</v>
      </c>
      <c r="D225" s="234" t="s">
        <v>248</v>
      </c>
      <c r="E225" s="18" t="s">
        <v>1</v>
      </c>
      <c r="F225" s="235">
        <v>496.44799999999998</v>
      </c>
      <c r="G225" s="33"/>
      <c r="H225" s="34"/>
    </row>
    <row r="226" spans="1:8" s="2" customFormat="1" ht="16.95" customHeight="1">
      <c r="A226" s="33"/>
      <c r="B226" s="34"/>
      <c r="C226" s="236" t="s">
        <v>5381</v>
      </c>
      <c r="D226" s="33"/>
      <c r="E226" s="33"/>
      <c r="F226" s="33"/>
      <c r="G226" s="33"/>
      <c r="H226" s="34"/>
    </row>
    <row r="227" spans="1:8" s="2" customFormat="1" ht="20.399999999999999">
      <c r="A227" s="33"/>
      <c r="B227" s="34"/>
      <c r="C227" s="234" t="s">
        <v>310</v>
      </c>
      <c r="D227" s="234" t="s">
        <v>311</v>
      </c>
      <c r="E227" s="18" t="s">
        <v>256</v>
      </c>
      <c r="F227" s="235">
        <v>496.44799999999998</v>
      </c>
      <c r="G227" s="33"/>
      <c r="H227" s="34"/>
    </row>
    <row r="228" spans="1:8" s="2" customFormat="1" ht="20.399999999999999">
      <c r="A228" s="33"/>
      <c r="B228" s="34"/>
      <c r="C228" s="234" t="s">
        <v>316</v>
      </c>
      <c r="D228" s="234" t="s">
        <v>317</v>
      </c>
      <c r="E228" s="18" t="s">
        <v>256</v>
      </c>
      <c r="F228" s="235">
        <v>992.89599999999996</v>
      </c>
      <c r="G228" s="33"/>
      <c r="H228" s="34"/>
    </row>
    <row r="229" spans="1:8" s="2" customFormat="1" ht="20.399999999999999">
      <c r="A229" s="33"/>
      <c r="B229" s="34"/>
      <c r="C229" s="234" t="s">
        <v>322</v>
      </c>
      <c r="D229" s="234" t="s">
        <v>323</v>
      </c>
      <c r="E229" s="18" t="s">
        <v>256</v>
      </c>
      <c r="F229" s="235">
        <v>496.44799999999998</v>
      </c>
      <c r="G229" s="33"/>
      <c r="H229" s="34"/>
    </row>
    <row r="230" spans="1:8" s="2" customFormat="1" ht="16.95" customHeight="1">
      <c r="A230" s="33"/>
      <c r="B230" s="34"/>
      <c r="C230" s="230" t="s">
        <v>2598</v>
      </c>
      <c r="D230" s="231" t="s">
        <v>2599</v>
      </c>
      <c r="E230" s="232" t="s">
        <v>1</v>
      </c>
      <c r="F230" s="233">
        <v>30.956</v>
      </c>
      <c r="G230" s="33"/>
      <c r="H230" s="34"/>
    </row>
    <row r="231" spans="1:8" s="2" customFormat="1" ht="16.95" customHeight="1">
      <c r="A231" s="33"/>
      <c r="B231" s="34"/>
      <c r="C231" s="234" t="s">
        <v>1</v>
      </c>
      <c r="D231" s="234" t="s">
        <v>2625</v>
      </c>
      <c r="E231" s="18" t="s">
        <v>1</v>
      </c>
      <c r="F231" s="235">
        <v>0</v>
      </c>
      <c r="G231" s="33"/>
      <c r="H231" s="34"/>
    </row>
    <row r="232" spans="1:8" s="2" customFormat="1" ht="16.95" customHeight="1">
      <c r="A232" s="33"/>
      <c r="B232" s="34"/>
      <c r="C232" s="234" t="s">
        <v>1</v>
      </c>
      <c r="D232" s="234" t="s">
        <v>2626</v>
      </c>
      <c r="E232" s="18" t="s">
        <v>1</v>
      </c>
      <c r="F232" s="235">
        <v>0.872</v>
      </c>
      <c r="G232" s="33"/>
      <c r="H232" s="34"/>
    </row>
    <row r="233" spans="1:8" s="2" customFormat="1" ht="16.95" customHeight="1">
      <c r="A233" s="33"/>
      <c r="B233" s="34"/>
      <c r="C233" s="234" t="s">
        <v>1</v>
      </c>
      <c r="D233" s="234" t="s">
        <v>2627</v>
      </c>
      <c r="E233" s="18" t="s">
        <v>1</v>
      </c>
      <c r="F233" s="235">
        <v>21.6</v>
      </c>
      <c r="G233" s="33"/>
      <c r="H233" s="34"/>
    </row>
    <row r="234" spans="1:8" s="2" customFormat="1" ht="16.95" customHeight="1">
      <c r="A234" s="33"/>
      <c r="B234" s="34"/>
      <c r="C234" s="234" t="s">
        <v>1</v>
      </c>
      <c r="D234" s="234" t="s">
        <v>2628</v>
      </c>
      <c r="E234" s="18" t="s">
        <v>1</v>
      </c>
      <c r="F234" s="235">
        <v>0.83399999999999996</v>
      </c>
      <c r="G234" s="33"/>
      <c r="H234" s="34"/>
    </row>
    <row r="235" spans="1:8" s="2" customFormat="1" ht="16.95" customHeight="1">
      <c r="A235" s="33"/>
      <c r="B235" s="34"/>
      <c r="C235" s="234" t="s">
        <v>1</v>
      </c>
      <c r="D235" s="234" t="s">
        <v>2629</v>
      </c>
      <c r="E235" s="18" t="s">
        <v>1</v>
      </c>
      <c r="F235" s="235">
        <v>3.6</v>
      </c>
      <c r="G235" s="33"/>
      <c r="H235" s="34"/>
    </row>
    <row r="236" spans="1:8" s="2" customFormat="1" ht="16.95" customHeight="1">
      <c r="A236" s="33"/>
      <c r="B236" s="34"/>
      <c r="C236" s="234" t="s">
        <v>1</v>
      </c>
      <c r="D236" s="234" t="s">
        <v>2630</v>
      </c>
      <c r="E236" s="18" t="s">
        <v>1</v>
      </c>
      <c r="F236" s="235">
        <v>0.65100000000000002</v>
      </c>
      <c r="G236" s="33"/>
      <c r="H236" s="34"/>
    </row>
    <row r="237" spans="1:8" s="2" customFormat="1" ht="16.95" customHeight="1">
      <c r="A237" s="33"/>
      <c r="B237" s="34"/>
      <c r="C237" s="234" t="s">
        <v>1</v>
      </c>
      <c r="D237" s="234" t="s">
        <v>2631</v>
      </c>
      <c r="E237" s="18" t="s">
        <v>1</v>
      </c>
      <c r="F237" s="235">
        <v>0.94499999999999995</v>
      </c>
      <c r="G237" s="33"/>
      <c r="H237" s="34"/>
    </row>
    <row r="238" spans="1:8" s="2" customFormat="1" ht="16.95" customHeight="1">
      <c r="A238" s="33"/>
      <c r="B238" s="34"/>
      <c r="C238" s="234" t="s">
        <v>1</v>
      </c>
      <c r="D238" s="234" t="s">
        <v>2632</v>
      </c>
      <c r="E238" s="18" t="s">
        <v>1</v>
      </c>
      <c r="F238" s="235">
        <v>0.91800000000000004</v>
      </c>
      <c r="G238" s="33"/>
      <c r="H238" s="34"/>
    </row>
    <row r="239" spans="1:8" s="2" customFormat="1" ht="16.95" customHeight="1">
      <c r="A239" s="33"/>
      <c r="B239" s="34"/>
      <c r="C239" s="234" t="s">
        <v>1</v>
      </c>
      <c r="D239" s="234" t="s">
        <v>2633</v>
      </c>
      <c r="E239" s="18" t="s">
        <v>1</v>
      </c>
      <c r="F239" s="235">
        <v>0.85499999999999998</v>
      </c>
      <c r="G239" s="33"/>
      <c r="H239" s="34"/>
    </row>
    <row r="240" spans="1:8" s="2" customFormat="1" ht="16.95" customHeight="1">
      <c r="A240" s="33"/>
      <c r="B240" s="34"/>
      <c r="C240" s="234" t="s">
        <v>1</v>
      </c>
      <c r="D240" s="234" t="s">
        <v>2634</v>
      </c>
      <c r="E240" s="18" t="s">
        <v>1</v>
      </c>
      <c r="F240" s="235">
        <v>0.68100000000000005</v>
      </c>
      <c r="G240" s="33"/>
      <c r="H240" s="34"/>
    </row>
    <row r="241" spans="1:8" s="2" customFormat="1" ht="16.95" customHeight="1">
      <c r="A241" s="33"/>
      <c r="B241" s="34"/>
      <c r="C241" s="234" t="s">
        <v>2598</v>
      </c>
      <c r="D241" s="234" t="s">
        <v>248</v>
      </c>
      <c r="E241" s="18" t="s">
        <v>1</v>
      </c>
      <c r="F241" s="235">
        <v>30.956</v>
      </c>
      <c r="G241" s="33"/>
      <c r="H241" s="34"/>
    </row>
    <row r="242" spans="1:8" s="2" customFormat="1" ht="16.95" customHeight="1">
      <c r="A242" s="33"/>
      <c r="B242" s="34"/>
      <c r="C242" s="236" t="s">
        <v>5381</v>
      </c>
      <c r="D242" s="33"/>
      <c r="E242" s="33"/>
      <c r="F242" s="33"/>
      <c r="G242" s="33"/>
      <c r="H242" s="34"/>
    </row>
    <row r="243" spans="1:8" s="2" customFormat="1" ht="16.95" customHeight="1">
      <c r="A243" s="33"/>
      <c r="B243" s="34"/>
      <c r="C243" s="234" t="s">
        <v>691</v>
      </c>
      <c r="D243" s="234" t="s">
        <v>2623</v>
      </c>
      <c r="E243" s="18" t="s">
        <v>256</v>
      </c>
      <c r="F243" s="235">
        <v>30.956</v>
      </c>
      <c r="G243" s="33"/>
      <c r="H243" s="34"/>
    </row>
    <row r="244" spans="1:8" s="2" customFormat="1" ht="16.95" customHeight="1">
      <c r="A244" s="33"/>
      <c r="B244" s="34"/>
      <c r="C244" s="234" t="s">
        <v>683</v>
      </c>
      <c r="D244" s="234" t="s">
        <v>684</v>
      </c>
      <c r="E244" s="18" t="s">
        <v>256</v>
      </c>
      <c r="F244" s="235">
        <v>479.49799999999999</v>
      </c>
      <c r="G244" s="33"/>
      <c r="H244" s="34"/>
    </row>
    <row r="245" spans="1:8" s="2" customFormat="1" ht="16.95" customHeight="1">
      <c r="A245" s="33"/>
      <c r="B245" s="34"/>
      <c r="C245" s="234" t="s">
        <v>687</v>
      </c>
      <c r="D245" s="234" t="s">
        <v>688</v>
      </c>
      <c r="E245" s="18" t="s">
        <v>256</v>
      </c>
      <c r="F245" s="235">
        <v>479.49799999999999</v>
      </c>
      <c r="G245" s="33"/>
      <c r="H245" s="34"/>
    </row>
    <row r="246" spans="1:8" s="2" customFormat="1" ht="16.95" customHeight="1">
      <c r="A246" s="33"/>
      <c r="B246" s="34"/>
      <c r="C246" s="230" t="s">
        <v>2605</v>
      </c>
      <c r="D246" s="231" t="s">
        <v>2606</v>
      </c>
      <c r="E246" s="232" t="s">
        <v>1</v>
      </c>
      <c r="F246" s="233">
        <v>28.49</v>
      </c>
      <c r="G246" s="33"/>
      <c r="H246" s="34"/>
    </row>
    <row r="247" spans="1:8" s="2" customFormat="1" ht="16.95" customHeight="1">
      <c r="A247" s="33"/>
      <c r="B247" s="34"/>
      <c r="C247" s="234" t="s">
        <v>1</v>
      </c>
      <c r="D247" s="234" t="s">
        <v>2638</v>
      </c>
      <c r="E247" s="18" t="s">
        <v>1</v>
      </c>
      <c r="F247" s="235">
        <v>0</v>
      </c>
      <c r="G247" s="33"/>
      <c r="H247" s="34"/>
    </row>
    <row r="248" spans="1:8" s="2" customFormat="1" ht="16.95" customHeight="1">
      <c r="A248" s="33"/>
      <c r="B248" s="34"/>
      <c r="C248" s="234" t="s">
        <v>1</v>
      </c>
      <c r="D248" s="234" t="s">
        <v>2639</v>
      </c>
      <c r="E248" s="18" t="s">
        <v>1</v>
      </c>
      <c r="F248" s="235">
        <v>3.262</v>
      </c>
      <c r="G248" s="33"/>
      <c r="H248" s="34"/>
    </row>
    <row r="249" spans="1:8" s="2" customFormat="1" ht="16.95" customHeight="1">
      <c r="A249" s="33"/>
      <c r="B249" s="34"/>
      <c r="C249" s="234" t="s">
        <v>1</v>
      </c>
      <c r="D249" s="234" t="s">
        <v>2640</v>
      </c>
      <c r="E249" s="18" t="s">
        <v>1</v>
      </c>
      <c r="F249" s="235">
        <v>0</v>
      </c>
      <c r="G249" s="33"/>
      <c r="H249" s="34"/>
    </row>
    <row r="250" spans="1:8" s="2" customFormat="1" ht="16.95" customHeight="1">
      <c r="A250" s="33"/>
      <c r="B250" s="34"/>
      <c r="C250" s="234" t="s">
        <v>1</v>
      </c>
      <c r="D250" s="234" t="s">
        <v>2641</v>
      </c>
      <c r="E250" s="18" t="s">
        <v>1</v>
      </c>
      <c r="F250" s="235">
        <v>3.5640000000000001</v>
      </c>
      <c r="G250" s="33"/>
      <c r="H250" s="34"/>
    </row>
    <row r="251" spans="1:8" s="2" customFormat="1" ht="16.95" customHeight="1">
      <c r="A251" s="33"/>
      <c r="B251" s="34"/>
      <c r="C251" s="234" t="s">
        <v>1</v>
      </c>
      <c r="D251" s="234" t="s">
        <v>2642</v>
      </c>
      <c r="E251" s="18" t="s">
        <v>1</v>
      </c>
      <c r="F251" s="235">
        <v>0.66100000000000003</v>
      </c>
      <c r="G251" s="33"/>
      <c r="H251" s="34"/>
    </row>
    <row r="252" spans="1:8" s="2" customFormat="1" ht="16.95" customHeight="1">
      <c r="A252" s="33"/>
      <c r="B252" s="34"/>
      <c r="C252" s="234" t="s">
        <v>1</v>
      </c>
      <c r="D252" s="234" t="s">
        <v>2643</v>
      </c>
      <c r="E252" s="18" t="s">
        <v>1</v>
      </c>
      <c r="F252" s="235">
        <v>0.77</v>
      </c>
      <c r="G252" s="33"/>
      <c r="H252" s="34"/>
    </row>
    <row r="253" spans="1:8" s="2" customFormat="1" ht="16.95" customHeight="1">
      <c r="A253" s="33"/>
      <c r="B253" s="34"/>
      <c r="C253" s="234" t="s">
        <v>1</v>
      </c>
      <c r="D253" s="234" t="s">
        <v>2644</v>
      </c>
      <c r="E253" s="18" t="s">
        <v>1</v>
      </c>
      <c r="F253" s="235">
        <v>19.440000000000001</v>
      </c>
      <c r="G253" s="33"/>
      <c r="H253" s="34"/>
    </row>
    <row r="254" spans="1:8" s="2" customFormat="1" ht="16.95" customHeight="1">
      <c r="A254" s="33"/>
      <c r="B254" s="34"/>
      <c r="C254" s="234" t="s">
        <v>1</v>
      </c>
      <c r="D254" s="234" t="s">
        <v>2645</v>
      </c>
      <c r="E254" s="18" t="s">
        <v>1</v>
      </c>
      <c r="F254" s="235">
        <v>0.79300000000000004</v>
      </c>
      <c r="G254" s="33"/>
      <c r="H254" s="34"/>
    </row>
    <row r="255" spans="1:8" s="2" customFormat="1" ht="16.95" customHeight="1">
      <c r="A255" s="33"/>
      <c r="B255" s="34"/>
      <c r="C255" s="234" t="s">
        <v>2605</v>
      </c>
      <c r="D255" s="234" t="s">
        <v>2646</v>
      </c>
      <c r="E255" s="18" t="s">
        <v>1</v>
      </c>
      <c r="F255" s="235">
        <v>28.49</v>
      </c>
      <c r="G255" s="33"/>
      <c r="H255" s="34"/>
    </row>
    <row r="256" spans="1:8" s="2" customFormat="1" ht="16.95" customHeight="1">
      <c r="A256" s="33"/>
      <c r="B256" s="34"/>
      <c r="C256" s="236" t="s">
        <v>5381</v>
      </c>
      <c r="D256" s="33"/>
      <c r="E256" s="33"/>
      <c r="F256" s="33"/>
      <c r="G256" s="33"/>
      <c r="H256" s="34"/>
    </row>
    <row r="257" spans="1:8" s="2" customFormat="1" ht="20.399999999999999">
      <c r="A257" s="33"/>
      <c r="B257" s="34"/>
      <c r="C257" s="234" t="s">
        <v>2635</v>
      </c>
      <c r="D257" s="234" t="s">
        <v>2636</v>
      </c>
      <c r="E257" s="18" t="s">
        <v>256</v>
      </c>
      <c r="F257" s="235">
        <v>28.49</v>
      </c>
      <c r="G257" s="33"/>
      <c r="H257" s="34"/>
    </row>
    <row r="258" spans="1:8" s="2" customFormat="1" ht="16.95" customHeight="1">
      <c r="A258" s="33"/>
      <c r="B258" s="34"/>
      <c r="C258" s="234" t="s">
        <v>2617</v>
      </c>
      <c r="D258" s="234" t="s">
        <v>2618</v>
      </c>
      <c r="E258" s="18" t="s">
        <v>256</v>
      </c>
      <c r="F258" s="235">
        <v>448.54199999999997</v>
      </c>
      <c r="G258" s="33"/>
      <c r="H258" s="34"/>
    </row>
    <row r="259" spans="1:8" s="2" customFormat="1" ht="16.95" customHeight="1">
      <c r="A259" s="33"/>
      <c r="B259" s="34"/>
      <c r="C259" s="234" t="s">
        <v>683</v>
      </c>
      <c r="D259" s="234" t="s">
        <v>684</v>
      </c>
      <c r="E259" s="18" t="s">
        <v>256</v>
      </c>
      <c r="F259" s="235">
        <v>479.49799999999999</v>
      </c>
      <c r="G259" s="33"/>
      <c r="H259" s="34"/>
    </row>
    <row r="260" spans="1:8" s="2" customFormat="1" ht="16.95" customHeight="1">
      <c r="A260" s="33"/>
      <c r="B260" s="34"/>
      <c r="C260" s="234" t="s">
        <v>687</v>
      </c>
      <c r="D260" s="234" t="s">
        <v>688</v>
      </c>
      <c r="E260" s="18" t="s">
        <v>256</v>
      </c>
      <c r="F260" s="235">
        <v>479.49799999999999</v>
      </c>
      <c r="G260" s="33"/>
      <c r="H260" s="34"/>
    </row>
    <row r="261" spans="1:8" s="2" customFormat="1" ht="16.95" customHeight="1">
      <c r="A261" s="33"/>
      <c r="B261" s="34"/>
      <c r="C261" s="230" t="s">
        <v>2593</v>
      </c>
      <c r="D261" s="231" t="s">
        <v>2594</v>
      </c>
      <c r="E261" s="232" t="s">
        <v>1</v>
      </c>
      <c r="F261" s="233">
        <v>66.471000000000004</v>
      </c>
      <c r="G261" s="33"/>
      <c r="H261" s="34"/>
    </row>
    <row r="262" spans="1:8" s="2" customFormat="1" ht="16.95" customHeight="1">
      <c r="A262" s="33"/>
      <c r="B262" s="34"/>
      <c r="C262" s="234" t="s">
        <v>1</v>
      </c>
      <c r="D262" s="234" t="s">
        <v>2669</v>
      </c>
      <c r="E262" s="18" t="s">
        <v>1</v>
      </c>
      <c r="F262" s="235">
        <v>66.471000000000004</v>
      </c>
      <c r="G262" s="33"/>
      <c r="H262" s="34"/>
    </row>
    <row r="263" spans="1:8" s="2" customFormat="1" ht="16.95" customHeight="1">
      <c r="A263" s="33"/>
      <c r="B263" s="34"/>
      <c r="C263" s="234" t="s">
        <v>2593</v>
      </c>
      <c r="D263" s="234" t="s">
        <v>248</v>
      </c>
      <c r="E263" s="18" t="s">
        <v>1</v>
      </c>
      <c r="F263" s="235">
        <v>66.471000000000004</v>
      </c>
      <c r="G263" s="33"/>
      <c r="H263" s="34"/>
    </row>
    <row r="264" spans="1:8" s="2" customFormat="1" ht="16.95" customHeight="1">
      <c r="A264" s="33"/>
      <c r="B264" s="34"/>
      <c r="C264" s="236" t="s">
        <v>5381</v>
      </c>
      <c r="D264" s="33"/>
      <c r="E264" s="33"/>
      <c r="F264" s="33"/>
      <c r="G264" s="33"/>
      <c r="H264" s="34"/>
    </row>
    <row r="265" spans="1:8" s="2" customFormat="1" ht="20.399999999999999">
      <c r="A265" s="33"/>
      <c r="B265" s="34"/>
      <c r="C265" s="234" t="s">
        <v>2660</v>
      </c>
      <c r="D265" s="234" t="s">
        <v>2661</v>
      </c>
      <c r="E265" s="18" t="s">
        <v>256</v>
      </c>
      <c r="F265" s="235">
        <v>66.471000000000004</v>
      </c>
      <c r="G265" s="33"/>
      <c r="H265" s="34"/>
    </row>
    <row r="266" spans="1:8" s="2" customFormat="1" ht="16.95" customHeight="1">
      <c r="A266" s="33"/>
      <c r="B266" s="34"/>
      <c r="C266" s="234" t="s">
        <v>2617</v>
      </c>
      <c r="D266" s="234" t="s">
        <v>2618</v>
      </c>
      <c r="E266" s="18" t="s">
        <v>256</v>
      </c>
      <c r="F266" s="235">
        <v>448.54199999999997</v>
      </c>
      <c r="G266" s="33"/>
      <c r="H266" s="34"/>
    </row>
    <row r="267" spans="1:8" s="2" customFormat="1" ht="16.95" customHeight="1">
      <c r="A267" s="33"/>
      <c r="B267" s="34"/>
      <c r="C267" s="234" t="s">
        <v>683</v>
      </c>
      <c r="D267" s="234" t="s">
        <v>684</v>
      </c>
      <c r="E267" s="18" t="s">
        <v>256</v>
      </c>
      <c r="F267" s="235">
        <v>479.49799999999999</v>
      </c>
      <c r="G267" s="33"/>
      <c r="H267" s="34"/>
    </row>
    <row r="268" spans="1:8" s="2" customFormat="1" ht="16.95" customHeight="1">
      <c r="A268" s="33"/>
      <c r="B268" s="34"/>
      <c r="C268" s="234" t="s">
        <v>687</v>
      </c>
      <c r="D268" s="234" t="s">
        <v>688</v>
      </c>
      <c r="E268" s="18" t="s">
        <v>256</v>
      </c>
      <c r="F268" s="235">
        <v>479.49799999999999</v>
      </c>
      <c r="G268" s="33"/>
      <c r="H268" s="34"/>
    </row>
    <row r="269" spans="1:8" s="2" customFormat="1" ht="16.95" customHeight="1">
      <c r="A269" s="33"/>
      <c r="B269" s="34"/>
      <c r="C269" s="234" t="s">
        <v>2715</v>
      </c>
      <c r="D269" s="234" t="s">
        <v>2716</v>
      </c>
      <c r="E269" s="18" t="s">
        <v>256</v>
      </c>
      <c r="F269" s="235">
        <v>68.055000000000007</v>
      </c>
      <c r="G269" s="33"/>
      <c r="H269" s="34"/>
    </row>
    <row r="270" spans="1:8" s="2" customFormat="1" ht="16.95" customHeight="1">
      <c r="A270" s="33"/>
      <c r="B270" s="34"/>
      <c r="C270" s="230" t="s">
        <v>2608</v>
      </c>
      <c r="D270" s="231" t="s">
        <v>2609</v>
      </c>
      <c r="E270" s="232" t="s">
        <v>1</v>
      </c>
      <c r="F270" s="233">
        <v>1.5840000000000001</v>
      </c>
      <c r="G270" s="33"/>
      <c r="H270" s="34"/>
    </row>
    <row r="271" spans="1:8" s="2" customFormat="1" ht="16.95" customHeight="1">
      <c r="A271" s="33"/>
      <c r="B271" s="34"/>
      <c r="C271" s="234" t="s">
        <v>1</v>
      </c>
      <c r="D271" s="234" t="s">
        <v>2659</v>
      </c>
      <c r="E271" s="18" t="s">
        <v>1</v>
      </c>
      <c r="F271" s="235">
        <v>1.5840000000000001</v>
      </c>
      <c r="G271" s="33"/>
      <c r="H271" s="34"/>
    </row>
    <row r="272" spans="1:8" s="2" customFormat="1" ht="16.95" customHeight="1">
      <c r="A272" s="33"/>
      <c r="B272" s="34"/>
      <c r="C272" s="234" t="s">
        <v>2608</v>
      </c>
      <c r="D272" s="234" t="s">
        <v>248</v>
      </c>
      <c r="E272" s="18" t="s">
        <v>1</v>
      </c>
      <c r="F272" s="235">
        <v>1.5840000000000001</v>
      </c>
      <c r="G272" s="33"/>
      <c r="H272" s="34"/>
    </row>
    <row r="273" spans="1:8" s="2" customFormat="1" ht="16.95" customHeight="1">
      <c r="A273" s="33"/>
      <c r="B273" s="34"/>
      <c r="C273" s="236" t="s">
        <v>5381</v>
      </c>
      <c r="D273" s="33"/>
      <c r="E273" s="33"/>
      <c r="F273" s="33"/>
      <c r="G273" s="33"/>
      <c r="H273" s="34"/>
    </row>
    <row r="274" spans="1:8" s="2" customFormat="1" ht="20.399999999999999">
      <c r="A274" s="33"/>
      <c r="B274" s="34"/>
      <c r="C274" s="234" t="s">
        <v>2655</v>
      </c>
      <c r="D274" s="234" t="s">
        <v>2656</v>
      </c>
      <c r="E274" s="18" t="s">
        <v>256</v>
      </c>
      <c r="F274" s="235">
        <v>1.5840000000000001</v>
      </c>
      <c r="G274" s="33"/>
      <c r="H274" s="34"/>
    </row>
    <row r="275" spans="1:8" s="2" customFormat="1" ht="16.95" customHeight="1">
      <c r="A275" s="33"/>
      <c r="B275" s="34"/>
      <c r="C275" s="234" t="s">
        <v>2617</v>
      </c>
      <c r="D275" s="234" t="s">
        <v>2618</v>
      </c>
      <c r="E275" s="18" t="s">
        <v>256</v>
      </c>
      <c r="F275" s="235">
        <v>448.54199999999997</v>
      </c>
      <c r="G275" s="33"/>
      <c r="H275" s="34"/>
    </row>
    <row r="276" spans="1:8" s="2" customFormat="1" ht="16.95" customHeight="1">
      <c r="A276" s="33"/>
      <c r="B276" s="34"/>
      <c r="C276" s="234" t="s">
        <v>683</v>
      </c>
      <c r="D276" s="234" t="s">
        <v>684</v>
      </c>
      <c r="E276" s="18" t="s">
        <v>256</v>
      </c>
      <c r="F276" s="235">
        <v>479.49799999999999</v>
      </c>
      <c r="G276" s="33"/>
      <c r="H276" s="34"/>
    </row>
    <row r="277" spans="1:8" s="2" customFormat="1" ht="16.95" customHeight="1">
      <c r="A277" s="33"/>
      <c r="B277" s="34"/>
      <c r="C277" s="234" t="s">
        <v>687</v>
      </c>
      <c r="D277" s="234" t="s">
        <v>688</v>
      </c>
      <c r="E277" s="18" t="s">
        <v>256</v>
      </c>
      <c r="F277" s="235">
        <v>479.49799999999999</v>
      </c>
      <c r="G277" s="33"/>
      <c r="H277" s="34"/>
    </row>
    <row r="278" spans="1:8" s="2" customFormat="1" ht="16.95" customHeight="1">
      <c r="A278" s="33"/>
      <c r="B278" s="34"/>
      <c r="C278" s="234" t="s">
        <v>2715</v>
      </c>
      <c r="D278" s="234" t="s">
        <v>2716</v>
      </c>
      <c r="E278" s="18" t="s">
        <v>256</v>
      </c>
      <c r="F278" s="235">
        <v>68.055000000000007</v>
      </c>
      <c r="G278" s="33"/>
      <c r="H278" s="34"/>
    </row>
    <row r="279" spans="1:8" s="2" customFormat="1" ht="46.8">
      <c r="A279" s="33"/>
      <c r="B279" s="34"/>
      <c r="C279" s="229" t="s">
        <v>5387</v>
      </c>
      <c r="D279" s="229" t="s">
        <v>122</v>
      </c>
      <c r="E279" s="33"/>
      <c r="F279" s="33"/>
      <c r="G279" s="33"/>
      <c r="H279" s="34"/>
    </row>
    <row r="280" spans="1:8" s="2" customFormat="1" ht="16.95" customHeight="1">
      <c r="A280" s="33"/>
      <c r="B280" s="34"/>
      <c r="C280" s="230" t="s">
        <v>417</v>
      </c>
      <c r="D280" s="231" t="s">
        <v>418</v>
      </c>
      <c r="E280" s="232" t="s">
        <v>1</v>
      </c>
      <c r="F280" s="233">
        <v>22.35</v>
      </c>
      <c r="G280" s="33"/>
      <c r="H280" s="34"/>
    </row>
    <row r="281" spans="1:8" s="2" customFormat="1" ht="16.95" customHeight="1">
      <c r="A281" s="33"/>
      <c r="B281" s="34"/>
      <c r="C281" s="234" t="s">
        <v>417</v>
      </c>
      <c r="D281" s="234" t="s">
        <v>2955</v>
      </c>
      <c r="E281" s="18" t="s">
        <v>1</v>
      </c>
      <c r="F281" s="235">
        <v>22.35</v>
      </c>
      <c r="G281" s="33"/>
      <c r="H281" s="34"/>
    </row>
    <row r="282" spans="1:8" s="2" customFormat="1" ht="16.95" customHeight="1">
      <c r="A282" s="33"/>
      <c r="B282" s="34"/>
      <c r="C282" s="236" t="s">
        <v>5381</v>
      </c>
      <c r="D282" s="33"/>
      <c r="E282" s="33"/>
      <c r="F282" s="33"/>
      <c r="G282" s="33"/>
      <c r="H282" s="34"/>
    </row>
    <row r="283" spans="1:8" s="2" customFormat="1" ht="20.399999999999999">
      <c r="A283" s="33"/>
      <c r="B283" s="34"/>
      <c r="C283" s="234" t="s">
        <v>810</v>
      </c>
      <c r="D283" s="234" t="s">
        <v>811</v>
      </c>
      <c r="E283" s="18" t="s">
        <v>256</v>
      </c>
      <c r="F283" s="235">
        <v>22.35</v>
      </c>
      <c r="G283" s="33"/>
      <c r="H283" s="34"/>
    </row>
    <row r="284" spans="1:8" s="2" customFormat="1" ht="16.95" customHeight="1">
      <c r="A284" s="33"/>
      <c r="B284" s="34"/>
      <c r="C284" s="234" t="s">
        <v>844</v>
      </c>
      <c r="D284" s="234" t="s">
        <v>845</v>
      </c>
      <c r="E284" s="18" t="s">
        <v>256</v>
      </c>
      <c r="F284" s="235">
        <v>110.645</v>
      </c>
      <c r="G284" s="33"/>
      <c r="H284" s="34"/>
    </row>
    <row r="285" spans="1:8" s="2" customFormat="1" ht="16.95" customHeight="1">
      <c r="A285" s="33"/>
      <c r="B285" s="34"/>
      <c r="C285" s="234" t="s">
        <v>854</v>
      </c>
      <c r="D285" s="234" t="s">
        <v>855</v>
      </c>
      <c r="E285" s="18" t="s">
        <v>256</v>
      </c>
      <c r="F285" s="235">
        <v>110.645</v>
      </c>
      <c r="G285" s="33"/>
      <c r="H285" s="34"/>
    </row>
    <row r="286" spans="1:8" s="2" customFormat="1" ht="16.95" customHeight="1">
      <c r="A286" s="33"/>
      <c r="B286" s="34"/>
      <c r="C286" s="234" t="s">
        <v>858</v>
      </c>
      <c r="D286" s="234" t="s">
        <v>859</v>
      </c>
      <c r="E286" s="18" t="s">
        <v>256</v>
      </c>
      <c r="F286" s="235">
        <v>121.71</v>
      </c>
      <c r="G286" s="33"/>
      <c r="H286" s="34"/>
    </row>
    <row r="287" spans="1:8" s="2" customFormat="1" ht="16.95" customHeight="1">
      <c r="A287" s="33"/>
      <c r="B287" s="34"/>
      <c r="C287" s="234" t="s">
        <v>848</v>
      </c>
      <c r="D287" s="234" t="s">
        <v>849</v>
      </c>
      <c r="E287" s="18" t="s">
        <v>256</v>
      </c>
      <c r="F287" s="235">
        <v>121.71</v>
      </c>
      <c r="G287" s="33"/>
      <c r="H287" s="34"/>
    </row>
    <row r="288" spans="1:8" s="2" customFormat="1" ht="16.95" customHeight="1">
      <c r="A288" s="33"/>
      <c r="B288" s="34"/>
      <c r="C288" s="230" t="s">
        <v>2739</v>
      </c>
      <c r="D288" s="231" t="s">
        <v>2740</v>
      </c>
      <c r="E288" s="232" t="s">
        <v>1</v>
      </c>
      <c r="F288" s="233">
        <v>8.157</v>
      </c>
      <c r="G288" s="33"/>
      <c r="H288" s="34"/>
    </row>
    <row r="289" spans="1:8" s="2" customFormat="1" ht="16.95" customHeight="1">
      <c r="A289" s="33"/>
      <c r="B289" s="34"/>
      <c r="C289" s="234" t="s">
        <v>1</v>
      </c>
      <c r="D289" s="234" t="s">
        <v>2903</v>
      </c>
      <c r="E289" s="18" t="s">
        <v>1</v>
      </c>
      <c r="F289" s="235">
        <v>0</v>
      </c>
      <c r="G289" s="33"/>
      <c r="H289" s="34"/>
    </row>
    <row r="290" spans="1:8" s="2" customFormat="1" ht="16.95" customHeight="1">
      <c r="A290" s="33"/>
      <c r="B290" s="34"/>
      <c r="C290" s="234" t="s">
        <v>1</v>
      </c>
      <c r="D290" s="234" t="s">
        <v>2904</v>
      </c>
      <c r="E290" s="18" t="s">
        <v>1</v>
      </c>
      <c r="F290" s="235">
        <v>8.157</v>
      </c>
      <c r="G290" s="33"/>
      <c r="H290" s="34"/>
    </row>
    <row r="291" spans="1:8" s="2" customFormat="1" ht="16.95" customHeight="1">
      <c r="A291" s="33"/>
      <c r="B291" s="34"/>
      <c r="C291" s="234" t="s">
        <v>2739</v>
      </c>
      <c r="D291" s="234" t="s">
        <v>248</v>
      </c>
      <c r="E291" s="18" t="s">
        <v>1</v>
      </c>
      <c r="F291" s="235">
        <v>8.157</v>
      </c>
      <c r="G291" s="33"/>
      <c r="H291" s="34"/>
    </row>
    <row r="292" spans="1:8" s="2" customFormat="1" ht="16.95" customHeight="1">
      <c r="A292" s="33"/>
      <c r="B292" s="34"/>
      <c r="C292" s="236" t="s">
        <v>5381</v>
      </c>
      <c r="D292" s="33"/>
      <c r="E292" s="33"/>
      <c r="F292" s="33"/>
      <c r="G292" s="33"/>
      <c r="H292" s="34"/>
    </row>
    <row r="293" spans="1:8" s="2" customFormat="1" ht="20.399999999999999">
      <c r="A293" s="33"/>
      <c r="B293" s="34"/>
      <c r="C293" s="234" t="s">
        <v>2647</v>
      </c>
      <c r="D293" s="234" t="s">
        <v>2901</v>
      </c>
      <c r="E293" s="18" t="s">
        <v>256</v>
      </c>
      <c r="F293" s="235">
        <v>8.157</v>
      </c>
      <c r="G293" s="33"/>
      <c r="H293" s="34"/>
    </row>
    <row r="294" spans="1:8" s="2" customFormat="1" ht="16.95" customHeight="1">
      <c r="A294" s="33"/>
      <c r="B294" s="34"/>
      <c r="C294" s="234" t="s">
        <v>683</v>
      </c>
      <c r="D294" s="234" t="s">
        <v>684</v>
      </c>
      <c r="E294" s="18" t="s">
        <v>256</v>
      </c>
      <c r="F294" s="235">
        <v>150.566</v>
      </c>
      <c r="G294" s="33"/>
      <c r="H294" s="34"/>
    </row>
    <row r="295" spans="1:8" s="2" customFormat="1" ht="16.95" customHeight="1">
      <c r="A295" s="33"/>
      <c r="B295" s="34"/>
      <c r="C295" s="234" t="s">
        <v>687</v>
      </c>
      <c r="D295" s="234" t="s">
        <v>688</v>
      </c>
      <c r="E295" s="18" t="s">
        <v>256</v>
      </c>
      <c r="F295" s="235">
        <v>150.566</v>
      </c>
      <c r="G295" s="33"/>
      <c r="H295" s="34"/>
    </row>
    <row r="296" spans="1:8" s="2" customFormat="1" ht="16.95" customHeight="1">
      <c r="A296" s="33"/>
      <c r="B296" s="34"/>
      <c r="C296" s="230" t="s">
        <v>2734</v>
      </c>
      <c r="D296" s="231" t="s">
        <v>2735</v>
      </c>
      <c r="E296" s="232" t="s">
        <v>1</v>
      </c>
      <c r="F296" s="233">
        <v>6.38</v>
      </c>
      <c r="G296" s="33"/>
      <c r="H296" s="34"/>
    </row>
    <row r="297" spans="1:8" s="2" customFormat="1" ht="16.95" customHeight="1">
      <c r="A297" s="33"/>
      <c r="B297" s="34"/>
      <c r="C297" s="234" t="s">
        <v>1</v>
      </c>
      <c r="D297" s="234" t="s">
        <v>2863</v>
      </c>
      <c r="E297" s="18" t="s">
        <v>1</v>
      </c>
      <c r="F297" s="235">
        <v>0</v>
      </c>
      <c r="G297" s="33"/>
      <c r="H297" s="34"/>
    </row>
    <row r="298" spans="1:8" s="2" customFormat="1" ht="16.95" customHeight="1">
      <c r="A298" s="33"/>
      <c r="B298" s="34"/>
      <c r="C298" s="234" t="s">
        <v>1</v>
      </c>
      <c r="D298" s="234" t="s">
        <v>3117</v>
      </c>
      <c r="E298" s="18" t="s">
        <v>1</v>
      </c>
      <c r="F298" s="235">
        <v>3.19</v>
      </c>
      <c r="G298" s="33"/>
      <c r="H298" s="34"/>
    </row>
    <row r="299" spans="1:8" s="2" customFormat="1" ht="16.95" customHeight="1">
      <c r="A299" s="33"/>
      <c r="B299" s="34"/>
      <c r="C299" s="234" t="s">
        <v>1</v>
      </c>
      <c r="D299" s="234" t="s">
        <v>2866</v>
      </c>
      <c r="E299" s="18" t="s">
        <v>1</v>
      </c>
      <c r="F299" s="235">
        <v>0</v>
      </c>
      <c r="G299" s="33"/>
      <c r="H299" s="34"/>
    </row>
    <row r="300" spans="1:8" s="2" customFormat="1" ht="16.95" customHeight="1">
      <c r="A300" s="33"/>
      <c r="B300" s="34"/>
      <c r="C300" s="234" t="s">
        <v>1</v>
      </c>
      <c r="D300" s="234" t="s">
        <v>3118</v>
      </c>
      <c r="E300" s="18" t="s">
        <v>1</v>
      </c>
      <c r="F300" s="235">
        <v>3.19</v>
      </c>
      <c r="G300" s="33"/>
      <c r="H300" s="34"/>
    </row>
    <row r="301" spans="1:8" s="2" customFormat="1" ht="16.95" customHeight="1">
      <c r="A301" s="33"/>
      <c r="B301" s="34"/>
      <c r="C301" s="234" t="s">
        <v>2734</v>
      </c>
      <c r="D301" s="234" t="s">
        <v>248</v>
      </c>
      <c r="E301" s="18" t="s">
        <v>1</v>
      </c>
      <c r="F301" s="235">
        <v>6.38</v>
      </c>
      <c r="G301" s="33"/>
      <c r="H301" s="34"/>
    </row>
    <row r="302" spans="1:8" s="2" customFormat="1" ht="16.95" customHeight="1">
      <c r="A302" s="33"/>
      <c r="B302" s="34"/>
      <c r="C302" s="236" t="s">
        <v>5381</v>
      </c>
      <c r="D302" s="33"/>
      <c r="E302" s="33"/>
      <c r="F302" s="33"/>
      <c r="G302" s="33"/>
      <c r="H302" s="34"/>
    </row>
    <row r="303" spans="1:8" s="2" customFormat="1" ht="16.95" customHeight="1">
      <c r="A303" s="33"/>
      <c r="B303" s="34"/>
      <c r="C303" s="234" t="s">
        <v>3114</v>
      </c>
      <c r="D303" s="234" t="s">
        <v>3115</v>
      </c>
      <c r="E303" s="18" t="s">
        <v>256</v>
      </c>
      <c r="F303" s="235">
        <v>6.38</v>
      </c>
      <c r="G303" s="33"/>
      <c r="H303" s="34"/>
    </row>
    <row r="304" spans="1:8" s="2" customFormat="1" ht="16.95" customHeight="1">
      <c r="A304" s="33"/>
      <c r="B304" s="34"/>
      <c r="C304" s="234" t="s">
        <v>583</v>
      </c>
      <c r="D304" s="234" t="s">
        <v>584</v>
      </c>
      <c r="E304" s="18" t="s">
        <v>256</v>
      </c>
      <c r="F304" s="235">
        <v>81.975999999999999</v>
      </c>
      <c r="G304" s="33"/>
      <c r="H304" s="34"/>
    </row>
    <row r="305" spans="1:8" s="2" customFormat="1" ht="16.95" customHeight="1">
      <c r="A305" s="33"/>
      <c r="B305" s="34"/>
      <c r="C305" s="234" t="s">
        <v>605</v>
      </c>
      <c r="D305" s="234" t="s">
        <v>606</v>
      </c>
      <c r="E305" s="18" t="s">
        <v>256</v>
      </c>
      <c r="F305" s="235">
        <v>81.975999999999999</v>
      </c>
      <c r="G305" s="33"/>
      <c r="H305" s="34"/>
    </row>
    <row r="306" spans="1:8" s="2" customFormat="1" ht="16.95" customHeight="1">
      <c r="A306" s="33"/>
      <c r="B306" s="34"/>
      <c r="C306" s="234" t="s">
        <v>614</v>
      </c>
      <c r="D306" s="234" t="s">
        <v>615</v>
      </c>
      <c r="E306" s="18" t="s">
        <v>256</v>
      </c>
      <c r="F306" s="235">
        <v>81.975999999999999</v>
      </c>
      <c r="G306" s="33"/>
      <c r="H306" s="34"/>
    </row>
    <row r="307" spans="1:8" s="2" customFormat="1" ht="16.95" customHeight="1">
      <c r="A307" s="33"/>
      <c r="B307" s="34"/>
      <c r="C307" s="234" t="s">
        <v>2985</v>
      </c>
      <c r="D307" s="234" t="s">
        <v>2986</v>
      </c>
      <c r="E307" s="18" t="s">
        <v>256</v>
      </c>
      <c r="F307" s="235">
        <v>6.38</v>
      </c>
      <c r="G307" s="33"/>
      <c r="H307" s="34"/>
    </row>
    <row r="308" spans="1:8" s="2" customFormat="1" ht="16.95" customHeight="1">
      <c r="A308" s="33"/>
      <c r="B308" s="34"/>
      <c r="C308" s="234" t="s">
        <v>2988</v>
      </c>
      <c r="D308" s="234" t="s">
        <v>2989</v>
      </c>
      <c r="E308" s="18" t="s">
        <v>256</v>
      </c>
      <c r="F308" s="235">
        <v>7.6559999999999997</v>
      </c>
      <c r="G308" s="33"/>
      <c r="H308" s="34"/>
    </row>
    <row r="309" spans="1:8" s="2" customFormat="1" ht="16.95" customHeight="1">
      <c r="A309" s="33"/>
      <c r="B309" s="34"/>
      <c r="C309" s="234" t="s">
        <v>3119</v>
      </c>
      <c r="D309" s="234" t="s">
        <v>3120</v>
      </c>
      <c r="E309" s="18" t="s">
        <v>256</v>
      </c>
      <c r="F309" s="235">
        <v>7.452</v>
      </c>
      <c r="G309" s="33"/>
      <c r="H309" s="34"/>
    </row>
    <row r="310" spans="1:8" s="2" customFormat="1" ht="16.95" customHeight="1">
      <c r="A310" s="33"/>
      <c r="B310" s="34"/>
      <c r="C310" s="230" t="s">
        <v>397</v>
      </c>
      <c r="D310" s="231" t="s">
        <v>398</v>
      </c>
      <c r="E310" s="232" t="s">
        <v>1</v>
      </c>
      <c r="F310" s="233">
        <v>9.6</v>
      </c>
      <c r="G310" s="33"/>
      <c r="H310" s="34"/>
    </row>
    <row r="311" spans="1:8" s="2" customFormat="1" ht="16.95" customHeight="1">
      <c r="A311" s="33"/>
      <c r="B311" s="34"/>
      <c r="C311" s="234" t="s">
        <v>1</v>
      </c>
      <c r="D311" s="234" t="s">
        <v>2863</v>
      </c>
      <c r="E311" s="18" t="s">
        <v>1</v>
      </c>
      <c r="F311" s="235">
        <v>0</v>
      </c>
      <c r="G311" s="33"/>
      <c r="H311" s="34"/>
    </row>
    <row r="312" spans="1:8" s="2" customFormat="1" ht="16.95" customHeight="1">
      <c r="A312" s="33"/>
      <c r="B312" s="34"/>
      <c r="C312" s="234" t="s">
        <v>1</v>
      </c>
      <c r="D312" s="234" t="s">
        <v>3108</v>
      </c>
      <c r="E312" s="18" t="s">
        <v>1</v>
      </c>
      <c r="F312" s="235">
        <v>4.8</v>
      </c>
      <c r="G312" s="33"/>
      <c r="H312" s="34"/>
    </row>
    <row r="313" spans="1:8" s="2" customFormat="1" ht="16.95" customHeight="1">
      <c r="A313" s="33"/>
      <c r="B313" s="34"/>
      <c r="C313" s="234" t="s">
        <v>1</v>
      </c>
      <c r="D313" s="234" t="s">
        <v>2866</v>
      </c>
      <c r="E313" s="18" t="s">
        <v>1</v>
      </c>
      <c r="F313" s="235">
        <v>0</v>
      </c>
      <c r="G313" s="33"/>
      <c r="H313" s="34"/>
    </row>
    <row r="314" spans="1:8" s="2" customFormat="1" ht="16.95" customHeight="1">
      <c r="A314" s="33"/>
      <c r="B314" s="34"/>
      <c r="C314" s="234" t="s">
        <v>1</v>
      </c>
      <c r="D314" s="234" t="s">
        <v>3108</v>
      </c>
      <c r="E314" s="18" t="s">
        <v>1</v>
      </c>
      <c r="F314" s="235">
        <v>4.8</v>
      </c>
      <c r="G314" s="33"/>
      <c r="H314" s="34"/>
    </row>
    <row r="315" spans="1:8" s="2" customFormat="1" ht="16.95" customHeight="1">
      <c r="A315" s="33"/>
      <c r="B315" s="34"/>
      <c r="C315" s="234" t="s">
        <v>397</v>
      </c>
      <c r="D315" s="234" t="s">
        <v>248</v>
      </c>
      <c r="E315" s="18" t="s">
        <v>1</v>
      </c>
      <c r="F315" s="235">
        <v>9.6</v>
      </c>
      <c r="G315" s="33"/>
      <c r="H315" s="34"/>
    </row>
    <row r="316" spans="1:8" s="2" customFormat="1" ht="16.95" customHeight="1">
      <c r="A316" s="33"/>
      <c r="B316" s="34"/>
      <c r="C316" s="236" t="s">
        <v>5381</v>
      </c>
      <c r="D316" s="33"/>
      <c r="E316" s="33"/>
      <c r="F316" s="33"/>
      <c r="G316" s="33"/>
      <c r="H316" s="34"/>
    </row>
    <row r="317" spans="1:8" s="2" customFormat="1" ht="16.95" customHeight="1">
      <c r="A317" s="33"/>
      <c r="B317" s="34"/>
      <c r="C317" s="234" t="s">
        <v>1177</v>
      </c>
      <c r="D317" s="234" t="s">
        <v>1178</v>
      </c>
      <c r="E317" s="18" t="s">
        <v>256</v>
      </c>
      <c r="F317" s="235">
        <v>9.6</v>
      </c>
      <c r="G317" s="33"/>
      <c r="H317" s="34"/>
    </row>
    <row r="318" spans="1:8" s="2" customFormat="1" ht="16.95" customHeight="1">
      <c r="A318" s="33"/>
      <c r="B318" s="34"/>
      <c r="C318" s="234" t="s">
        <v>583</v>
      </c>
      <c r="D318" s="234" t="s">
        <v>584</v>
      </c>
      <c r="E318" s="18" t="s">
        <v>256</v>
      </c>
      <c r="F318" s="235">
        <v>81.975999999999999</v>
      </c>
      <c r="G318" s="33"/>
      <c r="H318" s="34"/>
    </row>
    <row r="319" spans="1:8" s="2" customFormat="1" ht="16.95" customHeight="1">
      <c r="A319" s="33"/>
      <c r="B319" s="34"/>
      <c r="C319" s="234" t="s">
        <v>605</v>
      </c>
      <c r="D319" s="234" t="s">
        <v>606</v>
      </c>
      <c r="E319" s="18" t="s">
        <v>256</v>
      </c>
      <c r="F319" s="235">
        <v>81.975999999999999</v>
      </c>
      <c r="G319" s="33"/>
      <c r="H319" s="34"/>
    </row>
    <row r="320" spans="1:8" s="2" customFormat="1" ht="16.95" customHeight="1">
      <c r="A320" s="33"/>
      <c r="B320" s="34"/>
      <c r="C320" s="234" t="s">
        <v>614</v>
      </c>
      <c r="D320" s="234" t="s">
        <v>615</v>
      </c>
      <c r="E320" s="18" t="s">
        <v>256</v>
      </c>
      <c r="F320" s="235">
        <v>81.975999999999999</v>
      </c>
      <c r="G320" s="33"/>
      <c r="H320" s="34"/>
    </row>
    <row r="321" spans="1:8" s="2" customFormat="1" ht="16.95" customHeight="1">
      <c r="A321" s="33"/>
      <c r="B321" s="34"/>
      <c r="C321" s="234" t="s">
        <v>898</v>
      </c>
      <c r="D321" s="234" t="s">
        <v>899</v>
      </c>
      <c r="E321" s="18" t="s">
        <v>256</v>
      </c>
      <c r="F321" s="235">
        <v>75.596000000000004</v>
      </c>
      <c r="G321" s="33"/>
      <c r="H321" s="34"/>
    </row>
    <row r="322" spans="1:8" s="2" customFormat="1" ht="16.95" customHeight="1">
      <c r="A322" s="33"/>
      <c r="B322" s="34"/>
      <c r="C322" s="234" t="s">
        <v>1184</v>
      </c>
      <c r="D322" s="234" t="s">
        <v>1185</v>
      </c>
      <c r="E322" s="18" t="s">
        <v>256</v>
      </c>
      <c r="F322" s="235">
        <v>10.56</v>
      </c>
      <c r="G322" s="33"/>
      <c r="H322" s="34"/>
    </row>
    <row r="323" spans="1:8" s="2" customFormat="1" ht="16.95" customHeight="1">
      <c r="A323" s="33"/>
      <c r="B323" s="34"/>
      <c r="C323" s="234" t="s">
        <v>902</v>
      </c>
      <c r="D323" s="234" t="s">
        <v>903</v>
      </c>
      <c r="E323" s="18" t="s">
        <v>256</v>
      </c>
      <c r="F323" s="235">
        <v>77.864000000000004</v>
      </c>
      <c r="G323" s="33"/>
      <c r="H323" s="34"/>
    </row>
    <row r="324" spans="1:8" s="2" customFormat="1" ht="16.95" customHeight="1">
      <c r="A324" s="33"/>
      <c r="B324" s="34"/>
      <c r="C324" s="230" t="s">
        <v>195</v>
      </c>
      <c r="D324" s="231" t="s">
        <v>196</v>
      </c>
      <c r="E324" s="232" t="s">
        <v>1</v>
      </c>
      <c r="F324" s="233">
        <v>164.63</v>
      </c>
      <c r="G324" s="33"/>
      <c r="H324" s="34"/>
    </row>
    <row r="325" spans="1:8" s="2" customFormat="1" ht="16.95" customHeight="1">
      <c r="A325" s="33"/>
      <c r="B325" s="34"/>
      <c r="C325" s="234" t="s">
        <v>1</v>
      </c>
      <c r="D325" s="234" t="s">
        <v>2928</v>
      </c>
      <c r="E325" s="18" t="s">
        <v>1</v>
      </c>
      <c r="F325" s="235">
        <v>164.63</v>
      </c>
      <c r="G325" s="33"/>
      <c r="H325" s="34"/>
    </row>
    <row r="326" spans="1:8" s="2" customFormat="1" ht="16.95" customHeight="1">
      <c r="A326" s="33"/>
      <c r="B326" s="34"/>
      <c r="C326" s="234" t="s">
        <v>195</v>
      </c>
      <c r="D326" s="234" t="s">
        <v>248</v>
      </c>
      <c r="E326" s="18" t="s">
        <v>1</v>
      </c>
      <c r="F326" s="235">
        <v>164.63</v>
      </c>
      <c r="G326" s="33"/>
      <c r="H326" s="34"/>
    </row>
    <row r="327" spans="1:8" s="2" customFormat="1" ht="16.95" customHeight="1">
      <c r="A327" s="33"/>
      <c r="B327" s="34"/>
      <c r="C327" s="236" t="s">
        <v>5381</v>
      </c>
      <c r="D327" s="33"/>
      <c r="E327" s="33"/>
      <c r="F327" s="33"/>
      <c r="G327" s="33"/>
      <c r="H327" s="34"/>
    </row>
    <row r="328" spans="1:8" s="2" customFormat="1" ht="20.399999999999999">
      <c r="A328" s="33"/>
      <c r="B328" s="34"/>
      <c r="C328" s="234" t="s">
        <v>310</v>
      </c>
      <c r="D328" s="234" t="s">
        <v>311</v>
      </c>
      <c r="E328" s="18" t="s">
        <v>256</v>
      </c>
      <c r="F328" s="235">
        <v>164.63</v>
      </c>
      <c r="G328" s="33"/>
      <c r="H328" s="34"/>
    </row>
    <row r="329" spans="1:8" s="2" customFormat="1" ht="20.399999999999999">
      <c r="A329" s="33"/>
      <c r="B329" s="34"/>
      <c r="C329" s="234" t="s">
        <v>316</v>
      </c>
      <c r="D329" s="234" t="s">
        <v>317</v>
      </c>
      <c r="E329" s="18" t="s">
        <v>256</v>
      </c>
      <c r="F329" s="235">
        <v>329.26</v>
      </c>
      <c r="G329" s="33"/>
      <c r="H329" s="34"/>
    </row>
    <row r="330" spans="1:8" s="2" customFormat="1" ht="20.399999999999999">
      <c r="A330" s="33"/>
      <c r="B330" s="34"/>
      <c r="C330" s="234" t="s">
        <v>322</v>
      </c>
      <c r="D330" s="234" t="s">
        <v>323</v>
      </c>
      <c r="E330" s="18" t="s">
        <v>256</v>
      </c>
      <c r="F330" s="235">
        <v>164.63</v>
      </c>
      <c r="G330" s="33"/>
      <c r="H330" s="34"/>
    </row>
    <row r="331" spans="1:8" s="2" customFormat="1" ht="16.95" customHeight="1">
      <c r="A331" s="33"/>
      <c r="B331" s="34"/>
      <c r="C331" s="230" t="s">
        <v>409</v>
      </c>
      <c r="D331" s="231" t="s">
        <v>410</v>
      </c>
      <c r="E331" s="232" t="s">
        <v>1</v>
      </c>
      <c r="F331" s="233">
        <v>135.49100000000001</v>
      </c>
      <c r="G331" s="33"/>
      <c r="H331" s="34"/>
    </row>
    <row r="332" spans="1:8" s="2" customFormat="1" ht="16.95" customHeight="1">
      <c r="A332" s="33"/>
      <c r="B332" s="34"/>
      <c r="C332" s="234" t="s">
        <v>1</v>
      </c>
      <c r="D332" s="234" t="s">
        <v>2912</v>
      </c>
      <c r="E332" s="18" t="s">
        <v>1</v>
      </c>
      <c r="F332" s="235">
        <v>135.49100000000001</v>
      </c>
      <c r="G332" s="33"/>
      <c r="H332" s="34"/>
    </row>
    <row r="333" spans="1:8" s="2" customFormat="1" ht="16.95" customHeight="1">
      <c r="A333" s="33"/>
      <c r="B333" s="34"/>
      <c r="C333" s="234" t="s">
        <v>409</v>
      </c>
      <c r="D333" s="234" t="s">
        <v>248</v>
      </c>
      <c r="E333" s="18" t="s">
        <v>1</v>
      </c>
      <c r="F333" s="235">
        <v>135.49100000000001</v>
      </c>
      <c r="G333" s="33"/>
      <c r="H333" s="34"/>
    </row>
    <row r="334" spans="1:8" s="2" customFormat="1" ht="16.95" customHeight="1">
      <c r="A334" s="33"/>
      <c r="B334" s="34"/>
      <c r="C334" s="236" t="s">
        <v>5381</v>
      </c>
      <c r="D334" s="33"/>
      <c r="E334" s="33"/>
      <c r="F334" s="33"/>
      <c r="G334" s="33"/>
      <c r="H334" s="34"/>
    </row>
    <row r="335" spans="1:8" s="2" customFormat="1" ht="20.399999999999999">
      <c r="A335" s="33"/>
      <c r="B335" s="34"/>
      <c r="C335" s="234" t="s">
        <v>702</v>
      </c>
      <c r="D335" s="234" t="s">
        <v>703</v>
      </c>
      <c r="E335" s="18" t="s">
        <v>256</v>
      </c>
      <c r="F335" s="235">
        <v>135.49100000000001</v>
      </c>
      <c r="G335" s="33"/>
      <c r="H335" s="34"/>
    </row>
    <row r="336" spans="1:8" s="2" customFormat="1" ht="16.95" customHeight="1">
      <c r="A336" s="33"/>
      <c r="B336" s="34"/>
      <c r="C336" s="234" t="s">
        <v>683</v>
      </c>
      <c r="D336" s="234" t="s">
        <v>684</v>
      </c>
      <c r="E336" s="18" t="s">
        <v>256</v>
      </c>
      <c r="F336" s="235">
        <v>150.566</v>
      </c>
      <c r="G336" s="33"/>
      <c r="H336" s="34"/>
    </row>
    <row r="337" spans="1:8" s="2" customFormat="1" ht="16.95" customHeight="1">
      <c r="A337" s="33"/>
      <c r="B337" s="34"/>
      <c r="C337" s="234" t="s">
        <v>687</v>
      </c>
      <c r="D337" s="234" t="s">
        <v>688</v>
      </c>
      <c r="E337" s="18" t="s">
        <v>256</v>
      </c>
      <c r="F337" s="235">
        <v>150.566</v>
      </c>
      <c r="G337" s="33"/>
      <c r="H337" s="34"/>
    </row>
    <row r="338" spans="1:8" s="2" customFormat="1" ht="16.95" customHeight="1">
      <c r="A338" s="33"/>
      <c r="B338" s="34"/>
      <c r="C338" s="230" t="s">
        <v>420</v>
      </c>
      <c r="D338" s="231" t="s">
        <v>421</v>
      </c>
      <c r="E338" s="232" t="s">
        <v>1</v>
      </c>
      <c r="F338" s="233">
        <v>50.625</v>
      </c>
      <c r="G338" s="33"/>
      <c r="H338" s="34"/>
    </row>
    <row r="339" spans="1:8" s="2" customFormat="1" ht="16.95" customHeight="1">
      <c r="A339" s="33"/>
      <c r="B339" s="34"/>
      <c r="C339" s="234" t="s">
        <v>1</v>
      </c>
      <c r="D339" s="234" t="s">
        <v>3139</v>
      </c>
      <c r="E339" s="18" t="s">
        <v>1</v>
      </c>
      <c r="F339" s="235">
        <v>0</v>
      </c>
      <c r="G339" s="33"/>
      <c r="H339" s="34"/>
    </row>
    <row r="340" spans="1:8" s="2" customFormat="1" ht="20.399999999999999">
      <c r="A340" s="33"/>
      <c r="B340" s="34"/>
      <c r="C340" s="234" t="s">
        <v>1</v>
      </c>
      <c r="D340" s="234" t="s">
        <v>3140</v>
      </c>
      <c r="E340" s="18" t="s">
        <v>1</v>
      </c>
      <c r="F340" s="235">
        <v>46.66</v>
      </c>
      <c r="G340" s="33"/>
      <c r="H340" s="34"/>
    </row>
    <row r="341" spans="1:8" s="2" customFormat="1" ht="16.95" customHeight="1">
      <c r="A341" s="33"/>
      <c r="B341" s="34"/>
      <c r="C341" s="234" t="s">
        <v>1</v>
      </c>
      <c r="D341" s="234" t="s">
        <v>3141</v>
      </c>
      <c r="E341" s="18" t="s">
        <v>1</v>
      </c>
      <c r="F341" s="235">
        <v>-4.1079999999999997</v>
      </c>
      <c r="G341" s="33"/>
      <c r="H341" s="34"/>
    </row>
    <row r="342" spans="1:8" s="2" customFormat="1" ht="16.95" customHeight="1">
      <c r="A342" s="33"/>
      <c r="B342" s="34"/>
      <c r="C342" s="234" t="s">
        <v>1</v>
      </c>
      <c r="D342" s="234" t="s">
        <v>3142</v>
      </c>
      <c r="E342" s="18" t="s">
        <v>1</v>
      </c>
      <c r="F342" s="235">
        <v>8.0730000000000004</v>
      </c>
      <c r="G342" s="33"/>
      <c r="H342" s="34"/>
    </row>
    <row r="343" spans="1:8" s="2" customFormat="1" ht="16.95" customHeight="1">
      <c r="A343" s="33"/>
      <c r="B343" s="34"/>
      <c r="C343" s="234" t="s">
        <v>420</v>
      </c>
      <c r="D343" s="234" t="s">
        <v>248</v>
      </c>
      <c r="E343" s="18" t="s">
        <v>1</v>
      </c>
      <c r="F343" s="235">
        <v>50.625</v>
      </c>
      <c r="G343" s="33"/>
      <c r="H343" s="34"/>
    </row>
    <row r="344" spans="1:8" s="2" customFormat="1" ht="16.95" customHeight="1">
      <c r="A344" s="33"/>
      <c r="B344" s="34"/>
      <c r="C344" s="236" t="s">
        <v>5381</v>
      </c>
      <c r="D344" s="33"/>
      <c r="E344" s="33"/>
      <c r="F344" s="33"/>
      <c r="G344" s="33"/>
      <c r="H344" s="34"/>
    </row>
    <row r="345" spans="1:8" s="2" customFormat="1" ht="16.95" customHeight="1">
      <c r="A345" s="33"/>
      <c r="B345" s="34"/>
      <c r="C345" s="234" t="s">
        <v>1256</v>
      </c>
      <c r="D345" s="234" t="s">
        <v>1257</v>
      </c>
      <c r="E345" s="18" t="s">
        <v>256</v>
      </c>
      <c r="F345" s="235">
        <v>50.625</v>
      </c>
      <c r="G345" s="33"/>
      <c r="H345" s="34"/>
    </row>
    <row r="346" spans="1:8" s="2" customFormat="1" ht="16.95" customHeight="1">
      <c r="A346" s="33"/>
      <c r="B346" s="34"/>
      <c r="C346" s="234" t="s">
        <v>787</v>
      </c>
      <c r="D346" s="234" t="s">
        <v>788</v>
      </c>
      <c r="E346" s="18" t="s">
        <v>256</v>
      </c>
      <c r="F346" s="235">
        <v>50.625</v>
      </c>
      <c r="G346" s="33"/>
      <c r="H346" s="34"/>
    </row>
    <row r="347" spans="1:8" s="2" customFormat="1" ht="20.399999999999999">
      <c r="A347" s="33"/>
      <c r="B347" s="34"/>
      <c r="C347" s="234" t="s">
        <v>1300</v>
      </c>
      <c r="D347" s="234" t="s">
        <v>1301</v>
      </c>
      <c r="E347" s="18" t="s">
        <v>256</v>
      </c>
      <c r="F347" s="235">
        <v>208.36699999999999</v>
      </c>
      <c r="G347" s="33"/>
      <c r="H347" s="34"/>
    </row>
    <row r="348" spans="1:8" s="2" customFormat="1" ht="16.95" customHeight="1">
      <c r="A348" s="33"/>
      <c r="B348" s="34"/>
      <c r="C348" s="234" t="s">
        <v>1272</v>
      </c>
      <c r="D348" s="234" t="s">
        <v>1273</v>
      </c>
      <c r="E348" s="18" t="s">
        <v>256</v>
      </c>
      <c r="F348" s="235">
        <v>53.155999999999999</v>
      </c>
      <c r="G348" s="33"/>
      <c r="H348" s="34"/>
    </row>
    <row r="349" spans="1:8" s="2" customFormat="1" ht="16.95" customHeight="1">
      <c r="A349" s="33"/>
      <c r="B349" s="34"/>
      <c r="C349" s="230" t="s">
        <v>2758</v>
      </c>
      <c r="D349" s="231" t="s">
        <v>404</v>
      </c>
      <c r="E349" s="232" t="s">
        <v>1</v>
      </c>
      <c r="F349" s="233">
        <v>79.087999999999994</v>
      </c>
      <c r="G349" s="33"/>
      <c r="H349" s="34"/>
    </row>
    <row r="350" spans="1:8" s="2" customFormat="1" ht="16.95" customHeight="1">
      <c r="A350" s="33"/>
      <c r="B350" s="34"/>
      <c r="C350" s="234" t="s">
        <v>1</v>
      </c>
      <c r="D350" s="234" t="s">
        <v>2883</v>
      </c>
      <c r="E350" s="18" t="s">
        <v>1</v>
      </c>
      <c r="F350" s="235">
        <v>0</v>
      </c>
      <c r="G350" s="33"/>
      <c r="H350" s="34"/>
    </row>
    <row r="351" spans="1:8" s="2" customFormat="1" ht="20.399999999999999">
      <c r="A351" s="33"/>
      <c r="B351" s="34"/>
      <c r="C351" s="234" t="s">
        <v>1</v>
      </c>
      <c r="D351" s="234" t="s">
        <v>2875</v>
      </c>
      <c r="E351" s="18" t="s">
        <v>1</v>
      </c>
      <c r="F351" s="235">
        <v>0</v>
      </c>
      <c r="G351" s="33"/>
      <c r="H351" s="34"/>
    </row>
    <row r="352" spans="1:8" s="2" customFormat="1" ht="16.95" customHeight="1">
      <c r="A352" s="33"/>
      <c r="B352" s="34"/>
      <c r="C352" s="234" t="s">
        <v>1</v>
      </c>
      <c r="D352" s="234" t="s">
        <v>2876</v>
      </c>
      <c r="E352" s="18" t="s">
        <v>1</v>
      </c>
      <c r="F352" s="235">
        <v>0</v>
      </c>
      <c r="G352" s="33"/>
      <c r="H352" s="34"/>
    </row>
    <row r="353" spans="1:8" s="2" customFormat="1" ht="16.95" customHeight="1">
      <c r="A353" s="33"/>
      <c r="B353" s="34"/>
      <c r="C353" s="234" t="s">
        <v>1</v>
      </c>
      <c r="D353" s="234" t="s">
        <v>2884</v>
      </c>
      <c r="E353" s="18" t="s">
        <v>1</v>
      </c>
      <c r="F353" s="235">
        <v>39.543999999999997</v>
      </c>
      <c r="G353" s="33"/>
      <c r="H353" s="34"/>
    </row>
    <row r="354" spans="1:8" s="2" customFormat="1" ht="16.95" customHeight="1">
      <c r="A354" s="33"/>
      <c r="B354" s="34"/>
      <c r="C354" s="234" t="s">
        <v>1</v>
      </c>
      <c r="D354" s="234" t="s">
        <v>2880</v>
      </c>
      <c r="E354" s="18" t="s">
        <v>1</v>
      </c>
      <c r="F354" s="235">
        <v>0</v>
      </c>
      <c r="G354" s="33"/>
      <c r="H354" s="34"/>
    </row>
    <row r="355" spans="1:8" s="2" customFormat="1" ht="16.95" customHeight="1">
      <c r="A355" s="33"/>
      <c r="B355" s="34"/>
      <c r="C355" s="234" t="s">
        <v>1</v>
      </c>
      <c r="D355" s="234" t="s">
        <v>2884</v>
      </c>
      <c r="E355" s="18" t="s">
        <v>1</v>
      </c>
      <c r="F355" s="235">
        <v>39.543999999999997</v>
      </c>
      <c r="G355" s="33"/>
      <c r="H355" s="34"/>
    </row>
    <row r="356" spans="1:8" s="2" customFormat="1" ht="16.95" customHeight="1">
      <c r="A356" s="33"/>
      <c r="B356" s="34"/>
      <c r="C356" s="234" t="s">
        <v>2758</v>
      </c>
      <c r="D356" s="234" t="s">
        <v>248</v>
      </c>
      <c r="E356" s="18" t="s">
        <v>1</v>
      </c>
      <c r="F356" s="235">
        <v>79.087999999999994</v>
      </c>
      <c r="G356" s="33"/>
      <c r="H356" s="34"/>
    </row>
    <row r="357" spans="1:8" s="2" customFormat="1" ht="16.95" customHeight="1">
      <c r="A357" s="33"/>
      <c r="B357" s="34"/>
      <c r="C357" s="236" t="s">
        <v>5381</v>
      </c>
      <c r="D357" s="33"/>
      <c r="E357" s="33"/>
      <c r="F357" s="33"/>
      <c r="G357" s="33"/>
      <c r="H357" s="34"/>
    </row>
    <row r="358" spans="1:8" s="2" customFormat="1" ht="16.95" customHeight="1">
      <c r="A358" s="33"/>
      <c r="B358" s="34"/>
      <c r="C358" s="234" t="s">
        <v>644</v>
      </c>
      <c r="D358" s="234" t="s">
        <v>645</v>
      </c>
      <c r="E358" s="18" t="s">
        <v>256</v>
      </c>
      <c r="F358" s="235">
        <v>79.087999999999994</v>
      </c>
      <c r="G358" s="33"/>
      <c r="H358" s="34"/>
    </row>
    <row r="359" spans="1:8" s="2" customFormat="1" ht="16.95" customHeight="1">
      <c r="A359" s="33"/>
      <c r="B359" s="34"/>
      <c r="C359" s="234" t="s">
        <v>657</v>
      </c>
      <c r="D359" s="234" t="s">
        <v>658</v>
      </c>
      <c r="E359" s="18" t="s">
        <v>256</v>
      </c>
      <c r="F359" s="235">
        <v>106.764</v>
      </c>
      <c r="G359" s="33"/>
      <c r="H359" s="34"/>
    </row>
    <row r="360" spans="1:8" s="2" customFormat="1" ht="16.95" customHeight="1">
      <c r="A360" s="33"/>
      <c r="B360" s="34"/>
      <c r="C360" s="230" t="s">
        <v>406</v>
      </c>
      <c r="D360" s="231" t="s">
        <v>407</v>
      </c>
      <c r="E360" s="232" t="s">
        <v>1</v>
      </c>
      <c r="F360" s="233">
        <v>106.764</v>
      </c>
      <c r="G360" s="33"/>
      <c r="H360" s="34"/>
    </row>
    <row r="361" spans="1:8" s="2" customFormat="1" ht="16.95" customHeight="1">
      <c r="A361" s="33"/>
      <c r="B361" s="34"/>
      <c r="C361" s="234" t="s">
        <v>1</v>
      </c>
      <c r="D361" s="234" t="s">
        <v>400</v>
      </c>
      <c r="E361" s="18" t="s">
        <v>1</v>
      </c>
      <c r="F361" s="235">
        <v>185.852</v>
      </c>
      <c r="G361" s="33"/>
      <c r="H361" s="34"/>
    </row>
    <row r="362" spans="1:8" s="2" customFormat="1" ht="16.95" customHeight="1">
      <c r="A362" s="33"/>
      <c r="B362" s="34"/>
      <c r="C362" s="234" t="s">
        <v>1</v>
      </c>
      <c r="D362" s="234" t="s">
        <v>2886</v>
      </c>
      <c r="E362" s="18" t="s">
        <v>1</v>
      </c>
      <c r="F362" s="235">
        <v>-79.087999999999994</v>
      </c>
      <c r="G362" s="33"/>
      <c r="H362" s="34"/>
    </row>
    <row r="363" spans="1:8" s="2" customFormat="1" ht="16.95" customHeight="1">
      <c r="A363" s="33"/>
      <c r="B363" s="34"/>
      <c r="C363" s="234" t="s">
        <v>406</v>
      </c>
      <c r="D363" s="234" t="s">
        <v>248</v>
      </c>
      <c r="E363" s="18" t="s">
        <v>1</v>
      </c>
      <c r="F363" s="235">
        <v>106.764</v>
      </c>
      <c r="G363" s="33"/>
      <c r="H363" s="34"/>
    </row>
    <row r="364" spans="1:8" s="2" customFormat="1" ht="16.95" customHeight="1">
      <c r="A364" s="33"/>
      <c r="B364" s="34"/>
      <c r="C364" s="230" t="s">
        <v>400</v>
      </c>
      <c r="D364" s="231" t="s">
        <v>401</v>
      </c>
      <c r="E364" s="232" t="s">
        <v>1</v>
      </c>
      <c r="F364" s="233">
        <v>185.852</v>
      </c>
      <c r="G364" s="33"/>
      <c r="H364" s="34"/>
    </row>
    <row r="365" spans="1:8" s="2" customFormat="1" ht="20.399999999999999">
      <c r="A365" s="33"/>
      <c r="B365" s="34"/>
      <c r="C365" s="234" t="s">
        <v>1</v>
      </c>
      <c r="D365" s="234" t="s">
        <v>2875</v>
      </c>
      <c r="E365" s="18" t="s">
        <v>1</v>
      </c>
      <c r="F365" s="235">
        <v>0</v>
      </c>
      <c r="G365" s="33"/>
      <c r="H365" s="34"/>
    </row>
    <row r="366" spans="1:8" s="2" customFormat="1" ht="16.95" customHeight="1">
      <c r="A366" s="33"/>
      <c r="B366" s="34"/>
      <c r="C366" s="234" t="s">
        <v>1</v>
      </c>
      <c r="D366" s="234" t="s">
        <v>2876</v>
      </c>
      <c r="E366" s="18" t="s">
        <v>1</v>
      </c>
      <c r="F366" s="235">
        <v>0</v>
      </c>
      <c r="G366" s="33"/>
      <c r="H366" s="34"/>
    </row>
    <row r="367" spans="1:8" s="2" customFormat="1" ht="20.399999999999999">
      <c r="A367" s="33"/>
      <c r="B367" s="34"/>
      <c r="C367" s="234" t="s">
        <v>1</v>
      </c>
      <c r="D367" s="234" t="s">
        <v>2877</v>
      </c>
      <c r="E367" s="18" t="s">
        <v>1</v>
      </c>
      <c r="F367" s="235">
        <v>71.197999999999993</v>
      </c>
      <c r="G367" s="33"/>
      <c r="H367" s="34"/>
    </row>
    <row r="368" spans="1:8" s="2" customFormat="1" ht="16.95" customHeight="1">
      <c r="A368" s="33"/>
      <c r="B368" s="34"/>
      <c r="C368" s="234" t="s">
        <v>1</v>
      </c>
      <c r="D368" s="234" t="s">
        <v>2878</v>
      </c>
      <c r="E368" s="18" t="s">
        <v>1</v>
      </c>
      <c r="F368" s="235">
        <v>21.728000000000002</v>
      </c>
      <c r="G368" s="33"/>
      <c r="H368" s="34"/>
    </row>
    <row r="369" spans="1:8" s="2" customFormat="1" ht="16.95" customHeight="1">
      <c r="A369" s="33"/>
      <c r="B369" s="34"/>
      <c r="C369" s="234" t="s">
        <v>1</v>
      </c>
      <c r="D369" s="234" t="s">
        <v>2880</v>
      </c>
      <c r="E369" s="18" t="s">
        <v>1</v>
      </c>
      <c r="F369" s="235">
        <v>0</v>
      </c>
      <c r="G369" s="33"/>
      <c r="H369" s="34"/>
    </row>
    <row r="370" spans="1:8" s="2" customFormat="1" ht="20.399999999999999">
      <c r="A370" s="33"/>
      <c r="B370" s="34"/>
      <c r="C370" s="234" t="s">
        <v>1</v>
      </c>
      <c r="D370" s="234" t="s">
        <v>2877</v>
      </c>
      <c r="E370" s="18" t="s">
        <v>1</v>
      </c>
      <c r="F370" s="235">
        <v>71.197999999999993</v>
      </c>
      <c r="G370" s="33"/>
      <c r="H370" s="34"/>
    </row>
    <row r="371" spans="1:8" s="2" customFormat="1" ht="16.95" customHeight="1">
      <c r="A371" s="33"/>
      <c r="B371" s="34"/>
      <c r="C371" s="234" t="s">
        <v>1</v>
      </c>
      <c r="D371" s="234" t="s">
        <v>2878</v>
      </c>
      <c r="E371" s="18" t="s">
        <v>1</v>
      </c>
      <c r="F371" s="235">
        <v>21.728000000000002</v>
      </c>
      <c r="G371" s="33"/>
      <c r="H371" s="34"/>
    </row>
    <row r="372" spans="1:8" s="2" customFormat="1" ht="16.95" customHeight="1">
      <c r="A372" s="33"/>
      <c r="B372" s="34"/>
      <c r="C372" s="234" t="s">
        <v>400</v>
      </c>
      <c r="D372" s="234" t="s">
        <v>248</v>
      </c>
      <c r="E372" s="18" t="s">
        <v>1</v>
      </c>
      <c r="F372" s="235">
        <v>185.852</v>
      </c>
      <c r="G372" s="33"/>
      <c r="H372" s="34"/>
    </row>
    <row r="373" spans="1:8" s="2" customFormat="1" ht="16.95" customHeight="1">
      <c r="A373" s="33"/>
      <c r="B373" s="34"/>
      <c r="C373" s="236" t="s">
        <v>5381</v>
      </c>
      <c r="D373" s="33"/>
      <c r="E373" s="33"/>
      <c r="F373" s="33"/>
      <c r="G373" s="33"/>
      <c r="H373" s="34"/>
    </row>
    <row r="374" spans="1:8" s="2" customFormat="1" ht="16.95" customHeight="1">
      <c r="A374" s="33"/>
      <c r="B374" s="34"/>
      <c r="C374" s="234" t="s">
        <v>640</v>
      </c>
      <c r="D374" s="234" t="s">
        <v>641</v>
      </c>
      <c r="E374" s="18" t="s">
        <v>256</v>
      </c>
      <c r="F374" s="235">
        <v>185.852</v>
      </c>
      <c r="G374" s="33"/>
      <c r="H374" s="34"/>
    </row>
    <row r="375" spans="1:8" s="2" customFormat="1" ht="16.95" customHeight="1">
      <c r="A375" s="33"/>
      <c r="B375" s="34"/>
      <c r="C375" s="234" t="s">
        <v>657</v>
      </c>
      <c r="D375" s="234" t="s">
        <v>658</v>
      </c>
      <c r="E375" s="18" t="s">
        <v>256</v>
      </c>
      <c r="F375" s="235">
        <v>106.764</v>
      </c>
      <c r="G375" s="33"/>
      <c r="H375" s="34"/>
    </row>
    <row r="376" spans="1:8" s="2" customFormat="1" ht="20.399999999999999">
      <c r="A376" s="33"/>
      <c r="B376" s="34"/>
      <c r="C376" s="234" t="s">
        <v>1300</v>
      </c>
      <c r="D376" s="234" t="s">
        <v>1301</v>
      </c>
      <c r="E376" s="18" t="s">
        <v>256</v>
      </c>
      <c r="F376" s="235">
        <v>208.36699999999999</v>
      </c>
      <c r="G376" s="33"/>
      <c r="H376" s="34"/>
    </row>
    <row r="377" spans="1:8" s="2" customFormat="1" ht="16.95" customHeight="1">
      <c r="A377" s="33"/>
      <c r="B377" s="34"/>
      <c r="C377" s="230" t="s">
        <v>412</v>
      </c>
      <c r="D377" s="231" t="s">
        <v>413</v>
      </c>
      <c r="E377" s="232" t="s">
        <v>1</v>
      </c>
      <c r="F377" s="233">
        <v>8.9969999999999999</v>
      </c>
      <c r="G377" s="33"/>
      <c r="H377" s="34"/>
    </row>
    <row r="378" spans="1:8" s="2" customFormat="1" ht="16.95" customHeight="1">
      <c r="A378" s="33"/>
      <c r="B378" s="34"/>
      <c r="C378" s="234" t="s">
        <v>1</v>
      </c>
      <c r="D378" s="234" t="s">
        <v>694</v>
      </c>
      <c r="E378" s="18" t="s">
        <v>1</v>
      </c>
      <c r="F378" s="235">
        <v>0</v>
      </c>
      <c r="G378" s="33"/>
      <c r="H378" s="34"/>
    </row>
    <row r="379" spans="1:8" s="2" customFormat="1" ht="16.95" customHeight="1">
      <c r="A379" s="33"/>
      <c r="B379" s="34"/>
      <c r="C379" s="234" t="s">
        <v>1</v>
      </c>
      <c r="D379" s="234" t="s">
        <v>2891</v>
      </c>
      <c r="E379" s="18" t="s">
        <v>1</v>
      </c>
      <c r="F379" s="235">
        <v>1.7430000000000001</v>
      </c>
      <c r="G379" s="33"/>
      <c r="H379" s="34"/>
    </row>
    <row r="380" spans="1:8" s="2" customFormat="1" ht="16.95" customHeight="1">
      <c r="A380" s="33"/>
      <c r="B380" s="34"/>
      <c r="C380" s="234" t="s">
        <v>1</v>
      </c>
      <c r="D380" s="234" t="s">
        <v>2892</v>
      </c>
      <c r="E380" s="18" t="s">
        <v>1</v>
      </c>
      <c r="F380" s="235">
        <v>3.456</v>
      </c>
      <c r="G380" s="33"/>
      <c r="H380" s="34"/>
    </row>
    <row r="381" spans="1:8" s="2" customFormat="1" ht="16.95" customHeight="1">
      <c r="A381" s="33"/>
      <c r="B381" s="34"/>
      <c r="C381" s="234" t="s">
        <v>1</v>
      </c>
      <c r="D381" s="234" t="s">
        <v>2893</v>
      </c>
      <c r="E381" s="18" t="s">
        <v>1</v>
      </c>
      <c r="F381" s="235">
        <v>1.9079999999999999</v>
      </c>
      <c r="G381" s="33"/>
      <c r="H381" s="34"/>
    </row>
    <row r="382" spans="1:8" s="2" customFormat="1" ht="16.95" customHeight="1">
      <c r="A382" s="33"/>
      <c r="B382" s="34"/>
      <c r="C382" s="234" t="s">
        <v>1</v>
      </c>
      <c r="D382" s="234" t="s">
        <v>2894</v>
      </c>
      <c r="E382" s="18" t="s">
        <v>1</v>
      </c>
      <c r="F382" s="235">
        <v>0.72</v>
      </c>
      <c r="G382" s="33"/>
      <c r="H382" s="34"/>
    </row>
    <row r="383" spans="1:8" s="2" customFormat="1" ht="16.95" customHeight="1">
      <c r="A383" s="33"/>
      <c r="B383" s="34"/>
      <c r="C383" s="234" t="s">
        <v>1</v>
      </c>
      <c r="D383" s="234" t="s">
        <v>2895</v>
      </c>
      <c r="E383" s="18" t="s">
        <v>1</v>
      </c>
      <c r="F383" s="235">
        <v>1.17</v>
      </c>
      <c r="G383" s="33"/>
      <c r="H383" s="34"/>
    </row>
    <row r="384" spans="1:8" s="2" customFormat="1" ht="16.95" customHeight="1">
      <c r="A384" s="33"/>
      <c r="B384" s="34"/>
      <c r="C384" s="234" t="s">
        <v>412</v>
      </c>
      <c r="D384" s="234" t="s">
        <v>248</v>
      </c>
      <c r="E384" s="18" t="s">
        <v>1</v>
      </c>
      <c r="F384" s="235">
        <v>8.9969999999999999</v>
      </c>
      <c r="G384" s="33"/>
      <c r="H384" s="34"/>
    </row>
    <row r="385" spans="1:8" s="2" customFormat="1" ht="16.95" customHeight="1">
      <c r="A385" s="33"/>
      <c r="B385" s="34"/>
      <c r="C385" s="236" t="s">
        <v>5381</v>
      </c>
      <c r="D385" s="33"/>
      <c r="E385" s="33"/>
      <c r="F385" s="33"/>
      <c r="G385" s="33"/>
      <c r="H385" s="34"/>
    </row>
    <row r="386" spans="1:8" s="2" customFormat="1" ht="16.95" customHeight="1">
      <c r="A386" s="33"/>
      <c r="B386" s="34"/>
      <c r="C386" s="234" t="s">
        <v>691</v>
      </c>
      <c r="D386" s="234" t="s">
        <v>692</v>
      </c>
      <c r="E386" s="18" t="s">
        <v>256</v>
      </c>
      <c r="F386" s="235">
        <v>8.9969999999999999</v>
      </c>
      <c r="G386" s="33"/>
      <c r="H386" s="34"/>
    </row>
    <row r="387" spans="1:8" s="2" customFormat="1" ht="16.95" customHeight="1">
      <c r="A387" s="33"/>
      <c r="B387" s="34"/>
      <c r="C387" s="234" t="s">
        <v>683</v>
      </c>
      <c r="D387" s="234" t="s">
        <v>684</v>
      </c>
      <c r="E387" s="18" t="s">
        <v>256</v>
      </c>
      <c r="F387" s="235">
        <v>150.566</v>
      </c>
      <c r="G387" s="33"/>
      <c r="H387" s="34"/>
    </row>
    <row r="388" spans="1:8" s="2" customFormat="1" ht="16.95" customHeight="1">
      <c r="A388" s="33"/>
      <c r="B388" s="34"/>
      <c r="C388" s="234" t="s">
        <v>687</v>
      </c>
      <c r="D388" s="234" t="s">
        <v>688</v>
      </c>
      <c r="E388" s="18" t="s">
        <v>256</v>
      </c>
      <c r="F388" s="235">
        <v>150.566</v>
      </c>
      <c r="G388" s="33"/>
      <c r="H388" s="34"/>
    </row>
    <row r="389" spans="1:8" s="2" customFormat="1" ht="16.95" customHeight="1">
      <c r="A389" s="33"/>
      <c r="B389" s="34"/>
      <c r="C389" s="230" t="s">
        <v>2742</v>
      </c>
      <c r="D389" s="231" t="s">
        <v>2743</v>
      </c>
      <c r="E389" s="232" t="s">
        <v>1</v>
      </c>
      <c r="F389" s="233">
        <v>5.5060000000000002</v>
      </c>
      <c r="G389" s="33"/>
      <c r="H389" s="34"/>
    </row>
    <row r="390" spans="1:8" s="2" customFormat="1" ht="16.95" customHeight="1">
      <c r="A390" s="33"/>
      <c r="B390" s="34"/>
      <c r="C390" s="234" t="s">
        <v>1</v>
      </c>
      <c r="D390" s="234" t="s">
        <v>2899</v>
      </c>
      <c r="E390" s="18" t="s">
        <v>1</v>
      </c>
      <c r="F390" s="235">
        <v>0</v>
      </c>
      <c r="G390" s="33"/>
      <c r="H390" s="34"/>
    </row>
    <row r="391" spans="1:8" s="2" customFormat="1" ht="16.95" customHeight="1">
      <c r="A391" s="33"/>
      <c r="B391" s="34"/>
      <c r="C391" s="234" t="s">
        <v>2742</v>
      </c>
      <c r="D391" s="234" t="s">
        <v>2900</v>
      </c>
      <c r="E391" s="18" t="s">
        <v>1</v>
      </c>
      <c r="F391" s="235">
        <v>5.5060000000000002</v>
      </c>
      <c r="G391" s="33"/>
      <c r="H391" s="34"/>
    </row>
    <row r="392" spans="1:8" s="2" customFormat="1" ht="16.95" customHeight="1">
      <c r="A392" s="33"/>
      <c r="B392" s="34"/>
      <c r="C392" s="236" t="s">
        <v>5381</v>
      </c>
      <c r="D392" s="33"/>
      <c r="E392" s="33"/>
      <c r="F392" s="33"/>
      <c r="G392" s="33"/>
      <c r="H392" s="34"/>
    </row>
    <row r="393" spans="1:8" s="2" customFormat="1" ht="20.399999999999999">
      <c r="A393" s="33"/>
      <c r="B393" s="34"/>
      <c r="C393" s="234" t="s">
        <v>2896</v>
      </c>
      <c r="D393" s="234" t="s">
        <v>2897</v>
      </c>
      <c r="E393" s="18" t="s">
        <v>256</v>
      </c>
      <c r="F393" s="235">
        <v>5.5060000000000002</v>
      </c>
      <c r="G393" s="33"/>
      <c r="H393" s="34"/>
    </row>
    <row r="394" spans="1:8" s="2" customFormat="1" ht="16.95" customHeight="1">
      <c r="A394" s="33"/>
      <c r="B394" s="34"/>
      <c r="C394" s="234" t="s">
        <v>683</v>
      </c>
      <c r="D394" s="234" t="s">
        <v>684</v>
      </c>
      <c r="E394" s="18" t="s">
        <v>256</v>
      </c>
      <c r="F394" s="235">
        <v>150.566</v>
      </c>
      <c r="G394" s="33"/>
      <c r="H394" s="34"/>
    </row>
    <row r="395" spans="1:8" s="2" customFormat="1" ht="16.95" customHeight="1">
      <c r="A395" s="33"/>
      <c r="B395" s="34"/>
      <c r="C395" s="234" t="s">
        <v>687</v>
      </c>
      <c r="D395" s="234" t="s">
        <v>688</v>
      </c>
      <c r="E395" s="18" t="s">
        <v>256</v>
      </c>
      <c r="F395" s="235">
        <v>150.566</v>
      </c>
      <c r="G395" s="33"/>
      <c r="H395" s="34"/>
    </row>
    <row r="396" spans="1:8" s="2" customFormat="1" ht="16.95" customHeight="1">
      <c r="A396" s="33"/>
      <c r="B396" s="34"/>
      <c r="C396" s="230" t="s">
        <v>2755</v>
      </c>
      <c r="D396" s="231" t="s">
        <v>2756</v>
      </c>
      <c r="E396" s="232" t="s">
        <v>1</v>
      </c>
      <c r="F396" s="233">
        <v>9.36</v>
      </c>
      <c r="G396" s="33"/>
      <c r="H396" s="34"/>
    </row>
    <row r="397" spans="1:8" s="2" customFormat="1" ht="16.95" customHeight="1">
      <c r="A397" s="33"/>
      <c r="B397" s="34"/>
      <c r="C397" s="234" t="s">
        <v>1</v>
      </c>
      <c r="D397" s="234" t="s">
        <v>3029</v>
      </c>
      <c r="E397" s="18" t="s">
        <v>1</v>
      </c>
      <c r="F397" s="235">
        <v>4.68</v>
      </c>
      <c r="G397" s="33"/>
      <c r="H397" s="34"/>
    </row>
    <row r="398" spans="1:8" s="2" customFormat="1" ht="16.95" customHeight="1">
      <c r="A398" s="33"/>
      <c r="B398" s="34"/>
      <c r="C398" s="234" t="s">
        <v>1</v>
      </c>
      <c r="D398" s="234" t="s">
        <v>3030</v>
      </c>
      <c r="E398" s="18" t="s">
        <v>1</v>
      </c>
      <c r="F398" s="235">
        <v>4.68</v>
      </c>
      <c r="G398" s="33"/>
      <c r="H398" s="34"/>
    </row>
    <row r="399" spans="1:8" s="2" customFormat="1" ht="16.95" customHeight="1">
      <c r="A399" s="33"/>
      <c r="B399" s="34"/>
      <c r="C399" s="234" t="s">
        <v>2755</v>
      </c>
      <c r="D399" s="234" t="s">
        <v>248</v>
      </c>
      <c r="E399" s="18" t="s">
        <v>1</v>
      </c>
      <c r="F399" s="235">
        <v>9.36</v>
      </c>
      <c r="G399" s="33"/>
      <c r="H399" s="34"/>
    </row>
    <row r="400" spans="1:8" s="2" customFormat="1" ht="16.95" customHeight="1">
      <c r="A400" s="33"/>
      <c r="B400" s="34"/>
      <c r="C400" s="236" t="s">
        <v>5381</v>
      </c>
      <c r="D400" s="33"/>
      <c r="E400" s="33"/>
      <c r="F400" s="33"/>
      <c r="G400" s="33"/>
      <c r="H400" s="34"/>
    </row>
    <row r="401" spans="1:8" s="2" customFormat="1" ht="20.399999999999999">
      <c r="A401" s="33"/>
      <c r="B401" s="34"/>
      <c r="C401" s="234" t="s">
        <v>3026</v>
      </c>
      <c r="D401" s="234" t="s">
        <v>3027</v>
      </c>
      <c r="E401" s="18" t="s">
        <v>256</v>
      </c>
      <c r="F401" s="235">
        <v>9.36</v>
      </c>
      <c r="G401" s="33"/>
      <c r="H401" s="34"/>
    </row>
    <row r="402" spans="1:8" s="2" customFormat="1" ht="16.95" customHeight="1">
      <c r="A402" s="33"/>
      <c r="B402" s="34"/>
      <c r="C402" s="234" t="s">
        <v>966</v>
      </c>
      <c r="D402" s="234" t="s">
        <v>967</v>
      </c>
      <c r="E402" s="18" t="s">
        <v>256</v>
      </c>
      <c r="F402" s="235">
        <v>73.14</v>
      </c>
      <c r="G402" s="33"/>
      <c r="H402" s="34"/>
    </row>
    <row r="403" spans="1:8" s="2" customFormat="1" ht="20.399999999999999">
      <c r="A403" s="33"/>
      <c r="B403" s="34"/>
      <c r="C403" s="234" t="s">
        <v>1300</v>
      </c>
      <c r="D403" s="234" t="s">
        <v>1301</v>
      </c>
      <c r="E403" s="18" t="s">
        <v>256</v>
      </c>
      <c r="F403" s="235">
        <v>208.36699999999999</v>
      </c>
      <c r="G403" s="33"/>
      <c r="H403" s="34"/>
    </row>
    <row r="404" spans="1:8" s="2" customFormat="1" ht="16.95" customHeight="1">
      <c r="A404" s="33"/>
      <c r="B404" s="34"/>
      <c r="C404" s="230" t="s">
        <v>2752</v>
      </c>
      <c r="D404" s="231" t="s">
        <v>2753</v>
      </c>
      <c r="E404" s="232" t="s">
        <v>1</v>
      </c>
      <c r="F404" s="233">
        <v>63.78</v>
      </c>
      <c r="G404" s="33"/>
      <c r="H404" s="34"/>
    </row>
    <row r="405" spans="1:8" s="2" customFormat="1" ht="16.95" customHeight="1">
      <c r="A405" s="33"/>
      <c r="B405" s="34"/>
      <c r="C405" s="234" t="s">
        <v>1</v>
      </c>
      <c r="D405" s="234" t="s">
        <v>2863</v>
      </c>
      <c r="E405" s="18" t="s">
        <v>1</v>
      </c>
      <c r="F405" s="235">
        <v>0</v>
      </c>
      <c r="G405" s="33"/>
      <c r="H405" s="34"/>
    </row>
    <row r="406" spans="1:8" s="2" customFormat="1" ht="16.95" customHeight="1">
      <c r="A406" s="33"/>
      <c r="B406" s="34"/>
      <c r="C406" s="234" t="s">
        <v>1</v>
      </c>
      <c r="D406" s="234" t="s">
        <v>3025</v>
      </c>
      <c r="E406" s="18" t="s">
        <v>1</v>
      </c>
      <c r="F406" s="235">
        <v>31.89</v>
      </c>
      <c r="G406" s="33"/>
      <c r="H406" s="34"/>
    </row>
    <row r="407" spans="1:8" s="2" customFormat="1" ht="16.95" customHeight="1">
      <c r="A407" s="33"/>
      <c r="B407" s="34"/>
      <c r="C407" s="234" t="s">
        <v>1</v>
      </c>
      <c r="D407" s="234" t="s">
        <v>2866</v>
      </c>
      <c r="E407" s="18" t="s">
        <v>1</v>
      </c>
      <c r="F407" s="235">
        <v>0</v>
      </c>
      <c r="G407" s="33"/>
      <c r="H407" s="34"/>
    </row>
    <row r="408" spans="1:8" s="2" customFormat="1" ht="16.95" customHeight="1">
      <c r="A408" s="33"/>
      <c r="B408" s="34"/>
      <c r="C408" s="234" t="s">
        <v>1</v>
      </c>
      <c r="D408" s="234" t="s">
        <v>3025</v>
      </c>
      <c r="E408" s="18" t="s">
        <v>1</v>
      </c>
      <c r="F408" s="235">
        <v>31.89</v>
      </c>
      <c r="G408" s="33"/>
      <c r="H408" s="34"/>
    </row>
    <row r="409" spans="1:8" s="2" customFormat="1" ht="16.95" customHeight="1">
      <c r="A409" s="33"/>
      <c r="B409" s="34"/>
      <c r="C409" s="234" t="s">
        <v>2752</v>
      </c>
      <c r="D409" s="234" t="s">
        <v>248</v>
      </c>
      <c r="E409" s="18" t="s">
        <v>1</v>
      </c>
      <c r="F409" s="235">
        <v>63.78</v>
      </c>
      <c r="G409" s="33"/>
      <c r="H409" s="34"/>
    </row>
    <row r="410" spans="1:8" s="2" customFormat="1" ht="16.95" customHeight="1">
      <c r="A410" s="33"/>
      <c r="B410" s="34"/>
      <c r="C410" s="236" t="s">
        <v>5381</v>
      </c>
      <c r="D410" s="33"/>
      <c r="E410" s="33"/>
      <c r="F410" s="33"/>
      <c r="G410" s="33"/>
      <c r="H410" s="34"/>
    </row>
    <row r="411" spans="1:8" s="2" customFormat="1" ht="20.399999999999999">
      <c r="A411" s="33"/>
      <c r="B411" s="34"/>
      <c r="C411" s="234" t="s">
        <v>3022</v>
      </c>
      <c r="D411" s="234" t="s">
        <v>3023</v>
      </c>
      <c r="E411" s="18" t="s">
        <v>256</v>
      </c>
      <c r="F411" s="235">
        <v>63.78</v>
      </c>
      <c r="G411" s="33"/>
      <c r="H411" s="34"/>
    </row>
    <row r="412" spans="1:8" s="2" customFormat="1" ht="16.95" customHeight="1">
      <c r="A412" s="33"/>
      <c r="B412" s="34"/>
      <c r="C412" s="234" t="s">
        <v>966</v>
      </c>
      <c r="D412" s="234" t="s">
        <v>967</v>
      </c>
      <c r="E412" s="18" t="s">
        <v>256</v>
      </c>
      <c r="F412" s="235">
        <v>73.14</v>
      </c>
      <c r="G412" s="33"/>
      <c r="H412" s="34"/>
    </row>
    <row r="413" spans="1:8" s="2" customFormat="1" ht="20.399999999999999">
      <c r="A413" s="33"/>
      <c r="B413" s="34"/>
      <c r="C413" s="234" t="s">
        <v>1300</v>
      </c>
      <c r="D413" s="234" t="s">
        <v>1301</v>
      </c>
      <c r="E413" s="18" t="s">
        <v>256</v>
      </c>
      <c r="F413" s="235">
        <v>208.36699999999999</v>
      </c>
      <c r="G413" s="33"/>
      <c r="H413" s="34"/>
    </row>
    <row r="414" spans="1:8" s="2" customFormat="1" ht="16.95" customHeight="1">
      <c r="A414" s="33"/>
      <c r="B414" s="34"/>
      <c r="C414" s="230" t="s">
        <v>2749</v>
      </c>
      <c r="D414" s="231" t="s">
        <v>2750</v>
      </c>
      <c r="E414" s="232" t="s">
        <v>1</v>
      </c>
      <c r="F414" s="233">
        <v>88.295000000000002</v>
      </c>
      <c r="G414" s="33"/>
      <c r="H414" s="34"/>
    </row>
    <row r="415" spans="1:8" s="2" customFormat="1" ht="16.95" customHeight="1">
      <c r="A415" s="33"/>
      <c r="B415" s="34"/>
      <c r="C415" s="234" t="s">
        <v>2749</v>
      </c>
      <c r="D415" s="234" t="s">
        <v>2951</v>
      </c>
      <c r="E415" s="18" t="s">
        <v>1</v>
      </c>
      <c r="F415" s="235">
        <v>88.295000000000002</v>
      </c>
      <c r="G415" s="33"/>
      <c r="H415" s="34"/>
    </row>
    <row r="416" spans="1:8" s="2" customFormat="1" ht="16.95" customHeight="1">
      <c r="A416" s="33"/>
      <c r="B416" s="34"/>
      <c r="C416" s="236" t="s">
        <v>5381</v>
      </c>
      <c r="D416" s="33"/>
      <c r="E416" s="33"/>
      <c r="F416" s="33"/>
      <c r="G416" s="33"/>
      <c r="H416" s="34"/>
    </row>
    <row r="417" spans="1:8" s="2" customFormat="1" ht="20.399999999999999">
      <c r="A417" s="33"/>
      <c r="B417" s="34"/>
      <c r="C417" s="234" t="s">
        <v>797</v>
      </c>
      <c r="D417" s="234" t="s">
        <v>798</v>
      </c>
      <c r="E417" s="18" t="s">
        <v>256</v>
      </c>
      <c r="F417" s="235">
        <v>88.295000000000002</v>
      </c>
      <c r="G417" s="33"/>
      <c r="H417" s="34"/>
    </row>
    <row r="418" spans="1:8" s="2" customFormat="1" ht="20.399999999999999">
      <c r="A418" s="33"/>
      <c r="B418" s="34"/>
      <c r="C418" s="234" t="s">
        <v>579</v>
      </c>
      <c r="D418" s="234" t="s">
        <v>2857</v>
      </c>
      <c r="E418" s="18" t="s">
        <v>453</v>
      </c>
      <c r="F418" s="235">
        <v>3.532</v>
      </c>
      <c r="G418" s="33"/>
      <c r="H418" s="34"/>
    </row>
    <row r="419" spans="1:8" s="2" customFormat="1" ht="16.95" customHeight="1">
      <c r="A419" s="33"/>
      <c r="B419" s="34"/>
      <c r="C419" s="234" t="s">
        <v>844</v>
      </c>
      <c r="D419" s="234" t="s">
        <v>845</v>
      </c>
      <c r="E419" s="18" t="s">
        <v>256</v>
      </c>
      <c r="F419" s="235">
        <v>110.645</v>
      </c>
      <c r="G419" s="33"/>
      <c r="H419" s="34"/>
    </row>
    <row r="420" spans="1:8" s="2" customFormat="1" ht="16.95" customHeight="1">
      <c r="A420" s="33"/>
      <c r="B420" s="34"/>
      <c r="C420" s="234" t="s">
        <v>854</v>
      </c>
      <c r="D420" s="234" t="s">
        <v>855</v>
      </c>
      <c r="E420" s="18" t="s">
        <v>256</v>
      </c>
      <c r="F420" s="235">
        <v>110.645</v>
      </c>
      <c r="G420" s="33"/>
      <c r="H420" s="34"/>
    </row>
    <row r="421" spans="1:8" s="2" customFormat="1" ht="20.399999999999999">
      <c r="A421" s="33"/>
      <c r="B421" s="34"/>
      <c r="C421" s="234" t="s">
        <v>908</v>
      </c>
      <c r="D421" s="234" t="s">
        <v>909</v>
      </c>
      <c r="E421" s="18" t="s">
        <v>256</v>
      </c>
      <c r="F421" s="235">
        <v>88.295000000000002</v>
      </c>
      <c r="G421" s="33"/>
      <c r="H421" s="34"/>
    </row>
    <row r="422" spans="1:8" s="2" customFormat="1" ht="16.95" customHeight="1">
      <c r="A422" s="33"/>
      <c r="B422" s="34"/>
      <c r="C422" s="234" t="s">
        <v>950</v>
      </c>
      <c r="D422" s="234" t="s">
        <v>951</v>
      </c>
      <c r="E422" s="18" t="s">
        <v>256</v>
      </c>
      <c r="F422" s="235">
        <v>178.35599999999999</v>
      </c>
      <c r="G422" s="33"/>
      <c r="H422" s="34"/>
    </row>
    <row r="423" spans="1:8" s="2" customFormat="1" ht="16.95" customHeight="1">
      <c r="A423" s="33"/>
      <c r="B423" s="34"/>
      <c r="C423" s="234" t="s">
        <v>858</v>
      </c>
      <c r="D423" s="234" t="s">
        <v>859</v>
      </c>
      <c r="E423" s="18" t="s">
        <v>256</v>
      </c>
      <c r="F423" s="235">
        <v>121.71</v>
      </c>
      <c r="G423" s="33"/>
      <c r="H423" s="34"/>
    </row>
    <row r="424" spans="1:8" s="2" customFormat="1" ht="16.95" customHeight="1">
      <c r="A424" s="33"/>
      <c r="B424" s="34"/>
      <c r="C424" s="234" t="s">
        <v>913</v>
      </c>
      <c r="D424" s="234" t="s">
        <v>914</v>
      </c>
      <c r="E424" s="18" t="s">
        <v>256</v>
      </c>
      <c r="F424" s="235">
        <v>101.539</v>
      </c>
      <c r="G424" s="33"/>
      <c r="H424" s="34"/>
    </row>
    <row r="425" spans="1:8" s="2" customFormat="1" ht="16.95" customHeight="1">
      <c r="A425" s="33"/>
      <c r="B425" s="34"/>
      <c r="C425" s="234" t="s">
        <v>848</v>
      </c>
      <c r="D425" s="234" t="s">
        <v>849</v>
      </c>
      <c r="E425" s="18" t="s">
        <v>256</v>
      </c>
      <c r="F425" s="235">
        <v>121.71</v>
      </c>
      <c r="G425" s="33"/>
      <c r="H425" s="34"/>
    </row>
    <row r="426" spans="1:8" s="2" customFormat="1" ht="16.95" customHeight="1">
      <c r="A426" s="33"/>
      <c r="B426" s="34"/>
      <c r="C426" s="230" t="s">
        <v>2730</v>
      </c>
      <c r="D426" s="231" t="s">
        <v>2731</v>
      </c>
      <c r="E426" s="232" t="s">
        <v>1</v>
      </c>
      <c r="F426" s="233">
        <v>7.585</v>
      </c>
      <c r="G426" s="33"/>
      <c r="H426" s="34"/>
    </row>
    <row r="427" spans="1:8" s="2" customFormat="1" ht="16.95" customHeight="1">
      <c r="A427" s="33"/>
      <c r="B427" s="34"/>
      <c r="C427" s="234" t="s">
        <v>1</v>
      </c>
      <c r="D427" s="234" t="s">
        <v>3151</v>
      </c>
      <c r="E427" s="18" t="s">
        <v>1</v>
      </c>
      <c r="F427" s="235">
        <v>0</v>
      </c>
      <c r="G427" s="33"/>
      <c r="H427" s="34"/>
    </row>
    <row r="428" spans="1:8" s="2" customFormat="1" ht="16.95" customHeight="1">
      <c r="A428" s="33"/>
      <c r="B428" s="34"/>
      <c r="C428" s="234" t="s">
        <v>2730</v>
      </c>
      <c r="D428" s="234" t="s">
        <v>3152</v>
      </c>
      <c r="E428" s="18" t="s">
        <v>1</v>
      </c>
      <c r="F428" s="235">
        <v>7.585</v>
      </c>
      <c r="G428" s="33"/>
      <c r="H428" s="34"/>
    </row>
    <row r="429" spans="1:8" s="2" customFormat="1" ht="16.95" customHeight="1">
      <c r="A429" s="33"/>
      <c r="B429" s="34"/>
      <c r="C429" s="236" t="s">
        <v>5381</v>
      </c>
      <c r="D429" s="33"/>
      <c r="E429" s="33"/>
      <c r="F429" s="33"/>
      <c r="G429" s="33"/>
      <c r="H429" s="34"/>
    </row>
    <row r="430" spans="1:8" s="2" customFormat="1" ht="20.399999999999999">
      <c r="A430" s="33"/>
      <c r="B430" s="34"/>
      <c r="C430" s="234" t="s">
        <v>3148</v>
      </c>
      <c r="D430" s="234" t="s">
        <v>3149</v>
      </c>
      <c r="E430" s="18" t="s">
        <v>256</v>
      </c>
      <c r="F430" s="235">
        <v>7.585</v>
      </c>
      <c r="G430" s="33"/>
      <c r="H430" s="34"/>
    </row>
    <row r="431" spans="1:8" s="2" customFormat="1" ht="16.95" customHeight="1">
      <c r="A431" s="33"/>
      <c r="B431" s="34"/>
      <c r="C431" s="234" t="s">
        <v>683</v>
      </c>
      <c r="D431" s="234" t="s">
        <v>684</v>
      </c>
      <c r="E431" s="18" t="s">
        <v>256</v>
      </c>
      <c r="F431" s="235">
        <v>150.566</v>
      </c>
      <c r="G431" s="33"/>
      <c r="H431" s="34"/>
    </row>
    <row r="432" spans="1:8" s="2" customFormat="1" ht="16.95" customHeight="1">
      <c r="A432" s="33"/>
      <c r="B432" s="34"/>
      <c r="C432" s="234" t="s">
        <v>687</v>
      </c>
      <c r="D432" s="234" t="s">
        <v>688</v>
      </c>
      <c r="E432" s="18" t="s">
        <v>256</v>
      </c>
      <c r="F432" s="235">
        <v>150.566</v>
      </c>
      <c r="G432" s="33"/>
      <c r="H432" s="34"/>
    </row>
    <row r="433" spans="1:8" s="2" customFormat="1" ht="20.399999999999999">
      <c r="A433" s="33"/>
      <c r="B433" s="34"/>
      <c r="C433" s="234" t="s">
        <v>3153</v>
      </c>
      <c r="D433" s="234" t="s">
        <v>3154</v>
      </c>
      <c r="E433" s="18" t="s">
        <v>256</v>
      </c>
      <c r="F433" s="235">
        <v>7.9640000000000004</v>
      </c>
      <c r="G433" s="33"/>
      <c r="H433" s="34"/>
    </row>
    <row r="434" spans="1:8" s="2" customFormat="1" ht="16.95" customHeight="1">
      <c r="A434" s="33"/>
      <c r="B434" s="34"/>
      <c r="C434" s="230" t="s">
        <v>394</v>
      </c>
      <c r="D434" s="231" t="s">
        <v>395</v>
      </c>
      <c r="E434" s="232" t="s">
        <v>1</v>
      </c>
      <c r="F434" s="233">
        <v>65.995999999999995</v>
      </c>
      <c r="G434" s="33"/>
      <c r="H434" s="34"/>
    </row>
    <row r="435" spans="1:8" s="2" customFormat="1" ht="16.95" customHeight="1">
      <c r="A435" s="33"/>
      <c r="B435" s="34"/>
      <c r="C435" s="234" t="s">
        <v>1</v>
      </c>
      <c r="D435" s="234" t="s">
        <v>2863</v>
      </c>
      <c r="E435" s="18" t="s">
        <v>1</v>
      </c>
      <c r="F435" s="235">
        <v>0</v>
      </c>
      <c r="G435" s="33"/>
      <c r="H435" s="34"/>
    </row>
    <row r="436" spans="1:8" s="2" customFormat="1" ht="20.399999999999999">
      <c r="A436" s="33"/>
      <c r="B436" s="34"/>
      <c r="C436" s="234" t="s">
        <v>1</v>
      </c>
      <c r="D436" s="234" t="s">
        <v>3132</v>
      </c>
      <c r="E436" s="18" t="s">
        <v>1</v>
      </c>
      <c r="F436" s="235">
        <v>32.997999999999998</v>
      </c>
      <c r="G436" s="33"/>
      <c r="H436" s="34"/>
    </row>
    <row r="437" spans="1:8" s="2" customFormat="1" ht="16.95" customHeight="1">
      <c r="A437" s="33"/>
      <c r="B437" s="34"/>
      <c r="C437" s="234" t="s">
        <v>1</v>
      </c>
      <c r="D437" s="234" t="s">
        <v>2866</v>
      </c>
      <c r="E437" s="18" t="s">
        <v>1</v>
      </c>
      <c r="F437" s="235">
        <v>0</v>
      </c>
      <c r="G437" s="33"/>
      <c r="H437" s="34"/>
    </row>
    <row r="438" spans="1:8" s="2" customFormat="1" ht="20.399999999999999">
      <c r="A438" s="33"/>
      <c r="B438" s="34"/>
      <c r="C438" s="234" t="s">
        <v>1</v>
      </c>
      <c r="D438" s="234" t="s">
        <v>3132</v>
      </c>
      <c r="E438" s="18" t="s">
        <v>1</v>
      </c>
      <c r="F438" s="235">
        <v>32.997999999999998</v>
      </c>
      <c r="G438" s="33"/>
      <c r="H438" s="34"/>
    </row>
    <row r="439" spans="1:8" s="2" customFormat="1" ht="16.95" customHeight="1">
      <c r="A439" s="33"/>
      <c r="B439" s="34"/>
      <c r="C439" s="234" t="s">
        <v>394</v>
      </c>
      <c r="D439" s="234" t="s">
        <v>248</v>
      </c>
      <c r="E439" s="18" t="s">
        <v>1</v>
      </c>
      <c r="F439" s="235">
        <v>65.995999999999995</v>
      </c>
      <c r="G439" s="33"/>
      <c r="H439" s="34"/>
    </row>
    <row r="440" spans="1:8" s="2" customFormat="1" ht="16.95" customHeight="1">
      <c r="A440" s="33"/>
      <c r="B440" s="34"/>
      <c r="C440" s="236" t="s">
        <v>5381</v>
      </c>
      <c r="D440" s="33"/>
      <c r="E440" s="33"/>
      <c r="F440" s="33"/>
      <c r="G440" s="33"/>
      <c r="H440" s="34"/>
    </row>
    <row r="441" spans="1:8" s="2" customFormat="1" ht="16.95" customHeight="1">
      <c r="A441" s="33"/>
      <c r="B441" s="34"/>
      <c r="C441" s="234" t="s">
        <v>1222</v>
      </c>
      <c r="D441" s="234" t="s">
        <v>1223</v>
      </c>
      <c r="E441" s="18" t="s">
        <v>256</v>
      </c>
      <c r="F441" s="235">
        <v>65.995999999999995</v>
      </c>
      <c r="G441" s="33"/>
      <c r="H441" s="34"/>
    </row>
    <row r="442" spans="1:8" s="2" customFormat="1" ht="16.95" customHeight="1">
      <c r="A442" s="33"/>
      <c r="B442" s="34"/>
      <c r="C442" s="234" t="s">
        <v>583</v>
      </c>
      <c r="D442" s="234" t="s">
        <v>584</v>
      </c>
      <c r="E442" s="18" t="s">
        <v>256</v>
      </c>
      <c r="F442" s="235">
        <v>81.975999999999999</v>
      </c>
      <c r="G442" s="33"/>
      <c r="H442" s="34"/>
    </row>
    <row r="443" spans="1:8" s="2" customFormat="1" ht="16.95" customHeight="1">
      <c r="A443" s="33"/>
      <c r="B443" s="34"/>
      <c r="C443" s="234" t="s">
        <v>605</v>
      </c>
      <c r="D443" s="234" t="s">
        <v>606</v>
      </c>
      <c r="E443" s="18" t="s">
        <v>256</v>
      </c>
      <c r="F443" s="235">
        <v>81.975999999999999</v>
      </c>
      <c r="G443" s="33"/>
      <c r="H443" s="34"/>
    </row>
    <row r="444" spans="1:8" s="2" customFormat="1" ht="16.95" customHeight="1">
      <c r="A444" s="33"/>
      <c r="B444" s="34"/>
      <c r="C444" s="234" t="s">
        <v>614</v>
      </c>
      <c r="D444" s="234" t="s">
        <v>615</v>
      </c>
      <c r="E444" s="18" t="s">
        <v>256</v>
      </c>
      <c r="F444" s="235">
        <v>81.975999999999999</v>
      </c>
      <c r="G444" s="33"/>
      <c r="H444" s="34"/>
    </row>
    <row r="445" spans="1:8" s="2" customFormat="1" ht="16.95" customHeight="1">
      <c r="A445" s="33"/>
      <c r="B445" s="34"/>
      <c r="C445" s="234" t="s">
        <v>898</v>
      </c>
      <c r="D445" s="234" t="s">
        <v>899</v>
      </c>
      <c r="E445" s="18" t="s">
        <v>256</v>
      </c>
      <c r="F445" s="235">
        <v>75.596000000000004</v>
      </c>
      <c r="G445" s="33"/>
      <c r="H445" s="34"/>
    </row>
    <row r="446" spans="1:8" s="2" customFormat="1" ht="16.95" customHeight="1">
      <c r="A446" s="33"/>
      <c r="B446" s="34"/>
      <c r="C446" s="234" t="s">
        <v>1238</v>
      </c>
      <c r="D446" s="234" t="s">
        <v>1239</v>
      </c>
      <c r="E446" s="18" t="s">
        <v>256</v>
      </c>
      <c r="F446" s="235">
        <v>65.995999999999995</v>
      </c>
      <c r="G446" s="33"/>
      <c r="H446" s="34"/>
    </row>
    <row r="447" spans="1:8" s="2" customFormat="1" ht="16.95" customHeight="1">
      <c r="A447" s="33"/>
      <c r="B447" s="34"/>
      <c r="C447" s="234" t="s">
        <v>1246</v>
      </c>
      <c r="D447" s="234" t="s">
        <v>1247</v>
      </c>
      <c r="E447" s="18" t="s">
        <v>256</v>
      </c>
      <c r="F447" s="235">
        <v>65.995999999999995</v>
      </c>
      <c r="G447" s="33"/>
      <c r="H447" s="34"/>
    </row>
    <row r="448" spans="1:8" s="2" customFormat="1" ht="16.95" customHeight="1">
      <c r="A448" s="33"/>
      <c r="B448" s="34"/>
      <c r="C448" s="234" t="s">
        <v>1242</v>
      </c>
      <c r="D448" s="234" t="s">
        <v>1243</v>
      </c>
      <c r="E448" s="18" t="s">
        <v>256</v>
      </c>
      <c r="F448" s="235">
        <v>69.296000000000006</v>
      </c>
      <c r="G448" s="33"/>
      <c r="H448" s="34"/>
    </row>
    <row r="449" spans="1:8" s="2" customFormat="1" ht="16.95" customHeight="1">
      <c r="A449" s="33"/>
      <c r="B449" s="34"/>
      <c r="C449" s="234" t="s">
        <v>1233</v>
      </c>
      <c r="D449" s="234" t="s">
        <v>1234</v>
      </c>
      <c r="E449" s="18" t="s">
        <v>256</v>
      </c>
      <c r="F449" s="235">
        <v>69.296000000000006</v>
      </c>
      <c r="G449" s="33"/>
      <c r="H449" s="34"/>
    </row>
    <row r="450" spans="1:8" s="2" customFormat="1" ht="16.95" customHeight="1">
      <c r="A450" s="33"/>
      <c r="B450" s="34"/>
      <c r="C450" s="234" t="s">
        <v>902</v>
      </c>
      <c r="D450" s="234" t="s">
        <v>903</v>
      </c>
      <c r="E450" s="18" t="s">
        <v>256</v>
      </c>
      <c r="F450" s="235">
        <v>77.864000000000004</v>
      </c>
      <c r="G450" s="33"/>
      <c r="H450" s="34"/>
    </row>
    <row r="451" spans="1:8" s="2" customFormat="1" ht="46.8">
      <c r="A451" s="33"/>
      <c r="B451" s="34"/>
      <c r="C451" s="229" t="s">
        <v>5388</v>
      </c>
      <c r="D451" s="229" t="s">
        <v>125</v>
      </c>
      <c r="E451" s="33"/>
      <c r="F451" s="33"/>
      <c r="G451" s="33"/>
      <c r="H451" s="34"/>
    </row>
    <row r="452" spans="1:8" s="2" customFormat="1" ht="16.95" customHeight="1">
      <c r="A452" s="33"/>
      <c r="B452" s="34"/>
      <c r="C452" s="230" t="s">
        <v>3162</v>
      </c>
      <c r="D452" s="231" t="s">
        <v>3162</v>
      </c>
      <c r="E452" s="232" t="s">
        <v>1</v>
      </c>
      <c r="F452" s="233">
        <v>2.726</v>
      </c>
      <c r="G452" s="33"/>
      <c r="H452" s="34"/>
    </row>
    <row r="453" spans="1:8" s="2" customFormat="1" ht="16.95" customHeight="1">
      <c r="A453" s="33"/>
      <c r="B453" s="34"/>
      <c r="C453" s="234" t="s">
        <v>1</v>
      </c>
      <c r="D453" s="234" t="s">
        <v>3172</v>
      </c>
      <c r="E453" s="18" t="s">
        <v>1</v>
      </c>
      <c r="F453" s="235">
        <v>0</v>
      </c>
      <c r="G453" s="33"/>
      <c r="H453" s="34"/>
    </row>
    <row r="454" spans="1:8" s="2" customFormat="1" ht="16.95" customHeight="1">
      <c r="A454" s="33"/>
      <c r="B454" s="34"/>
      <c r="C454" s="234" t="s">
        <v>1</v>
      </c>
      <c r="D454" s="234" t="s">
        <v>1347</v>
      </c>
      <c r="E454" s="18" t="s">
        <v>1</v>
      </c>
      <c r="F454" s="235">
        <v>0.15</v>
      </c>
      <c r="G454" s="33"/>
      <c r="H454" s="34"/>
    </row>
    <row r="455" spans="1:8" s="2" customFormat="1" ht="16.95" customHeight="1">
      <c r="A455" s="33"/>
      <c r="B455" s="34"/>
      <c r="C455" s="234" t="s">
        <v>1</v>
      </c>
      <c r="D455" s="234" t="s">
        <v>3195</v>
      </c>
      <c r="E455" s="18" t="s">
        <v>1</v>
      </c>
      <c r="F455" s="235">
        <v>0.26400000000000001</v>
      </c>
      <c r="G455" s="33"/>
      <c r="H455" s="34"/>
    </row>
    <row r="456" spans="1:8" s="2" customFormat="1" ht="16.95" customHeight="1">
      <c r="A456" s="33"/>
      <c r="B456" s="34"/>
      <c r="C456" s="234" t="s">
        <v>1</v>
      </c>
      <c r="D456" s="234" t="s">
        <v>3175</v>
      </c>
      <c r="E456" s="18" t="s">
        <v>1</v>
      </c>
      <c r="F456" s="235">
        <v>0</v>
      </c>
      <c r="G456" s="33"/>
      <c r="H456" s="34"/>
    </row>
    <row r="457" spans="1:8" s="2" customFormat="1" ht="16.95" customHeight="1">
      <c r="A457" s="33"/>
      <c r="B457" s="34"/>
      <c r="C457" s="234" t="s">
        <v>1</v>
      </c>
      <c r="D457" s="234" t="s">
        <v>3196</v>
      </c>
      <c r="E457" s="18" t="s">
        <v>1</v>
      </c>
      <c r="F457" s="235">
        <v>0.45</v>
      </c>
      <c r="G457" s="33"/>
      <c r="H457" s="34"/>
    </row>
    <row r="458" spans="1:8" s="2" customFormat="1" ht="16.95" customHeight="1">
      <c r="A458" s="33"/>
      <c r="B458" s="34"/>
      <c r="C458" s="234" t="s">
        <v>1</v>
      </c>
      <c r="D458" s="234" t="s">
        <v>3197</v>
      </c>
      <c r="E458" s="18" t="s">
        <v>1</v>
      </c>
      <c r="F458" s="235">
        <v>1.0209999999999999</v>
      </c>
      <c r="G458" s="33"/>
      <c r="H458" s="34"/>
    </row>
    <row r="459" spans="1:8" s="2" customFormat="1" ht="16.95" customHeight="1">
      <c r="A459" s="33"/>
      <c r="B459" s="34"/>
      <c r="C459" s="234" t="s">
        <v>1</v>
      </c>
      <c r="D459" s="234" t="s">
        <v>3198</v>
      </c>
      <c r="E459" s="18" t="s">
        <v>1</v>
      </c>
      <c r="F459" s="235">
        <v>0.84099999999999997</v>
      </c>
      <c r="G459" s="33"/>
      <c r="H459" s="34"/>
    </row>
    <row r="460" spans="1:8" s="2" customFormat="1" ht="16.95" customHeight="1">
      <c r="A460" s="33"/>
      <c r="B460" s="34"/>
      <c r="C460" s="234" t="s">
        <v>3162</v>
      </c>
      <c r="D460" s="234" t="s">
        <v>248</v>
      </c>
      <c r="E460" s="18" t="s">
        <v>1</v>
      </c>
      <c r="F460" s="235">
        <v>2.726</v>
      </c>
      <c r="G460" s="33"/>
      <c r="H460" s="34"/>
    </row>
    <row r="461" spans="1:8" s="2" customFormat="1" ht="16.95" customHeight="1">
      <c r="A461" s="33"/>
      <c r="B461" s="34"/>
      <c r="C461" s="236" t="s">
        <v>5381</v>
      </c>
      <c r="D461" s="33"/>
      <c r="E461" s="33"/>
      <c r="F461" s="33"/>
      <c r="G461" s="33"/>
      <c r="H461" s="34"/>
    </row>
    <row r="462" spans="1:8" s="2" customFormat="1" ht="20.399999999999999">
      <c r="A462" s="33"/>
      <c r="B462" s="34"/>
      <c r="C462" s="234" t="s">
        <v>3192</v>
      </c>
      <c r="D462" s="234" t="s">
        <v>3193</v>
      </c>
      <c r="E462" s="18" t="s">
        <v>453</v>
      </c>
      <c r="F462" s="235">
        <v>2.726</v>
      </c>
      <c r="G462" s="33"/>
      <c r="H462" s="34"/>
    </row>
    <row r="463" spans="1:8" s="2" customFormat="1" ht="16.95" customHeight="1">
      <c r="A463" s="33"/>
      <c r="B463" s="34"/>
      <c r="C463" s="234" t="s">
        <v>3180</v>
      </c>
      <c r="D463" s="234" t="s">
        <v>3181</v>
      </c>
      <c r="E463" s="18" t="s">
        <v>453</v>
      </c>
      <c r="F463" s="235">
        <v>8.1760000000000002</v>
      </c>
      <c r="G463" s="33"/>
      <c r="H463" s="34"/>
    </row>
    <row r="464" spans="1:8" s="2" customFormat="1" ht="16.95" customHeight="1">
      <c r="A464" s="33"/>
      <c r="B464" s="34"/>
      <c r="C464" s="230" t="s">
        <v>3164</v>
      </c>
      <c r="D464" s="231" t="s">
        <v>3164</v>
      </c>
      <c r="E464" s="232" t="s">
        <v>1</v>
      </c>
      <c r="F464" s="233">
        <v>5.45</v>
      </c>
      <c r="G464" s="33"/>
      <c r="H464" s="34"/>
    </row>
    <row r="465" spans="1:8" s="2" customFormat="1" ht="16.95" customHeight="1">
      <c r="A465" s="33"/>
      <c r="B465" s="34"/>
      <c r="C465" s="234" t="s">
        <v>1</v>
      </c>
      <c r="D465" s="234" t="s">
        <v>3172</v>
      </c>
      <c r="E465" s="18" t="s">
        <v>1</v>
      </c>
      <c r="F465" s="235">
        <v>0</v>
      </c>
      <c r="G465" s="33"/>
      <c r="H465" s="34"/>
    </row>
    <row r="466" spans="1:8" s="2" customFormat="1" ht="16.95" customHeight="1">
      <c r="A466" s="33"/>
      <c r="B466" s="34"/>
      <c r="C466" s="234" t="s">
        <v>1</v>
      </c>
      <c r="D466" s="234" t="s">
        <v>1338</v>
      </c>
      <c r="E466" s="18" t="s">
        <v>1</v>
      </c>
      <c r="F466" s="235">
        <v>0.3</v>
      </c>
      <c r="G466" s="33"/>
      <c r="H466" s="34"/>
    </row>
    <row r="467" spans="1:8" s="2" customFormat="1" ht="16.95" customHeight="1">
      <c r="A467" s="33"/>
      <c r="B467" s="34"/>
      <c r="C467" s="234" t="s">
        <v>1</v>
      </c>
      <c r="D467" s="234" t="s">
        <v>3186</v>
      </c>
      <c r="E467" s="18" t="s">
        <v>1</v>
      </c>
      <c r="F467" s="235">
        <v>0.52800000000000002</v>
      </c>
      <c r="G467" s="33"/>
      <c r="H467" s="34"/>
    </row>
    <row r="468" spans="1:8" s="2" customFormat="1" ht="16.95" customHeight="1">
      <c r="A468" s="33"/>
      <c r="B468" s="34"/>
      <c r="C468" s="234" t="s">
        <v>1</v>
      </c>
      <c r="D468" s="234" t="s">
        <v>3175</v>
      </c>
      <c r="E468" s="18" t="s">
        <v>1</v>
      </c>
      <c r="F468" s="235">
        <v>0</v>
      </c>
      <c r="G468" s="33"/>
      <c r="H468" s="34"/>
    </row>
    <row r="469" spans="1:8" s="2" customFormat="1" ht="16.95" customHeight="1">
      <c r="A469" s="33"/>
      <c r="B469" s="34"/>
      <c r="C469" s="234" t="s">
        <v>1</v>
      </c>
      <c r="D469" s="234" t="s">
        <v>3187</v>
      </c>
      <c r="E469" s="18" t="s">
        <v>1</v>
      </c>
      <c r="F469" s="235">
        <v>0.9</v>
      </c>
      <c r="G469" s="33"/>
      <c r="H469" s="34"/>
    </row>
    <row r="470" spans="1:8" s="2" customFormat="1" ht="16.95" customHeight="1">
      <c r="A470" s="33"/>
      <c r="B470" s="34"/>
      <c r="C470" s="234" t="s">
        <v>1</v>
      </c>
      <c r="D470" s="234" t="s">
        <v>3188</v>
      </c>
      <c r="E470" s="18" t="s">
        <v>1</v>
      </c>
      <c r="F470" s="235">
        <v>2.0409999999999999</v>
      </c>
      <c r="G470" s="33"/>
      <c r="H470" s="34"/>
    </row>
    <row r="471" spans="1:8" s="2" customFormat="1" ht="16.95" customHeight="1">
      <c r="A471" s="33"/>
      <c r="B471" s="34"/>
      <c r="C471" s="234" t="s">
        <v>1</v>
      </c>
      <c r="D471" s="234" t="s">
        <v>3189</v>
      </c>
      <c r="E471" s="18" t="s">
        <v>1</v>
      </c>
      <c r="F471" s="235">
        <v>1.681</v>
      </c>
      <c r="G471" s="33"/>
      <c r="H471" s="34"/>
    </row>
    <row r="472" spans="1:8" s="2" customFormat="1" ht="16.95" customHeight="1">
      <c r="A472" s="33"/>
      <c r="B472" s="34"/>
      <c r="C472" s="234" t="s">
        <v>3164</v>
      </c>
      <c r="D472" s="234" t="s">
        <v>248</v>
      </c>
      <c r="E472" s="18" t="s">
        <v>1</v>
      </c>
      <c r="F472" s="235">
        <v>5.45</v>
      </c>
      <c r="G472" s="33"/>
      <c r="H472" s="34"/>
    </row>
    <row r="473" spans="1:8" s="2" customFormat="1" ht="16.95" customHeight="1">
      <c r="A473" s="33"/>
      <c r="B473" s="34"/>
      <c r="C473" s="236" t="s">
        <v>5381</v>
      </c>
      <c r="D473" s="33"/>
      <c r="E473" s="33"/>
      <c r="F473" s="33"/>
      <c r="G473" s="33"/>
      <c r="H473" s="34"/>
    </row>
    <row r="474" spans="1:8" s="2" customFormat="1" ht="20.399999999999999">
      <c r="A474" s="33"/>
      <c r="B474" s="34"/>
      <c r="C474" s="234" t="s">
        <v>1334</v>
      </c>
      <c r="D474" s="234" t="s">
        <v>1335</v>
      </c>
      <c r="E474" s="18" t="s">
        <v>453</v>
      </c>
      <c r="F474" s="235">
        <v>5.45</v>
      </c>
      <c r="G474" s="33"/>
      <c r="H474" s="34"/>
    </row>
    <row r="475" spans="1:8" s="2" customFormat="1" ht="16.95" customHeight="1">
      <c r="A475" s="33"/>
      <c r="B475" s="34"/>
      <c r="C475" s="234" t="s">
        <v>3180</v>
      </c>
      <c r="D475" s="234" t="s">
        <v>3181</v>
      </c>
      <c r="E475" s="18" t="s">
        <v>453</v>
      </c>
      <c r="F475" s="235">
        <v>8.1760000000000002</v>
      </c>
      <c r="G475" s="33"/>
      <c r="H475" s="34"/>
    </row>
    <row r="476" spans="1:8" s="2" customFormat="1" ht="16.95" customHeight="1">
      <c r="A476" s="33"/>
      <c r="B476" s="34"/>
      <c r="C476" s="230" t="s">
        <v>3160</v>
      </c>
      <c r="D476" s="231" t="s">
        <v>3160</v>
      </c>
      <c r="E476" s="232" t="s">
        <v>1</v>
      </c>
      <c r="F476" s="233">
        <v>11.5</v>
      </c>
      <c r="G476" s="33"/>
      <c r="H476" s="34"/>
    </row>
    <row r="477" spans="1:8" s="2" customFormat="1" ht="16.95" customHeight="1">
      <c r="A477" s="33"/>
      <c r="B477" s="34"/>
      <c r="C477" s="234" t="s">
        <v>1</v>
      </c>
      <c r="D477" s="234" t="s">
        <v>3172</v>
      </c>
      <c r="E477" s="18" t="s">
        <v>1</v>
      </c>
      <c r="F477" s="235">
        <v>0</v>
      </c>
      <c r="G477" s="33"/>
      <c r="H477" s="34"/>
    </row>
    <row r="478" spans="1:8" s="2" customFormat="1" ht="16.95" customHeight="1">
      <c r="A478" s="33"/>
      <c r="B478" s="34"/>
      <c r="C478" s="234" t="s">
        <v>1</v>
      </c>
      <c r="D478" s="234" t="s">
        <v>3173</v>
      </c>
      <c r="E478" s="18" t="s">
        <v>1</v>
      </c>
      <c r="F478" s="235">
        <v>0.6</v>
      </c>
      <c r="G478" s="33"/>
      <c r="H478" s="34"/>
    </row>
    <row r="479" spans="1:8" s="2" customFormat="1" ht="16.95" customHeight="1">
      <c r="A479" s="33"/>
      <c r="B479" s="34"/>
      <c r="C479" s="234" t="s">
        <v>1</v>
      </c>
      <c r="D479" s="234" t="s">
        <v>3174</v>
      </c>
      <c r="E479" s="18" t="s">
        <v>1</v>
      </c>
      <c r="F479" s="235">
        <v>1.056</v>
      </c>
      <c r="G479" s="33"/>
      <c r="H479" s="34"/>
    </row>
    <row r="480" spans="1:8" s="2" customFormat="1" ht="16.95" customHeight="1">
      <c r="A480" s="33"/>
      <c r="B480" s="34"/>
      <c r="C480" s="234" t="s">
        <v>1</v>
      </c>
      <c r="D480" s="234" t="s">
        <v>3175</v>
      </c>
      <c r="E480" s="18" t="s">
        <v>1</v>
      </c>
      <c r="F480" s="235">
        <v>0</v>
      </c>
      <c r="G480" s="33"/>
      <c r="H480" s="34"/>
    </row>
    <row r="481" spans="1:8" s="2" customFormat="1" ht="16.95" customHeight="1">
      <c r="A481" s="33"/>
      <c r="B481" s="34"/>
      <c r="C481" s="234" t="s">
        <v>1</v>
      </c>
      <c r="D481" s="234" t="s">
        <v>3176</v>
      </c>
      <c r="E481" s="18" t="s">
        <v>1</v>
      </c>
      <c r="F481" s="235">
        <v>2.4</v>
      </c>
      <c r="G481" s="33"/>
      <c r="H481" s="34"/>
    </row>
    <row r="482" spans="1:8" s="2" customFormat="1" ht="16.95" customHeight="1">
      <c r="A482" s="33"/>
      <c r="B482" s="34"/>
      <c r="C482" s="234" t="s">
        <v>1</v>
      </c>
      <c r="D482" s="234" t="s">
        <v>3177</v>
      </c>
      <c r="E482" s="18" t="s">
        <v>1</v>
      </c>
      <c r="F482" s="235">
        <v>4.0819999999999999</v>
      </c>
      <c r="G482" s="33"/>
      <c r="H482" s="34"/>
    </row>
    <row r="483" spans="1:8" s="2" customFormat="1" ht="16.95" customHeight="1">
      <c r="A483" s="33"/>
      <c r="B483" s="34"/>
      <c r="C483" s="234" t="s">
        <v>1</v>
      </c>
      <c r="D483" s="234" t="s">
        <v>3178</v>
      </c>
      <c r="E483" s="18" t="s">
        <v>1</v>
      </c>
      <c r="F483" s="235">
        <v>3.3620000000000001</v>
      </c>
      <c r="G483" s="33"/>
      <c r="H483" s="34"/>
    </row>
    <row r="484" spans="1:8" s="2" customFormat="1" ht="16.95" customHeight="1">
      <c r="A484" s="33"/>
      <c r="B484" s="34"/>
      <c r="C484" s="234" t="s">
        <v>3160</v>
      </c>
      <c r="D484" s="234" t="s">
        <v>248</v>
      </c>
      <c r="E484" s="18" t="s">
        <v>1</v>
      </c>
      <c r="F484" s="235">
        <v>11.5</v>
      </c>
      <c r="G484" s="33"/>
      <c r="H484" s="34"/>
    </row>
    <row r="485" spans="1:8" s="2" customFormat="1" ht="16.95" customHeight="1">
      <c r="A485" s="33"/>
      <c r="B485" s="34"/>
      <c r="C485" s="236" t="s">
        <v>5381</v>
      </c>
      <c r="D485" s="33"/>
      <c r="E485" s="33"/>
      <c r="F485" s="33"/>
      <c r="G485" s="33"/>
      <c r="H485" s="34"/>
    </row>
    <row r="486" spans="1:8" s="2" customFormat="1" ht="16.95" customHeight="1">
      <c r="A486" s="33"/>
      <c r="B486" s="34"/>
      <c r="C486" s="234" t="s">
        <v>1320</v>
      </c>
      <c r="D486" s="234" t="s">
        <v>1321</v>
      </c>
      <c r="E486" s="18" t="s">
        <v>453</v>
      </c>
      <c r="F486" s="235">
        <v>11.5</v>
      </c>
      <c r="G486" s="33"/>
      <c r="H486" s="34"/>
    </row>
    <row r="487" spans="1:8" s="2" customFormat="1" ht="16.95" customHeight="1">
      <c r="A487" s="33"/>
      <c r="B487" s="34"/>
      <c r="C487" s="234" t="s">
        <v>1328</v>
      </c>
      <c r="D487" s="234" t="s">
        <v>1329</v>
      </c>
      <c r="E487" s="18" t="s">
        <v>453</v>
      </c>
      <c r="F487" s="235">
        <v>3.3239999999999998</v>
      </c>
      <c r="G487" s="33"/>
      <c r="H487" s="34"/>
    </row>
    <row r="488" spans="1:8" s="2" customFormat="1" ht="16.95" customHeight="1">
      <c r="A488" s="33"/>
      <c r="B488" s="34"/>
      <c r="C488" s="230" t="s">
        <v>3166</v>
      </c>
      <c r="D488" s="231" t="s">
        <v>3167</v>
      </c>
      <c r="E488" s="232" t="s">
        <v>1</v>
      </c>
      <c r="F488" s="233">
        <v>8.1760000000000002</v>
      </c>
      <c r="G488" s="33"/>
      <c r="H488" s="34"/>
    </row>
    <row r="489" spans="1:8" s="2" customFormat="1" ht="16.95" customHeight="1">
      <c r="A489" s="33"/>
      <c r="B489" s="34"/>
      <c r="C489" s="234" t="s">
        <v>1</v>
      </c>
      <c r="D489" s="234" t="s">
        <v>3164</v>
      </c>
      <c r="E489" s="18" t="s">
        <v>1</v>
      </c>
      <c r="F489" s="235">
        <v>5.45</v>
      </c>
      <c r="G489" s="33"/>
      <c r="H489" s="34"/>
    </row>
    <row r="490" spans="1:8" s="2" customFormat="1" ht="16.95" customHeight="1">
      <c r="A490" s="33"/>
      <c r="B490" s="34"/>
      <c r="C490" s="234" t="s">
        <v>1</v>
      </c>
      <c r="D490" s="234" t="s">
        <v>3162</v>
      </c>
      <c r="E490" s="18" t="s">
        <v>1</v>
      </c>
      <c r="F490" s="235">
        <v>2.726</v>
      </c>
      <c r="G490" s="33"/>
      <c r="H490" s="34"/>
    </row>
    <row r="491" spans="1:8" s="2" customFormat="1" ht="16.95" customHeight="1">
      <c r="A491" s="33"/>
      <c r="B491" s="34"/>
      <c r="C491" s="234" t="s">
        <v>3166</v>
      </c>
      <c r="D491" s="234" t="s">
        <v>248</v>
      </c>
      <c r="E491" s="18" t="s">
        <v>1</v>
      </c>
      <c r="F491" s="235">
        <v>8.1760000000000002</v>
      </c>
      <c r="G491" s="33"/>
      <c r="H491" s="34"/>
    </row>
    <row r="492" spans="1:8" s="2" customFormat="1" ht="16.95" customHeight="1">
      <c r="A492" s="33"/>
      <c r="B492" s="34"/>
      <c r="C492" s="236" t="s">
        <v>5381</v>
      </c>
      <c r="D492" s="33"/>
      <c r="E492" s="33"/>
      <c r="F492" s="33"/>
      <c r="G492" s="33"/>
      <c r="H492" s="34"/>
    </row>
    <row r="493" spans="1:8" s="2" customFormat="1" ht="16.95" customHeight="1">
      <c r="A493" s="33"/>
      <c r="B493" s="34"/>
      <c r="C493" s="234" t="s">
        <v>3180</v>
      </c>
      <c r="D493" s="234" t="s">
        <v>3181</v>
      </c>
      <c r="E493" s="18" t="s">
        <v>453</v>
      </c>
      <c r="F493" s="235">
        <v>8.1760000000000002</v>
      </c>
      <c r="G493" s="33"/>
      <c r="H493" s="34"/>
    </row>
    <row r="494" spans="1:8" s="2" customFormat="1" ht="16.95" customHeight="1">
      <c r="A494" s="33"/>
      <c r="B494" s="34"/>
      <c r="C494" s="234" t="s">
        <v>462</v>
      </c>
      <c r="D494" s="234" t="s">
        <v>463</v>
      </c>
      <c r="E494" s="18" t="s">
        <v>453</v>
      </c>
      <c r="F494" s="235">
        <v>8.1760000000000002</v>
      </c>
      <c r="G494" s="33"/>
      <c r="H494" s="34"/>
    </row>
    <row r="495" spans="1:8" s="2" customFormat="1" ht="16.95" customHeight="1">
      <c r="A495" s="33"/>
      <c r="B495" s="34"/>
      <c r="C495" s="234" t="s">
        <v>1328</v>
      </c>
      <c r="D495" s="234" t="s">
        <v>1329</v>
      </c>
      <c r="E495" s="18" t="s">
        <v>453</v>
      </c>
      <c r="F495" s="235">
        <v>3.3239999999999998</v>
      </c>
      <c r="G495" s="33"/>
      <c r="H495" s="34"/>
    </row>
    <row r="496" spans="1:8" s="2" customFormat="1" ht="46.8">
      <c r="A496" s="33"/>
      <c r="B496" s="34"/>
      <c r="C496" s="229" t="s">
        <v>5389</v>
      </c>
      <c r="D496" s="229" t="s">
        <v>140</v>
      </c>
      <c r="E496" s="33"/>
      <c r="F496" s="33"/>
      <c r="G496" s="33"/>
      <c r="H496" s="34"/>
    </row>
    <row r="497" spans="1:8" s="2" customFormat="1" ht="16.95" customHeight="1">
      <c r="A497" s="33"/>
      <c r="B497" s="34"/>
      <c r="C497" s="230" t="s">
        <v>195</v>
      </c>
      <c r="D497" s="231" t="s">
        <v>196</v>
      </c>
      <c r="E497" s="232" t="s">
        <v>1</v>
      </c>
      <c r="F497" s="233">
        <v>160.423</v>
      </c>
      <c r="G497" s="33"/>
      <c r="H497" s="34"/>
    </row>
    <row r="498" spans="1:8" s="2" customFormat="1" ht="16.95" customHeight="1">
      <c r="A498" s="33"/>
      <c r="B498" s="34"/>
      <c r="C498" s="234" t="s">
        <v>1</v>
      </c>
      <c r="D498" s="234" t="s">
        <v>3783</v>
      </c>
      <c r="E498" s="18" t="s">
        <v>1</v>
      </c>
      <c r="F498" s="235">
        <v>160.423</v>
      </c>
      <c r="G498" s="33"/>
      <c r="H498" s="34"/>
    </row>
    <row r="499" spans="1:8" s="2" customFormat="1" ht="16.95" customHeight="1">
      <c r="A499" s="33"/>
      <c r="B499" s="34"/>
      <c r="C499" s="234" t="s">
        <v>195</v>
      </c>
      <c r="D499" s="234" t="s">
        <v>248</v>
      </c>
      <c r="E499" s="18" t="s">
        <v>1</v>
      </c>
      <c r="F499" s="235">
        <v>160.423</v>
      </c>
      <c r="G499" s="33"/>
      <c r="H499" s="34"/>
    </row>
    <row r="500" spans="1:8" s="2" customFormat="1" ht="16.95" customHeight="1">
      <c r="A500" s="33"/>
      <c r="B500" s="34"/>
      <c r="C500" s="236" t="s">
        <v>5381</v>
      </c>
      <c r="D500" s="33"/>
      <c r="E500" s="33"/>
      <c r="F500" s="33"/>
      <c r="G500" s="33"/>
      <c r="H500" s="34"/>
    </row>
    <row r="501" spans="1:8" s="2" customFormat="1" ht="20.399999999999999">
      <c r="A501" s="33"/>
      <c r="B501" s="34"/>
      <c r="C501" s="234" t="s">
        <v>310</v>
      </c>
      <c r="D501" s="234" t="s">
        <v>311</v>
      </c>
      <c r="E501" s="18" t="s">
        <v>256</v>
      </c>
      <c r="F501" s="235">
        <v>160.423</v>
      </c>
      <c r="G501" s="33"/>
      <c r="H501" s="34"/>
    </row>
    <row r="502" spans="1:8" s="2" customFormat="1" ht="20.399999999999999">
      <c r="A502" s="33"/>
      <c r="B502" s="34"/>
      <c r="C502" s="234" t="s">
        <v>316</v>
      </c>
      <c r="D502" s="234" t="s">
        <v>317</v>
      </c>
      <c r="E502" s="18" t="s">
        <v>256</v>
      </c>
      <c r="F502" s="235">
        <v>160.423</v>
      </c>
      <c r="G502" s="33"/>
      <c r="H502" s="34"/>
    </row>
    <row r="503" spans="1:8" s="2" customFormat="1" ht="20.399999999999999">
      <c r="A503" s="33"/>
      <c r="B503" s="34"/>
      <c r="C503" s="234" t="s">
        <v>322</v>
      </c>
      <c r="D503" s="234" t="s">
        <v>323</v>
      </c>
      <c r="E503" s="18" t="s">
        <v>256</v>
      </c>
      <c r="F503" s="235">
        <v>160.423</v>
      </c>
      <c r="G503" s="33"/>
      <c r="H503" s="34"/>
    </row>
    <row r="504" spans="1:8" s="2" customFormat="1" ht="46.8">
      <c r="A504" s="33"/>
      <c r="B504" s="34"/>
      <c r="C504" s="229" t="s">
        <v>5390</v>
      </c>
      <c r="D504" s="229" t="s">
        <v>143</v>
      </c>
      <c r="E504" s="33"/>
      <c r="F504" s="33"/>
      <c r="G504" s="33"/>
      <c r="H504" s="34"/>
    </row>
    <row r="505" spans="1:8" s="2" customFormat="1" ht="16.95" customHeight="1">
      <c r="A505" s="33"/>
      <c r="B505" s="34"/>
      <c r="C505" s="230" t="s">
        <v>3809</v>
      </c>
      <c r="D505" s="231" t="s">
        <v>3810</v>
      </c>
      <c r="E505" s="232" t="s">
        <v>1</v>
      </c>
      <c r="F505" s="233">
        <v>73.36</v>
      </c>
      <c r="G505" s="33"/>
      <c r="H505" s="34"/>
    </row>
    <row r="506" spans="1:8" s="2" customFormat="1" ht="16.95" customHeight="1">
      <c r="A506" s="33"/>
      <c r="B506" s="34"/>
      <c r="C506" s="234" t="s">
        <v>3809</v>
      </c>
      <c r="D506" s="234" t="s">
        <v>4051</v>
      </c>
      <c r="E506" s="18" t="s">
        <v>1</v>
      </c>
      <c r="F506" s="235">
        <v>73.36</v>
      </c>
      <c r="G506" s="33"/>
      <c r="H506" s="34"/>
    </row>
    <row r="507" spans="1:8" s="2" customFormat="1" ht="16.95" customHeight="1">
      <c r="A507" s="33"/>
      <c r="B507" s="34"/>
      <c r="C507" s="236" t="s">
        <v>5381</v>
      </c>
      <c r="D507" s="33"/>
      <c r="E507" s="33"/>
      <c r="F507" s="33"/>
      <c r="G507" s="33"/>
      <c r="H507" s="34"/>
    </row>
    <row r="508" spans="1:8" s="2" customFormat="1" ht="16.95" customHeight="1">
      <c r="A508" s="33"/>
      <c r="B508" s="34"/>
      <c r="C508" s="234" t="s">
        <v>1177</v>
      </c>
      <c r="D508" s="234" t="s">
        <v>1178</v>
      </c>
      <c r="E508" s="18" t="s">
        <v>256</v>
      </c>
      <c r="F508" s="235">
        <v>73.36</v>
      </c>
      <c r="G508" s="33"/>
      <c r="H508" s="34"/>
    </row>
    <row r="509" spans="1:8" s="2" customFormat="1" ht="16.95" customHeight="1">
      <c r="A509" s="33"/>
      <c r="B509" s="34"/>
      <c r="C509" s="234" t="s">
        <v>583</v>
      </c>
      <c r="D509" s="234" t="s">
        <v>584</v>
      </c>
      <c r="E509" s="18" t="s">
        <v>256</v>
      </c>
      <c r="F509" s="235">
        <v>96.25</v>
      </c>
      <c r="G509" s="33"/>
      <c r="H509" s="34"/>
    </row>
    <row r="510" spans="1:8" s="2" customFormat="1" ht="16.95" customHeight="1">
      <c r="A510" s="33"/>
      <c r="B510" s="34"/>
      <c r="C510" s="234" t="s">
        <v>605</v>
      </c>
      <c r="D510" s="234" t="s">
        <v>606</v>
      </c>
      <c r="E510" s="18" t="s">
        <v>256</v>
      </c>
      <c r="F510" s="235">
        <v>73.36</v>
      </c>
      <c r="G510" s="33"/>
      <c r="H510" s="34"/>
    </row>
    <row r="511" spans="1:8" s="2" customFormat="1" ht="16.95" customHeight="1">
      <c r="A511" s="33"/>
      <c r="B511" s="34"/>
      <c r="C511" s="234" t="s">
        <v>614</v>
      </c>
      <c r="D511" s="234" t="s">
        <v>615</v>
      </c>
      <c r="E511" s="18" t="s">
        <v>256</v>
      </c>
      <c r="F511" s="235">
        <v>96.25</v>
      </c>
      <c r="G511" s="33"/>
      <c r="H511" s="34"/>
    </row>
    <row r="512" spans="1:8" s="2" customFormat="1" ht="16.95" customHeight="1">
      <c r="A512" s="33"/>
      <c r="B512" s="34"/>
      <c r="C512" s="234" t="s">
        <v>898</v>
      </c>
      <c r="D512" s="234" t="s">
        <v>899</v>
      </c>
      <c r="E512" s="18" t="s">
        <v>256</v>
      </c>
      <c r="F512" s="235">
        <v>96.25</v>
      </c>
      <c r="G512" s="33"/>
      <c r="H512" s="34"/>
    </row>
    <row r="513" spans="1:8" s="2" customFormat="1" ht="16.95" customHeight="1">
      <c r="A513" s="33"/>
      <c r="B513" s="34"/>
      <c r="C513" s="234" t="s">
        <v>1184</v>
      </c>
      <c r="D513" s="234" t="s">
        <v>1185</v>
      </c>
      <c r="E513" s="18" t="s">
        <v>256</v>
      </c>
      <c r="F513" s="235">
        <v>82.358999999999995</v>
      </c>
      <c r="G513" s="33"/>
      <c r="H513" s="34"/>
    </row>
    <row r="514" spans="1:8" s="2" customFormat="1" ht="16.95" customHeight="1">
      <c r="A514" s="33"/>
      <c r="B514" s="34"/>
      <c r="C514" s="234" t="s">
        <v>902</v>
      </c>
      <c r="D514" s="234" t="s">
        <v>903</v>
      </c>
      <c r="E514" s="18" t="s">
        <v>256</v>
      </c>
      <c r="F514" s="235">
        <v>99.138000000000005</v>
      </c>
      <c r="G514" s="33"/>
      <c r="H514" s="34"/>
    </row>
    <row r="515" spans="1:8" s="2" customFormat="1" ht="16.95" customHeight="1">
      <c r="A515" s="33"/>
      <c r="B515" s="34"/>
      <c r="C515" s="230" t="s">
        <v>195</v>
      </c>
      <c r="D515" s="231" t="s">
        <v>196</v>
      </c>
      <c r="E515" s="232" t="s">
        <v>1</v>
      </c>
      <c r="F515" s="233">
        <v>175.54300000000001</v>
      </c>
      <c r="G515" s="33"/>
      <c r="H515" s="34"/>
    </row>
    <row r="516" spans="1:8" s="2" customFormat="1" ht="16.95" customHeight="1">
      <c r="A516" s="33"/>
      <c r="B516" s="34"/>
      <c r="C516" s="234" t="s">
        <v>1</v>
      </c>
      <c r="D516" s="234" t="s">
        <v>3962</v>
      </c>
      <c r="E516" s="18" t="s">
        <v>1</v>
      </c>
      <c r="F516" s="235">
        <v>175.54300000000001</v>
      </c>
      <c r="G516" s="33"/>
      <c r="H516" s="34"/>
    </row>
    <row r="517" spans="1:8" s="2" customFormat="1" ht="16.95" customHeight="1">
      <c r="A517" s="33"/>
      <c r="B517" s="34"/>
      <c r="C517" s="234" t="s">
        <v>195</v>
      </c>
      <c r="D517" s="234" t="s">
        <v>248</v>
      </c>
      <c r="E517" s="18" t="s">
        <v>1</v>
      </c>
      <c r="F517" s="235">
        <v>175.54300000000001</v>
      </c>
      <c r="G517" s="33"/>
      <c r="H517" s="34"/>
    </row>
    <row r="518" spans="1:8" s="2" customFormat="1" ht="16.95" customHeight="1">
      <c r="A518" s="33"/>
      <c r="B518" s="34"/>
      <c r="C518" s="236" t="s">
        <v>5381</v>
      </c>
      <c r="D518" s="33"/>
      <c r="E518" s="33"/>
      <c r="F518" s="33"/>
      <c r="G518" s="33"/>
      <c r="H518" s="34"/>
    </row>
    <row r="519" spans="1:8" s="2" customFormat="1" ht="20.399999999999999">
      <c r="A519" s="33"/>
      <c r="B519" s="34"/>
      <c r="C519" s="234" t="s">
        <v>310</v>
      </c>
      <c r="D519" s="234" t="s">
        <v>311</v>
      </c>
      <c r="E519" s="18" t="s">
        <v>256</v>
      </c>
      <c r="F519" s="235">
        <v>175.54300000000001</v>
      </c>
      <c r="G519" s="33"/>
      <c r="H519" s="34"/>
    </row>
    <row r="520" spans="1:8" s="2" customFormat="1" ht="20.399999999999999">
      <c r="A520" s="33"/>
      <c r="B520" s="34"/>
      <c r="C520" s="234" t="s">
        <v>316</v>
      </c>
      <c r="D520" s="234" t="s">
        <v>317</v>
      </c>
      <c r="E520" s="18" t="s">
        <v>256</v>
      </c>
      <c r="F520" s="235">
        <v>351.08600000000001</v>
      </c>
      <c r="G520" s="33"/>
      <c r="H520" s="34"/>
    </row>
    <row r="521" spans="1:8" s="2" customFormat="1" ht="20.399999999999999">
      <c r="A521" s="33"/>
      <c r="B521" s="34"/>
      <c r="C521" s="234" t="s">
        <v>322</v>
      </c>
      <c r="D521" s="234" t="s">
        <v>323</v>
      </c>
      <c r="E521" s="18" t="s">
        <v>256</v>
      </c>
      <c r="F521" s="235">
        <v>175.54300000000001</v>
      </c>
      <c r="G521" s="33"/>
      <c r="H521" s="34"/>
    </row>
    <row r="522" spans="1:8" s="2" customFormat="1" ht="16.95" customHeight="1">
      <c r="A522" s="33"/>
      <c r="B522" s="34"/>
      <c r="C522" s="230" t="s">
        <v>409</v>
      </c>
      <c r="D522" s="231" t="s">
        <v>410</v>
      </c>
      <c r="E522" s="232" t="s">
        <v>1</v>
      </c>
      <c r="F522" s="233">
        <v>119.822</v>
      </c>
      <c r="G522" s="33"/>
      <c r="H522" s="34"/>
    </row>
    <row r="523" spans="1:8" s="2" customFormat="1" ht="16.95" customHeight="1">
      <c r="A523" s="33"/>
      <c r="B523" s="34"/>
      <c r="C523" s="234" t="s">
        <v>1</v>
      </c>
      <c r="D523" s="234" t="s">
        <v>3960</v>
      </c>
      <c r="E523" s="18" t="s">
        <v>1</v>
      </c>
      <c r="F523" s="235">
        <v>119.822</v>
      </c>
      <c r="G523" s="33"/>
      <c r="H523" s="34"/>
    </row>
    <row r="524" spans="1:8" s="2" customFormat="1" ht="16.95" customHeight="1">
      <c r="A524" s="33"/>
      <c r="B524" s="34"/>
      <c r="C524" s="234" t="s">
        <v>409</v>
      </c>
      <c r="D524" s="234" t="s">
        <v>248</v>
      </c>
      <c r="E524" s="18" t="s">
        <v>1</v>
      </c>
      <c r="F524" s="235">
        <v>119.822</v>
      </c>
      <c r="G524" s="33"/>
      <c r="H524" s="34"/>
    </row>
    <row r="525" spans="1:8" s="2" customFormat="1" ht="16.95" customHeight="1">
      <c r="A525" s="33"/>
      <c r="B525" s="34"/>
      <c r="C525" s="236" t="s">
        <v>5381</v>
      </c>
      <c r="D525" s="33"/>
      <c r="E525" s="33"/>
      <c r="F525" s="33"/>
      <c r="G525" s="33"/>
      <c r="H525" s="34"/>
    </row>
    <row r="526" spans="1:8" s="2" customFormat="1" ht="20.399999999999999">
      <c r="A526" s="33"/>
      <c r="B526" s="34"/>
      <c r="C526" s="234" t="s">
        <v>702</v>
      </c>
      <c r="D526" s="234" t="s">
        <v>703</v>
      </c>
      <c r="E526" s="18" t="s">
        <v>256</v>
      </c>
      <c r="F526" s="235">
        <v>119.822</v>
      </c>
      <c r="G526" s="33"/>
      <c r="H526" s="34"/>
    </row>
    <row r="527" spans="1:8" s="2" customFormat="1" ht="16.95" customHeight="1">
      <c r="A527" s="33"/>
      <c r="B527" s="34"/>
      <c r="C527" s="234" t="s">
        <v>2617</v>
      </c>
      <c r="D527" s="234" t="s">
        <v>2618</v>
      </c>
      <c r="E527" s="18" t="s">
        <v>256</v>
      </c>
      <c r="F527" s="235">
        <v>35.097999999999999</v>
      </c>
      <c r="G527" s="33"/>
      <c r="H527" s="34"/>
    </row>
    <row r="528" spans="1:8" s="2" customFormat="1" ht="16.95" customHeight="1">
      <c r="A528" s="33"/>
      <c r="B528" s="34"/>
      <c r="C528" s="234" t="s">
        <v>683</v>
      </c>
      <c r="D528" s="234" t="s">
        <v>684</v>
      </c>
      <c r="E528" s="18" t="s">
        <v>256</v>
      </c>
      <c r="F528" s="235">
        <v>141.518</v>
      </c>
      <c r="G528" s="33"/>
      <c r="H528" s="34"/>
    </row>
    <row r="529" spans="1:8" s="2" customFormat="1" ht="16.95" customHeight="1">
      <c r="A529" s="33"/>
      <c r="B529" s="34"/>
      <c r="C529" s="234" t="s">
        <v>687</v>
      </c>
      <c r="D529" s="234" t="s">
        <v>688</v>
      </c>
      <c r="E529" s="18" t="s">
        <v>256</v>
      </c>
      <c r="F529" s="235">
        <v>141.518</v>
      </c>
      <c r="G529" s="33"/>
      <c r="H529" s="34"/>
    </row>
    <row r="530" spans="1:8" s="2" customFormat="1" ht="16.95" customHeight="1">
      <c r="A530" s="33"/>
      <c r="B530" s="34"/>
      <c r="C530" s="230" t="s">
        <v>420</v>
      </c>
      <c r="D530" s="231" t="s">
        <v>421</v>
      </c>
      <c r="E530" s="232" t="s">
        <v>1</v>
      </c>
      <c r="F530" s="233">
        <v>115.122</v>
      </c>
      <c r="G530" s="33"/>
      <c r="H530" s="34"/>
    </row>
    <row r="531" spans="1:8" s="2" customFormat="1" ht="16.95" customHeight="1">
      <c r="A531" s="33"/>
      <c r="B531" s="34"/>
      <c r="C531" s="234" t="s">
        <v>1</v>
      </c>
      <c r="D531" s="234" t="s">
        <v>3910</v>
      </c>
      <c r="E531" s="18" t="s">
        <v>1</v>
      </c>
      <c r="F531" s="235">
        <v>0</v>
      </c>
      <c r="G531" s="33"/>
      <c r="H531" s="34"/>
    </row>
    <row r="532" spans="1:8" s="2" customFormat="1" ht="16.95" customHeight="1">
      <c r="A532" s="33"/>
      <c r="B532" s="34"/>
      <c r="C532" s="234" t="s">
        <v>1</v>
      </c>
      <c r="D532" s="234" t="s">
        <v>3911</v>
      </c>
      <c r="E532" s="18" t="s">
        <v>1</v>
      </c>
      <c r="F532" s="235">
        <v>12.784000000000001</v>
      </c>
      <c r="G532" s="33"/>
      <c r="H532" s="34"/>
    </row>
    <row r="533" spans="1:8" s="2" customFormat="1" ht="16.95" customHeight="1">
      <c r="A533" s="33"/>
      <c r="B533" s="34"/>
      <c r="C533" s="234" t="s">
        <v>1</v>
      </c>
      <c r="D533" s="234" t="s">
        <v>3912</v>
      </c>
      <c r="E533" s="18" t="s">
        <v>1</v>
      </c>
      <c r="F533" s="235">
        <v>15.964</v>
      </c>
      <c r="G533" s="33"/>
      <c r="H533" s="34"/>
    </row>
    <row r="534" spans="1:8" s="2" customFormat="1" ht="16.95" customHeight="1">
      <c r="A534" s="33"/>
      <c r="B534" s="34"/>
      <c r="C534" s="234" t="s">
        <v>1</v>
      </c>
      <c r="D534" s="234" t="s">
        <v>3913</v>
      </c>
      <c r="E534" s="18" t="s">
        <v>1</v>
      </c>
      <c r="F534" s="235">
        <v>12.784000000000001</v>
      </c>
      <c r="G534" s="33"/>
      <c r="H534" s="34"/>
    </row>
    <row r="535" spans="1:8" s="2" customFormat="1" ht="16.95" customHeight="1">
      <c r="A535" s="33"/>
      <c r="B535" s="34"/>
      <c r="C535" s="234" t="s">
        <v>1</v>
      </c>
      <c r="D535" s="234" t="s">
        <v>3914</v>
      </c>
      <c r="E535" s="18" t="s">
        <v>1</v>
      </c>
      <c r="F535" s="235">
        <v>11.884</v>
      </c>
      <c r="G535" s="33"/>
      <c r="H535" s="34"/>
    </row>
    <row r="536" spans="1:8" s="2" customFormat="1" ht="16.95" customHeight="1">
      <c r="A536" s="33"/>
      <c r="B536" s="34"/>
      <c r="C536" s="234" t="s">
        <v>1</v>
      </c>
      <c r="D536" s="234" t="s">
        <v>3915</v>
      </c>
      <c r="E536" s="18" t="s">
        <v>1</v>
      </c>
      <c r="F536" s="235">
        <v>11.884</v>
      </c>
      <c r="G536" s="33"/>
      <c r="H536" s="34"/>
    </row>
    <row r="537" spans="1:8" s="2" customFormat="1" ht="16.95" customHeight="1">
      <c r="A537" s="33"/>
      <c r="B537" s="34"/>
      <c r="C537" s="234" t="s">
        <v>1</v>
      </c>
      <c r="D537" s="234" t="s">
        <v>4069</v>
      </c>
      <c r="E537" s="18" t="s">
        <v>1</v>
      </c>
      <c r="F537" s="235">
        <v>29.346</v>
      </c>
      <c r="G537" s="33"/>
      <c r="H537" s="34"/>
    </row>
    <row r="538" spans="1:8" s="2" customFormat="1" ht="16.95" customHeight="1">
      <c r="A538" s="33"/>
      <c r="B538" s="34"/>
      <c r="C538" s="234" t="s">
        <v>1</v>
      </c>
      <c r="D538" s="234" t="s">
        <v>3917</v>
      </c>
      <c r="E538" s="18" t="s">
        <v>1</v>
      </c>
      <c r="F538" s="235">
        <v>16.738</v>
      </c>
      <c r="G538" s="33"/>
      <c r="H538" s="34"/>
    </row>
    <row r="539" spans="1:8" s="2" customFormat="1" ht="16.95" customHeight="1">
      <c r="A539" s="33"/>
      <c r="B539" s="34"/>
      <c r="C539" s="234" t="s">
        <v>1</v>
      </c>
      <c r="D539" s="234" t="s">
        <v>3891</v>
      </c>
      <c r="E539" s="18" t="s">
        <v>1</v>
      </c>
      <c r="F539" s="235">
        <v>3.738</v>
      </c>
      <c r="G539" s="33"/>
      <c r="H539" s="34"/>
    </row>
    <row r="540" spans="1:8" s="2" customFormat="1" ht="16.95" customHeight="1">
      <c r="A540" s="33"/>
      <c r="B540" s="34"/>
      <c r="C540" s="234" t="s">
        <v>420</v>
      </c>
      <c r="D540" s="234" t="s">
        <v>248</v>
      </c>
      <c r="E540" s="18" t="s">
        <v>1</v>
      </c>
      <c r="F540" s="235">
        <v>115.122</v>
      </c>
      <c r="G540" s="33"/>
      <c r="H540" s="34"/>
    </row>
    <row r="541" spans="1:8" s="2" customFormat="1" ht="16.95" customHeight="1">
      <c r="A541" s="33"/>
      <c r="B541" s="34"/>
      <c r="C541" s="236" t="s">
        <v>5381</v>
      </c>
      <c r="D541" s="33"/>
      <c r="E541" s="33"/>
      <c r="F541" s="33"/>
      <c r="G541" s="33"/>
      <c r="H541" s="34"/>
    </row>
    <row r="542" spans="1:8" s="2" customFormat="1" ht="16.95" customHeight="1">
      <c r="A542" s="33"/>
      <c r="B542" s="34"/>
      <c r="C542" s="234" t="s">
        <v>1256</v>
      </c>
      <c r="D542" s="234" t="s">
        <v>4067</v>
      </c>
      <c r="E542" s="18" t="s">
        <v>256</v>
      </c>
      <c r="F542" s="235">
        <v>115.122</v>
      </c>
      <c r="G542" s="33"/>
      <c r="H542" s="34"/>
    </row>
    <row r="543" spans="1:8" s="2" customFormat="1" ht="16.95" customHeight="1">
      <c r="A543" s="33"/>
      <c r="B543" s="34"/>
      <c r="C543" s="234" t="s">
        <v>787</v>
      </c>
      <c r="D543" s="234" t="s">
        <v>788</v>
      </c>
      <c r="E543" s="18" t="s">
        <v>256</v>
      </c>
      <c r="F543" s="235">
        <v>115.122</v>
      </c>
      <c r="G543" s="33"/>
      <c r="H543" s="34"/>
    </row>
    <row r="544" spans="1:8" s="2" customFormat="1" ht="20.399999999999999">
      <c r="A544" s="33"/>
      <c r="B544" s="34"/>
      <c r="C544" s="234" t="s">
        <v>1300</v>
      </c>
      <c r="D544" s="234" t="s">
        <v>1301</v>
      </c>
      <c r="E544" s="18" t="s">
        <v>256</v>
      </c>
      <c r="F544" s="235">
        <v>275.88200000000001</v>
      </c>
      <c r="G544" s="33"/>
      <c r="H544" s="34"/>
    </row>
    <row r="545" spans="1:8" s="2" customFormat="1" ht="16.95" customHeight="1">
      <c r="A545" s="33"/>
      <c r="B545" s="34"/>
      <c r="C545" s="234" t="s">
        <v>1272</v>
      </c>
      <c r="D545" s="234" t="s">
        <v>1273</v>
      </c>
      <c r="E545" s="18" t="s">
        <v>256</v>
      </c>
      <c r="F545" s="235">
        <v>120.878</v>
      </c>
      <c r="G545" s="33"/>
      <c r="H545" s="34"/>
    </row>
    <row r="546" spans="1:8" s="2" customFormat="1" ht="16.95" customHeight="1">
      <c r="A546" s="33"/>
      <c r="B546" s="34"/>
      <c r="C546" s="230" t="s">
        <v>403</v>
      </c>
      <c r="D546" s="231" t="s">
        <v>404</v>
      </c>
      <c r="E546" s="232" t="s">
        <v>1</v>
      </c>
      <c r="F546" s="233">
        <v>102.15</v>
      </c>
      <c r="G546" s="33"/>
      <c r="H546" s="34"/>
    </row>
    <row r="547" spans="1:8" s="2" customFormat="1" ht="16.95" customHeight="1">
      <c r="A547" s="33"/>
      <c r="B547" s="34"/>
      <c r="C547" s="234" t="s">
        <v>1</v>
      </c>
      <c r="D547" s="234" t="s">
        <v>3935</v>
      </c>
      <c r="E547" s="18" t="s">
        <v>1</v>
      </c>
      <c r="F547" s="235">
        <v>0</v>
      </c>
      <c r="G547" s="33"/>
      <c r="H547" s="34"/>
    </row>
    <row r="548" spans="1:8" s="2" customFormat="1" ht="16.95" customHeight="1">
      <c r="A548" s="33"/>
      <c r="B548" s="34"/>
      <c r="C548" s="234" t="s">
        <v>1</v>
      </c>
      <c r="D548" s="234" t="s">
        <v>3936</v>
      </c>
      <c r="E548" s="18" t="s">
        <v>1</v>
      </c>
      <c r="F548" s="235">
        <v>293.11500000000001</v>
      </c>
      <c r="G548" s="33"/>
      <c r="H548" s="34"/>
    </row>
    <row r="549" spans="1:8" s="2" customFormat="1" ht="16.95" customHeight="1">
      <c r="A549" s="33"/>
      <c r="B549" s="34"/>
      <c r="C549" s="234" t="s">
        <v>1</v>
      </c>
      <c r="D549" s="234" t="s">
        <v>3937</v>
      </c>
      <c r="E549" s="18" t="s">
        <v>1</v>
      </c>
      <c r="F549" s="235">
        <v>-190.965</v>
      </c>
      <c r="G549" s="33"/>
      <c r="H549" s="34"/>
    </row>
    <row r="550" spans="1:8" s="2" customFormat="1" ht="16.95" customHeight="1">
      <c r="A550" s="33"/>
      <c r="B550" s="34"/>
      <c r="C550" s="234" t="s">
        <v>403</v>
      </c>
      <c r="D550" s="234" t="s">
        <v>248</v>
      </c>
      <c r="E550" s="18" t="s">
        <v>1</v>
      </c>
      <c r="F550" s="235">
        <v>102.15</v>
      </c>
      <c r="G550" s="33"/>
      <c r="H550" s="34"/>
    </row>
    <row r="551" spans="1:8" s="2" customFormat="1" ht="16.95" customHeight="1">
      <c r="A551" s="33"/>
      <c r="B551" s="34"/>
      <c r="C551" s="230" t="s">
        <v>3818</v>
      </c>
      <c r="D551" s="231" t="s">
        <v>425</v>
      </c>
      <c r="E551" s="232" t="s">
        <v>1</v>
      </c>
      <c r="F551" s="233">
        <v>190.965</v>
      </c>
      <c r="G551" s="33"/>
      <c r="H551" s="34"/>
    </row>
    <row r="552" spans="1:8" s="2" customFormat="1" ht="16.95" customHeight="1">
      <c r="A552" s="33"/>
      <c r="B552" s="34"/>
      <c r="C552" s="234" t="s">
        <v>1</v>
      </c>
      <c r="D552" s="234" t="s">
        <v>3922</v>
      </c>
      <c r="E552" s="18" t="s">
        <v>1</v>
      </c>
      <c r="F552" s="235">
        <v>0</v>
      </c>
      <c r="G552" s="33"/>
      <c r="H552" s="34"/>
    </row>
    <row r="553" spans="1:8" s="2" customFormat="1" ht="20.399999999999999">
      <c r="A553" s="33"/>
      <c r="B553" s="34"/>
      <c r="C553" s="234" t="s">
        <v>1</v>
      </c>
      <c r="D553" s="234" t="s">
        <v>3908</v>
      </c>
      <c r="E553" s="18" t="s">
        <v>1</v>
      </c>
      <c r="F553" s="235">
        <v>0</v>
      </c>
      <c r="G553" s="33"/>
      <c r="H553" s="34"/>
    </row>
    <row r="554" spans="1:8" s="2" customFormat="1" ht="20.399999999999999">
      <c r="A554" s="33"/>
      <c r="B554" s="34"/>
      <c r="C554" s="234" t="s">
        <v>1</v>
      </c>
      <c r="D554" s="234" t="s">
        <v>3909</v>
      </c>
      <c r="E554" s="18" t="s">
        <v>1</v>
      </c>
      <c r="F554" s="235">
        <v>102.797</v>
      </c>
      <c r="G554" s="33"/>
      <c r="H554" s="34"/>
    </row>
    <row r="555" spans="1:8" s="2" customFormat="1" ht="16.95" customHeight="1">
      <c r="A555" s="33"/>
      <c r="B555" s="34"/>
      <c r="C555" s="234" t="s">
        <v>1</v>
      </c>
      <c r="D555" s="234" t="s">
        <v>3923</v>
      </c>
      <c r="E555" s="18" t="s">
        <v>1</v>
      </c>
      <c r="F555" s="235">
        <v>0</v>
      </c>
      <c r="G555" s="33"/>
      <c r="H555" s="34"/>
    </row>
    <row r="556" spans="1:8" s="2" customFormat="1" ht="16.95" customHeight="1">
      <c r="A556" s="33"/>
      <c r="B556" s="34"/>
      <c r="C556" s="234" t="s">
        <v>1</v>
      </c>
      <c r="D556" s="234" t="s">
        <v>3924</v>
      </c>
      <c r="E556" s="18" t="s">
        <v>1</v>
      </c>
      <c r="F556" s="235">
        <v>5.5839999999999996</v>
      </c>
      <c r="G556" s="33"/>
      <c r="H556" s="34"/>
    </row>
    <row r="557" spans="1:8" s="2" customFormat="1" ht="16.95" customHeight="1">
      <c r="A557" s="33"/>
      <c r="B557" s="34"/>
      <c r="C557" s="234" t="s">
        <v>1</v>
      </c>
      <c r="D557" s="234" t="s">
        <v>3925</v>
      </c>
      <c r="E557" s="18" t="s">
        <v>1</v>
      </c>
      <c r="F557" s="235">
        <v>4.29</v>
      </c>
      <c r="G557" s="33"/>
      <c r="H557" s="34"/>
    </row>
    <row r="558" spans="1:8" s="2" customFormat="1" ht="16.95" customHeight="1">
      <c r="A558" s="33"/>
      <c r="B558" s="34"/>
      <c r="C558" s="234" t="s">
        <v>1</v>
      </c>
      <c r="D558" s="234" t="s">
        <v>3926</v>
      </c>
      <c r="E558" s="18" t="s">
        <v>1</v>
      </c>
      <c r="F558" s="235">
        <v>7.2</v>
      </c>
      <c r="G558" s="33"/>
      <c r="H558" s="34"/>
    </row>
    <row r="559" spans="1:8" s="2" customFormat="1" ht="16.95" customHeight="1">
      <c r="A559" s="33"/>
      <c r="B559" s="34"/>
      <c r="C559" s="234" t="s">
        <v>1</v>
      </c>
      <c r="D559" s="234" t="s">
        <v>3927</v>
      </c>
      <c r="E559" s="18" t="s">
        <v>1</v>
      </c>
      <c r="F559" s="235">
        <v>2.5499999999999998</v>
      </c>
      <c r="G559" s="33"/>
      <c r="H559" s="34"/>
    </row>
    <row r="560" spans="1:8" s="2" customFormat="1" ht="16.95" customHeight="1">
      <c r="A560" s="33"/>
      <c r="B560" s="34"/>
      <c r="C560" s="234" t="s">
        <v>1</v>
      </c>
      <c r="D560" s="234" t="s">
        <v>3928</v>
      </c>
      <c r="E560" s="18" t="s">
        <v>1</v>
      </c>
      <c r="F560" s="235">
        <v>2.5499999999999998</v>
      </c>
      <c r="G560" s="33"/>
      <c r="H560" s="34"/>
    </row>
    <row r="561" spans="1:8" s="2" customFormat="1" ht="16.95" customHeight="1">
      <c r="A561" s="33"/>
      <c r="B561" s="34"/>
      <c r="C561" s="234" t="s">
        <v>1</v>
      </c>
      <c r="D561" s="234" t="s">
        <v>3929</v>
      </c>
      <c r="E561" s="18" t="s">
        <v>1</v>
      </c>
      <c r="F561" s="235">
        <v>14.409000000000001</v>
      </c>
      <c r="G561" s="33"/>
      <c r="H561" s="34"/>
    </row>
    <row r="562" spans="1:8" s="2" customFormat="1" ht="16.95" customHeight="1">
      <c r="A562" s="33"/>
      <c r="B562" s="34"/>
      <c r="C562" s="234" t="s">
        <v>1</v>
      </c>
      <c r="D562" s="234" t="s">
        <v>3930</v>
      </c>
      <c r="E562" s="18" t="s">
        <v>1</v>
      </c>
      <c r="F562" s="235">
        <v>4.9020000000000001</v>
      </c>
      <c r="G562" s="33"/>
      <c r="H562" s="34"/>
    </row>
    <row r="563" spans="1:8" s="2" customFormat="1" ht="16.95" customHeight="1">
      <c r="A563" s="33"/>
      <c r="B563" s="34"/>
      <c r="C563" s="234" t="s">
        <v>1</v>
      </c>
      <c r="D563" s="234" t="s">
        <v>3931</v>
      </c>
      <c r="E563" s="18" t="s">
        <v>1</v>
      </c>
      <c r="F563" s="235">
        <v>10.78</v>
      </c>
      <c r="G563" s="33"/>
      <c r="H563" s="34"/>
    </row>
    <row r="564" spans="1:8" s="2" customFormat="1" ht="16.95" customHeight="1">
      <c r="A564" s="33"/>
      <c r="B564" s="34"/>
      <c r="C564" s="234" t="s">
        <v>1</v>
      </c>
      <c r="D564" s="234" t="s">
        <v>3932</v>
      </c>
      <c r="E564" s="18" t="s">
        <v>1</v>
      </c>
      <c r="F564" s="235">
        <v>9.84</v>
      </c>
      <c r="G564" s="33"/>
      <c r="H564" s="34"/>
    </row>
    <row r="565" spans="1:8" s="2" customFormat="1" ht="16.95" customHeight="1">
      <c r="A565" s="33"/>
      <c r="B565" s="34"/>
      <c r="C565" s="234" t="s">
        <v>1</v>
      </c>
      <c r="D565" s="234" t="s">
        <v>3933</v>
      </c>
      <c r="E565" s="18" t="s">
        <v>1</v>
      </c>
      <c r="F565" s="235">
        <v>26.062999999999999</v>
      </c>
      <c r="G565" s="33"/>
      <c r="H565" s="34"/>
    </row>
    <row r="566" spans="1:8" s="2" customFormat="1" ht="16.95" customHeight="1">
      <c r="A566" s="33"/>
      <c r="B566" s="34"/>
      <c r="C566" s="234" t="s">
        <v>3818</v>
      </c>
      <c r="D566" s="234" t="s">
        <v>248</v>
      </c>
      <c r="E566" s="18" t="s">
        <v>1</v>
      </c>
      <c r="F566" s="235">
        <v>190.965</v>
      </c>
      <c r="G566" s="33"/>
      <c r="H566" s="34"/>
    </row>
    <row r="567" spans="1:8" s="2" customFormat="1" ht="16.95" customHeight="1">
      <c r="A567" s="33"/>
      <c r="B567" s="34"/>
      <c r="C567" s="236" t="s">
        <v>5381</v>
      </c>
      <c r="D567" s="33"/>
      <c r="E567" s="33"/>
      <c r="F567" s="33"/>
      <c r="G567" s="33"/>
      <c r="H567" s="34"/>
    </row>
    <row r="568" spans="1:8" s="2" customFormat="1" ht="16.95" customHeight="1">
      <c r="A568" s="33"/>
      <c r="B568" s="34"/>
      <c r="C568" s="234" t="s">
        <v>670</v>
      </c>
      <c r="D568" s="234" t="s">
        <v>671</v>
      </c>
      <c r="E568" s="18" t="s">
        <v>256</v>
      </c>
      <c r="F568" s="235">
        <v>190.965</v>
      </c>
      <c r="G568" s="33"/>
      <c r="H568" s="34"/>
    </row>
    <row r="569" spans="1:8" s="2" customFormat="1" ht="16.95" customHeight="1">
      <c r="A569" s="33"/>
      <c r="B569" s="34"/>
      <c r="C569" s="234" t="s">
        <v>644</v>
      </c>
      <c r="D569" s="234" t="s">
        <v>645</v>
      </c>
      <c r="E569" s="18" t="s">
        <v>256</v>
      </c>
      <c r="F569" s="235">
        <v>102.15</v>
      </c>
      <c r="G569" s="33"/>
      <c r="H569" s="34"/>
    </row>
    <row r="570" spans="1:8" s="2" customFormat="1" ht="16.95" customHeight="1">
      <c r="A570" s="33"/>
      <c r="B570" s="34"/>
      <c r="C570" s="230" t="s">
        <v>412</v>
      </c>
      <c r="D570" s="231" t="s">
        <v>413</v>
      </c>
      <c r="E570" s="232" t="s">
        <v>1</v>
      </c>
      <c r="F570" s="233">
        <v>6.1189999999999998</v>
      </c>
      <c r="G570" s="33"/>
      <c r="H570" s="34"/>
    </row>
    <row r="571" spans="1:8" s="2" customFormat="1" ht="16.95" customHeight="1">
      <c r="A571" s="33"/>
      <c r="B571" s="34"/>
      <c r="C571" s="234" t="s">
        <v>1</v>
      </c>
      <c r="D571" s="234" t="s">
        <v>694</v>
      </c>
      <c r="E571" s="18" t="s">
        <v>1</v>
      </c>
      <c r="F571" s="235">
        <v>0</v>
      </c>
      <c r="G571" s="33"/>
      <c r="H571" s="34"/>
    </row>
    <row r="572" spans="1:8" s="2" customFormat="1" ht="16.95" customHeight="1">
      <c r="A572" s="33"/>
      <c r="B572" s="34"/>
      <c r="C572" s="234" t="s">
        <v>1</v>
      </c>
      <c r="D572" s="234" t="s">
        <v>3941</v>
      </c>
      <c r="E572" s="18" t="s">
        <v>1</v>
      </c>
      <c r="F572" s="235">
        <v>1.6830000000000001</v>
      </c>
      <c r="G572" s="33"/>
      <c r="H572" s="34"/>
    </row>
    <row r="573" spans="1:8" s="2" customFormat="1" ht="16.95" customHeight="1">
      <c r="A573" s="33"/>
      <c r="B573" s="34"/>
      <c r="C573" s="234" t="s">
        <v>1</v>
      </c>
      <c r="D573" s="234" t="s">
        <v>3942</v>
      </c>
      <c r="E573" s="18" t="s">
        <v>1</v>
      </c>
      <c r="F573" s="235">
        <v>2.0760000000000001</v>
      </c>
      <c r="G573" s="33"/>
      <c r="H573" s="34"/>
    </row>
    <row r="574" spans="1:8" s="2" customFormat="1" ht="16.95" customHeight="1">
      <c r="A574" s="33"/>
      <c r="B574" s="34"/>
      <c r="C574" s="234" t="s">
        <v>1</v>
      </c>
      <c r="D574" s="234" t="s">
        <v>3943</v>
      </c>
      <c r="E574" s="18" t="s">
        <v>1</v>
      </c>
      <c r="F574" s="235">
        <v>1.04</v>
      </c>
      <c r="G574" s="33"/>
      <c r="H574" s="34"/>
    </row>
    <row r="575" spans="1:8" s="2" customFormat="1" ht="16.95" customHeight="1">
      <c r="A575" s="33"/>
      <c r="B575" s="34"/>
      <c r="C575" s="234" t="s">
        <v>1</v>
      </c>
      <c r="D575" s="234" t="s">
        <v>3944</v>
      </c>
      <c r="E575" s="18" t="s">
        <v>1</v>
      </c>
      <c r="F575" s="235">
        <v>0.96</v>
      </c>
      <c r="G575" s="33"/>
      <c r="H575" s="34"/>
    </row>
    <row r="576" spans="1:8" s="2" customFormat="1" ht="16.95" customHeight="1">
      <c r="A576" s="33"/>
      <c r="B576" s="34"/>
      <c r="C576" s="234" t="s">
        <v>1</v>
      </c>
      <c r="D576" s="234" t="s">
        <v>3945</v>
      </c>
      <c r="E576" s="18" t="s">
        <v>1</v>
      </c>
      <c r="F576" s="235">
        <v>0.36</v>
      </c>
      <c r="G576" s="33"/>
      <c r="H576" s="34"/>
    </row>
    <row r="577" spans="1:8" s="2" customFormat="1" ht="16.95" customHeight="1">
      <c r="A577" s="33"/>
      <c r="B577" s="34"/>
      <c r="C577" s="234" t="s">
        <v>412</v>
      </c>
      <c r="D577" s="234" t="s">
        <v>248</v>
      </c>
      <c r="E577" s="18" t="s">
        <v>1</v>
      </c>
      <c r="F577" s="235">
        <v>6.1189999999999998</v>
      </c>
      <c r="G577" s="33"/>
      <c r="H577" s="34"/>
    </row>
    <row r="578" spans="1:8" s="2" customFormat="1" ht="16.95" customHeight="1">
      <c r="A578" s="33"/>
      <c r="B578" s="34"/>
      <c r="C578" s="236" t="s">
        <v>5381</v>
      </c>
      <c r="D578" s="33"/>
      <c r="E578" s="33"/>
      <c r="F578" s="33"/>
      <c r="G578" s="33"/>
      <c r="H578" s="34"/>
    </row>
    <row r="579" spans="1:8" s="2" customFormat="1" ht="16.95" customHeight="1">
      <c r="A579" s="33"/>
      <c r="B579" s="34"/>
      <c r="C579" s="234" t="s">
        <v>691</v>
      </c>
      <c r="D579" s="234" t="s">
        <v>692</v>
      </c>
      <c r="E579" s="18" t="s">
        <v>256</v>
      </c>
      <c r="F579" s="235">
        <v>6.1189999999999998</v>
      </c>
      <c r="G579" s="33"/>
      <c r="H579" s="34"/>
    </row>
    <row r="580" spans="1:8" s="2" customFormat="1" ht="16.95" customHeight="1">
      <c r="A580" s="33"/>
      <c r="B580" s="34"/>
      <c r="C580" s="234" t="s">
        <v>683</v>
      </c>
      <c r="D580" s="234" t="s">
        <v>684</v>
      </c>
      <c r="E580" s="18" t="s">
        <v>256</v>
      </c>
      <c r="F580" s="235">
        <v>141.518</v>
      </c>
      <c r="G580" s="33"/>
      <c r="H580" s="34"/>
    </row>
    <row r="581" spans="1:8" s="2" customFormat="1" ht="16.95" customHeight="1">
      <c r="A581" s="33"/>
      <c r="B581" s="34"/>
      <c r="C581" s="234" t="s">
        <v>687</v>
      </c>
      <c r="D581" s="234" t="s">
        <v>688</v>
      </c>
      <c r="E581" s="18" t="s">
        <v>256</v>
      </c>
      <c r="F581" s="235">
        <v>141.518</v>
      </c>
      <c r="G581" s="33"/>
      <c r="H581" s="34"/>
    </row>
    <row r="582" spans="1:8" s="2" customFormat="1" ht="16.95" customHeight="1">
      <c r="A582" s="33"/>
      <c r="B582" s="34"/>
      <c r="C582" s="230" t="s">
        <v>3802</v>
      </c>
      <c r="D582" s="231" t="s">
        <v>3803</v>
      </c>
      <c r="E582" s="232" t="s">
        <v>1</v>
      </c>
      <c r="F582" s="233">
        <v>35.69</v>
      </c>
      <c r="G582" s="33"/>
      <c r="H582" s="34"/>
    </row>
    <row r="583" spans="1:8" s="2" customFormat="1" ht="16.95" customHeight="1">
      <c r="A583" s="33"/>
      <c r="B583" s="34"/>
      <c r="C583" s="234" t="s">
        <v>1</v>
      </c>
      <c r="D583" s="234" t="s">
        <v>4000</v>
      </c>
      <c r="E583" s="18" t="s">
        <v>1</v>
      </c>
      <c r="F583" s="235">
        <v>0</v>
      </c>
      <c r="G583" s="33"/>
      <c r="H583" s="34"/>
    </row>
    <row r="584" spans="1:8" s="2" customFormat="1" ht="16.95" customHeight="1">
      <c r="A584" s="33"/>
      <c r="B584" s="34"/>
      <c r="C584" s="234" t="s">
        <v>1</v>
      </c>
      <c r="D584" s="234" t="s">
        <v>4001</v>
      </c>
      <c r="E584" s="18" t="s">
        <v>1</v>
      </c>
      <c r="F584" s="235">
        <v>17.260000000000002</v>
      </c>
      <c r="G584" s="33"/>
      <c r="H584" s="34"/>
    </row>
    <row r="585" spans="1:8" s="2" customFormat="1" ht="16.95" customHeight="1">
      <c r="A585" s="33"/>
      <c r="B585" s="34"/>
      <c r="C585" s="234" t="s">
        <v>1</v>
      </c>
      <c r="D585" s="234" t="s">
        <v>4002</v>
      </c>
      <c r="E585" s="18" t="s">
        <v>1</v>
      </c>
      <c r="F585" s="235">
        <v>18.43</v>
      </c>
      <c r="G585" s="33"/>
      <c r="H585" s="34"/>
    </row>
    <row r="586" spans="1:8" s="2" customFormat="1" ht="16.95" customHeight="1">
      <c r="A586" s="33"/>
      <c r="B586" s="34"/>
      <c r="C586" s="234" t="s">
        <v>3802</v>
      </c>
      <c r="D586" s="234" t="s">
        <v>248</v>
      </c>
      <c r="E586" s="18" t="s">
        <v>1</v>
      </c>
      <c r="F586" s="235">
        <v>35.69</v>
      </c>
      <c r="G586" s="33"/>
      <c r="H586" s="34"/>
    </row>
    <row r="587" spans="1:8" s="2" customFormat="1" ht="16.95" customHeight="1">
      <c r="A587" s="33"/>
      <c r="B587" s="34"/>
      <c r="C587" s="236" t="s">
        <v>5381</v>
      </c>
      <c r="D587" s="33"/>
      <c r="E587" s="33"/>
      <c r="F587" s="33"/>
      <c r="G587" s="33"/>
      <c r="H587" s="34"/>
    </row>
    <row r="588" spans="1:8" s="2" customFormat="1" ht="20.399999999999999">
      <c r="A588" s="33"/>
      <c r="B588" s="34"/>
      <c r="C588" s="234" t="s">
        <v>3997</v>
      </c>
      <c r="D588" s="234" t="s">
        <v>3998</v>
      </c>
      <c r="E588" s="18" t="s">
        <v>256</v>
      </c>
      <c r="F588" s="235">
        <v>35.69</v>
      </c>
      <c r="G588" s="33"/>
      <c r="H588" s="34"/>
    </row>
    <row r="589" spans="1:8" s="2" customFormat="1" ht="16.95" customHeight="1">
      <c r="A589" s="33"/>
      <c r="B589" s="34"/>
      <c r="C589" s="234" t="s">
        <v>966</v>
      </c>
      <c r="D589" s="234" t="s">
        <v>3992</v>
      </c>
      <c r="E589" s="18" t="s">
        <v>256</v>
      </c>
      <c r="F589" s="235">
        <v>39.200000000000003</v>
      </c>
      <c r="G589" s="33"/>
      <c r="H589" s="34"/>
    </row>
    <row r="590" spans="1:8" s="2" customFormat="1" ht="20.399999999999999">
      <c r="A590" s="33"/>
      <c r="B590" s="34"/>
      <c r="C590" s="234" t="s">
        <v>1300</v>
      </c>
      <c r="D590" s="234" t="s">
        <v>1301</v>
      </c>
      <c r="E590" s="18" t="s">
        <v>256</v>
      </c>
      <c r="F590" s="235">
        <v>275.88200000000001</v>
      </c>
      <c r="G590" s="33"/>
      <c r="H590" s="34"/>
    </row>
    <row r="591" spans="1:8" s="2" customFormat="1" ht="16.95" customHeight="1">
      <c r="A591" s="33"/>
      <c r="B591" s="34"/>
      <c r="C591" s="230" t="s">
        <v>3812</v>
      </c>
      <c r="D591" s="231" t="s">
        <v>3813</v>
      </c>
      <c r="E591" s="232" t="s">
        <v>1</v>
      </c>
      <c r="F591" s="233">
        <v>50.774999999999999</v>
      </c>
      <c r="G591" s="33"/>
      <c r="H591" s="34"/>
    </row>
    <row r="592" spans="1:8" s="2" customFormat="1" ht="16.95" customHeight="1">
      <c r="A592" s="33"/>
      <c r="B592" s="34"/>
      <c r="C592" s="234" t="s">
        <v>1</v>
      </c>
      <c r="D592" s="234" t="s">
        <v>4046</v>
      </c>
      <c r="E592" s="18" t="s">
        <v>1</v>
      </c>
      <c r="F592" s="235">
        <v>0</v>
      </c>
      <c r="G592" s="33"/>
      <c r="H592" s="34"/>
    </row>
    <row r="593" spans="1:8" s="2" customFormat="1" ht="16.95" customHeight="1">
      <c r="A593" s="33"/>
      <c r="B593" s="34"/>
      <c r="C593" s="234" t="s">
        <v>1</v>
      </c>
      <c r="D593" s="234" t="s">
        <v>3878</v>
      </c>
      <c r="E593" s="18" t="s">
        <v>1</v>
      </c>
      <c r="F593" s="235">
        <v>19.489999999999998</v>
      </c>
      <c r="G593" s="33"/>
      <c r="H593" s="34"/>
    </row>
    <row r="594" spans="1:8" s="2" customFormat="1" ht="16.95" customHeight="1">
      <c r="A594" s="33"/>
      <c r="B594" s="34"/>
      <c r="C594" s="234" t="s">
        <v>1</v>
      </c>
      <c r="D594" s="234" t="s">
        <v>3879</v>
      </c>
      <c r="E594" s="18" t="s">
        <v>1</v>
      </c>
      <c r="F594" s="235">
        <v>9.2550000000000008</v>
      </c>
      <c r="G594" s="33"/>
      <c r="H594" s="34"/>
    </row>
    <row r="595" spans="1:8" s="2" customFormat="1" ht="16.95" customHeight="1">
      <c r="A595" s="33"/>
      <c r="B595" s="34"/>
      <c r="C595" s="234" t="s">
        <v>1</v>
      </c>
      <c r="D595" s="234" t="s">
        <v>4047</v>
      </c>
      <c r="E595" s="18" t="s">
        <v>1</v>
      </c>
      <c r="F595" s="235">
        <v>6.12</v>
      </c>
      <c r="G595" s="33"/>
      <c r="H595" s="34"/>
    </row>
    <row r="596" spans="1:8" s="2" customFormat="1" ht="16.95" customHeight="1">
      <c r="A596" s="33"/>
      <c r="B596" s="34"/>
      <c r="C596" s="234" t="s">
        <v>1</v>
      </c>
      <c r="D596" s="234" t="s">
        <v>4048</v>
      </c>
      <c r="E596" s="18" t="s">
        <v>1</v>
      </c>
      <c r="F596" s="235">
        <v>5.44</v>
      </c>
      <c r="G596" s="33"/>
      <c r="H596" s="34"/>
    </row>
    <row r="597" spans="1:8" s="2" customFormat="1" ht="16.95" customHeight="1">
      <c r="A597" s="33"/>
      <c r="B597" s="34"/>
      <c r="C597" s="234" t="s">
        <v>1</v>
      </c>
      <c r="D597" s="234" t="s">
        <v>4049</v>
      </c>
      <c r="E597" s="18" t="s">
        <v>1</v>
      </c>
      <c r="F597" s="235">
        <v>10.47</v>
      </c>
      <c r="G597" s="33"/>
      <c r="H597" s="34"/>
    </row>
    <row r="598" spans="1:8" s="2" customFormat="1" ht="16.95" customHeight="1">
      <c r="A598" s="33"/>
      <c r="B598" s="34"/>
      <c r="C598" s="234" t="s">
        <v>3812</v>
      </c>
      <c r="D598" s="234" t="s">
        <v>248</v>
      </c>
      <c r="E598" s="18" t="s">
        <v>1</v>
      </c>
      <c r="F598" s="235">
        <v>50.774999999999999</v>
      </c>
      <c r="G598" s="33"/>
      <c r="H598" s="34"/>
    </row>
    <row r="599" spans="1:8" s="2" customFormat="1" ht="16.95" customHeight="1">
      <c r="A599" s="33"/>
      <c r="B599" s="34"/>
      <c r="C599" s="236" t="s">
        <v>5381</v>
      </c>
      <c r="D599" s="33"/>
      <c r="E599" s="33"/>
      <c r="F599" s="33"/>
      <c r="G599" s="33"/>
      <c r="H599" s="34"/>
    </row>
    <row r="600" spans="1:8" s="2" customFormat="1" ht="16.95" customHeight="1">
      <c r="A600" s="33"/>
      <c r="B600" s="34"/>
      <c r="C600" s="234" t="s">
        <v>1170</v>
      </c>
      <c r="D600" s="234" t="s">
        <v>1171</v>
      </c>
      <c r="E600" s="18" t="s">
        <v>240</v>
      </c>
      <c r="F600" s="235">
        <v>50.774999999999999</v>
      </c>
      <c r="G600" s="33"/>
      <c r="H600" s="34"/>
    </row>
    <row r="601" spans="1:8" s="2" customFormat="1" ht="16.95" customHeight="1">
      <c r="A601" s="33"/>
      <c r="B601" s="34"/>
      <c r="C601" s="234" t="s">
        <v>1277</v>
      </c>
      <c r="D601" s="234" t="s">
        <v>1278</v>
      </c>
      <c r="E601" s="18" t="s">
        <v>240</v>
      </c>
      <c r="F601" s="235">
        <v>154.97499999999999</v>
      </c>
      <c r="G601" s="33"/>
      <c r="H601" s="34"/>
    </row>
    <row r="602" spans="1:8" s="2" customFormat="1" ht="16.95" customHeight="1">
      <c r="A602" s="33"/>
      <c r="B602" s="34"/>
      <c r="C602" s="234" t="s">
        <v>1184</v>
      </c>
      <c r="D602" s="234" t="s">
        <v>1185</v>
      </c>
      <c r="E602" s="18" t="s">
        <v>256</v>
      </c>
      <c r="F602" s="235">
        <v>82.358999999999995</v>
      </c>
      <c r="G602" s="33"/>
      <c r="H602" s="34"/>
    </row>
    <row r="603" spans="1:8" s="2" customFormat="1" ht="16.95" customHeight="1">
      <c r="A603" s="33"/>
      <c r="B603" s="34"/>
      <c r="C603" s="230" t="s">
        <v>3799</v>
      </c>
      <c r="D603" s="231" t="s">
        <v>3800</v>
      </c>
      <c r="E603" s="232" t="s">
        <v>1</v>
      </c>
      <c r="F603" s="233">
        <v>293.11500000000001</v>
      </c>
      <c r="G603" s="33"/>
      <c r="H603" s="34"/>
    </row>
    <row r="604" spans="1:8" s="2" customFormat="1" ht="20.399999999999999">
      <c r="A604" s="33"/>
      <c r="B604" s="34"/>
      <c r="C604" s="234" t="s">
        <v>1</v>
      </c>
      <c r="D604" s="234" t="s">
        <v>3908</v>
      </c>
      <c r="E604" s="18" t="s">
        <v>1</v>
      </c>
      <c r="F604" s="235">
        <v>0</v>
      </c>
      <c r="G604" s="33"/>
      <c r="H604" s="34"/>
    </row>
    <row r="605" spans="1:8" s="2" customFormat="1" ht="20.399999999999999">
      <c r="A605" s="33"/>
      <c r="B605" s="34"/>
      <c r="C605" s="234" t="s">
        <v>1</v>
      </c>
      <c r="D605" s="234" t="s">
        <v>3909</v>
      </c>
      <c r="E605" s="18" t="s">
        <v>1</v>
      </c>
      <c r="F605" s="235">
        <v>102.797</v>
      </c>
      <c r="G605" s="33"/>
      <c r="H605" s="34"/>
    </row>
    <row r="606" spans="1:8" s="2" customFormat="1" ht="16.95" customHeight="1">
      <c r="A606" s="33"/>
      <c r="B606" s="34"/>
      <c r="C606" s="234" t="s">
        <v>1</v>
      </c>
      <c r="D606" s="234" t="s">
        <v>3910</v>
      </c>
      <c r="E606" s="18" t="s">
        <v>1</v>
      </c>
      <c r="F606" s="235">
        <v>0</v>
      </c>
      <c r="G606" s="33"/>
      <c r="H606" s="34"/>
    </row>
    <row r="607" spans="1:8" s="2" customFormat="1" ht="16.95" customHeight="1">
      <c r="A607" s="33"/>
      <c r="B607" s="34"/>
      <c r="C607" s="234" t="s">
        <v>1</v>
      </c>
      <c r="D607" s="234" t="s">
        <v>3911</v>
      </c>
      <c r="E607" s="18" t="s">
        <v>1</v>
      </c>
      <c r="F607" s="235">
        <v>12.784000000000001</v>
      </c>
      <c r="G607" s="33"/>
      <c r="H607" s="34"/>
    </row>
    <row r="608" spans="1:8" s="2" customFormat="1" ht="16.95" customHeight="1">
      <c r="A608" s="33"/>
      <c r="B608" s="34"/>
      <c r="C608" s="234" t="s">
        <v>1</v>
      </c>
      <c r="D608" s="234" t="s">
        <v>3912</v>
      </c>
      <c r="E608" s="18" t="s">
        <v>1</v>
      </c>
      <c r="F608" s="235">
        <v>15.964</v>
      </c>
      <c r="G608" s="33"/>
      <c r="H608" s="34"/>
    </row>
    <row r="609" spans="1:8" s="2" customFormat="1" ht="16.95" customHeight="1">
      <c r="A609" s="33"/>
      <c r="B609" s="34"/>
      <c r="C609" s="234" t="s">
        <v>1</v>
      </c>
      <c r="D609" s="234" t="s">
        <v>3913</v>
      </c>
      <c r="E609" s="18" t="s">
        <v>1</v>
      </c>
      <c r="F609" s="235">
        <v>12.784000000000001</v>
      </c>
      <c r="G609" s="33"/>
      <c r="H609" s="34"/>
    </row>
    <row r="610" spans="1:8" s="2" customFormat="1" ht="16.95" customHeight="1">
      <c r="A610" s="33"/>
      <c r="B610" s="34"/>
      <c r="C610" s="234" t="s">
        <v>1</v>
      </c>
      <c r="D610" s="234" t="s">
        <v>3914</v>
      </c>
      <c r="E610" s="18" t="s">
        <v>1</v>
      </c>
      <c r="F610" s="235">
        <v>11.884</v>
      </c>
      <c r="G610" s="33"/>
      <c r="H610" s="34"/>
    </row>
    <row r="611" spans="1:8" s="2" customFormat="1" ht="16.95" customHeight="1">
      <c r="A611" s="33"/>
      <c r="B611" s="34"/>
      <c r="C611" s="234" t="s">
        <v>1</v>
      </c>
      <c r="D611" s="234" t="s">
        <v>3915</v>
      </c>
      <c r="E611" s="18" t="s">
        <v>1</v>
      </c>
      <c r="F611" s="235">
        <v>11.884</v>
      </c>
      <c r="G611" s="33"/>
      <c r="H611" s="34"/>
    </row>
    <row r="612" spans="1:8" s="2" customFormat="1" ht="16.95" customHeight="1">
      <c r="A612" s="33"/>
      <c r="B612" s="34"/>
      <c r="C612" s="234" t="s">
        <v>1</v>
      </c>
      <c r="D612" s="234" t="s">
        <v>3916</v>
      </c>
      <c r="E612" s="18" t="s">
        <v>1</v>
      </c>
      <c r="F612" s="235">
        <v>31.989000000000001</v>
      </c>
      <c r="G612" s="33"/>
      <c r="H612" s="34"/>
    </row>
    <row r="613" spans="1:8" s="2" customFormat="1" ht="16.95" customHeight="1">
      <c r="A613" s="33"/>
      <c r="B613" s="34"/>
      <c r="C613" s="234" t="s">
        <v>1</v>
      </c>
      <c r="D613" s="234" t="s">
        <v>3917</v>
      </c>
      <c r="E613" s="18" t="s">
        <v>1</v>
      </c>
      <c r="F613" s="235">
        <v>16.738</v>
      </c>
      <c r="G613" s="33"/>
      <c r="H613" s="34"/>
    </row>
    <row r="614" spans="1:8" s="2" customFormat="1" ht="16.95" customHeight="1">
      <c r="A614" s="33"/>
      <c r="B614" s="34"/>
      <c r="C614" s="234" t="s">
        <v>1</v>
      </c>
      <c r="D614" s="234" t="s">
        <v>3918</v>
      </c>
      <c r="E614" s="18" t="s">
        <v>1</v>
      </c>
      <c r="F614" s="235">
        <v>19.544</v>
      </c>
      <c r="G614" s="33"/>
      <c r="H614" s="34"/>
    </row>
    <row r="615" spans="1:8" s="2" customFormat="1" ht="16.95" customHeight="1">
      <c r="A615" s="33"/>
      <c r="B615" s="34"/>
      <c r="C615" s="234" t="s">
        <v>1</v>
      </c>
      <c r="D615" s="234" t="s">
        <v>3919</v>
      </c>
      <c r="E615" s="18" t="s">
        <v>1</v>
      </c>
      <c r="F615" s="235">
        <v>17.584</v>
      </c>
      <c r="G615" s="33"/>
      <c r="H615" s="34"/>
    </row>
    <row r="616" spans="1:8" s="2" customFormat="1" ht="16.95" customHeight="1">
      <c r="A616" s="33"/>
      <c r="B616" s="34"/>
      <c r="C616" s="234" t="s">
        <v>1</v>
      </c>
      <c r="D616" s="234" t="s">
        <v>3920</v>
      </c>
      <c r="E616" s="18" t="s">
        <v>1</v>
      </c>
      <c r="F616" s="235">
        <v>39.162999999999997</v>
      </c>
      <c r="G616" s="33"/>
      <c r="H616" s="34"/>
    </row>
    <row r="617" spans="1:8" s="2" customFormat="1" ht="16.95" customHeight="1">
      <c r="A617" s="33"/>
      <c r="B617" s="34"/>
      <c r="C617" s="234" t="s">
        <v>3799</v>
      </c>
      <c r="D617" s="234" t="s">
        <v>248</v>
      </c>
      <c r="E617" s="18" t="s">
        <v>1</v>
      </c>
      <c r="F617" s="235">
        <v>293.11500000000001</v>
      </c>
      <c r="G617" s="33"/>
      <c r="H617" s="34"/>
    </row>
    <row r="618" spans="1:8" s="2" customFormat="1" ht="16.95" customHeight="1">
      <c r="A618" s="33"/>
      <c r="B618" s="34"/>
      <c r="C618" s="236" t="s">
        <v>5381</v>
      </c>
      <c r="D618" s="33"/>
      <c r="E618" s="33"/>
      <c r="F618" s="33"/>
      <c r="G618" s="33"/>
      <c r="H618" s="34"/>
    </row>
    <row r="619" spans="1:8" s="2" customFormat="1" ht="16.95" customHeight="1">
      <c r="A619" s="33"/>
      <c r="B619" s="34"/>
      <c r="C619" s="234" t="s">
        <v>640</v>
      </c>
      <c r="D619" s="234" t="s">
        <v>641</v>
      </c>
      <c r="E619" s="18" t="s">
        <v>256</v>
      </c>
      <c r="F619" s="235">
        <v>293.11500000000001</v>
      </c>
      <c r="G619" s="33"/>
      <c r="H619" s="34"/>
    </row>
    <row r="620" spans="1:8" s="2" customFormat="1" ht="16.95" customHeight="1">
      <c r="A620" s="33"/>
      <c r="B620" s="34"/>
      <c r="C620" s="234" t="s">
        <v>3904</v>
      </c>
      <c r="D620" s="234" t="s">
        <v>3905</v>
      </c>
      <c r="E620" s="18" t="s">
        <v>256</v>
      </c>
      <c r="F620" s="235">
        <v>293.11500000000001</v>
      </c>
      <c r="G620" s="33"/>
      <c r="H620" s="34"/>
    </row>
    <row r="621" spans="1:8" s="2" customFormat="1" ht="16.95" customHeight="1">
      <c r="A621" s="33"/>
      <c r="B621" s="34"/>
      <c r="C621" s="234" t="s">
        <v>644</v>
      </c>
      <c r="D621" s="234" t="s">
        <v>645</v>
      </c>
      <c r="E621" s="18" t="s">
        <v>256</v>
      </c>
      <c r="F621" s="235">
        <v>102.15</v>
      </c>
      <c r="G621" s="33"/>
      <c r="H621" s="34"/>
    </row>
    <row r="622" spans="1:8" s="2" customFormat="1" ht="20.399999999999999">
      <c r="A622" s="33"/>
      <c r="B622" s="34"/>
      <c r="C622" s="234" t="s">
        <v>1300</v>
      </c>
      <c r="D622" s="234" t="s">
        <v>1301</v>
      </c>
      <c r="E622" s="18" t="s">
        <v>256</v>
      </c>
      <c r="F622" s="235">
        <v>275.88200000000001</v>
      </c>
      <c r="G622" s="33"/>
      <c r="H622" s="34"/>
    </row>
    <row r="623" spans="1:8" s="2" customFormat="1" ht="16.95" customHeight="1">
      <c r="A623" s="33"/>
      <c r="B623" s="34"/>
      <c r="C623" s="230" t="s">
        <v>3805</v>
      </c>
      <c r="D623" s="231" t="s">
        <v>3806</v>
      </c>
      <c r="E623" s="232" t="s">
        <v>1</v>
      </c>
      <c r="F623" s="233">
        <v>62.198999999999998</v>
      </c>
      <c r="G623" s="33"/>
      <c r="H623" s="34"/>
    </row>
    <row r="624" spans="1:8" s="2" customFormat="1" ht="16.95" customHeight="1">
      <c r="A624" s="33"/>
      <c r="B624" s="34"/>
      <c r="C624" s="234" t="s">
        <v>1</v>
      </c>
      <c r="D624" s="234" t="s">
        <v>3899</v>
      </c>
      <c r="E624" s="18" t="s">
        <v>1</v>
      </c>
      <c r="F624" s="235">
        <v>0</v>
      </c>
      <c r="G624" s="33"/>
      <c r="H624" s="34"/>
    </row>
    <row r="625" spans="1:8" s="2" customFormat="1" ht="16.95" customHeight="1">
      <c r="A625" s="33"/>
      <c r="B625" s="34"/>
      <c r="C625" s="234" t="s">
        <v>1</v>
      </c>
      <c r="D625" s="234" t="s">
        <v>3900</v>
      </c>
      <c r="E625" s="18" t="s">
        <v>1</v>
      </c>
      <c r="F625" s="235">
        <v>62.198999999999998</v>
      </c>
      <c r="G625" s="33"/>
      <c r="H625" s="34"/>
    </row>
    <row r="626" spans="1:8" s="2" customFormat="1" ht="16.95" customHeight="1">
      <c r="A626" s="33"/>
      <c r="B626" s="34"/>
      <c r="C626" s="234" t="s">
        <v>3805</v>
      </c>
      <c r="D626" s="234" t="s">
        <v>248</v>
      </c>
      <c r="E626" s="18" t="s">
        <v>1</v>
      </c>
      <c r="F626" s="235">
        <v>62.198999999999998</v>
      </c>
      <c r="G626" s="33"/>
      <c r="H626" s="34"/>
    </row>
    <row r="627" spans="1:8" s="2" customFormat="1" ht="16.95" customHeight="1">
      <c r="A627" s="33"/>
      <c r="B627" s="34"/>
      <c r="C627" s="236" t="s">
        <v>5381</v>
      </c>
      <c r="D627" s="33"/>
      <c r="E627" s="33"/>
      <c r="F627" s="33"/>
      <c r="G627" s="33"/>
      <c r="H627" s="34"/>
    </row>
    <row r="628" spans="1:8" s="2" customFormat="1" ht="16.95" customHeight="1">
      <c r="A628" s="33"/>
      <c r="B628" s="34"/>
      <c r="C628" s="234" t="s">
        <v>3896</v>
      </c>
      <c r="D628" s="234" t="s">
        <v>3897</v>
      </c>
      <c r="E628" s="18" t="s">
        <v>256</v>
      </c>
      <c r="F628" s="235">
        <v>62.198999999999998</v>
      </c>
      <c r="G628" s="33"/>
      <c r="H628" s="34"/>
    </row>
    <row r="629" spans="1:8" s="2" customFormat="1" ht="16.95" customHeight="1">
      <c r="A629" s="33"/>
      <c r="B629" s="34"/>
      <c r="C629" s="234" t="s">
        <v>3901</v>
      </c>
      <c r="D629" s="234" t="s">
        <v>3902</v>
      </c>
      <c r="E629" s="18" t="s">
        <v>256</v>
      </c>
      <c r="F629" s="235">
        <v>62.198999999999998</v>
      </c>
      <c r="G629" s="33"/>
      <c r="H629" s="34"/>
    </row>
    <row r="630" spans="1:8" s="2" customFormat="1" ht="20.399999999999999">
      <c r="A630" s="33"/>
      <c r="B630" s="34"/>
      <c r="C630" s="234" t="s">
        <v>1300</v>
      </c>
      <c r="D630" s="234" t="s">
        <v>1301</v>
      </c>
      <c r="E630" s="18" t="s">
        <v>256</v>
      </c>
      <c r="F630" s="235">
        <v>275.88200000000001</v>
      </c>
      <c r="G630" s="33"/>
      <c r="H630" s="34"/>
    </row>
    <row r="631" spans="1:8" s="2" customFormat="1" ht="16.95" customHeight="1">
      <c r="A631" s="33"/>
      <c r="B631" s="34"/>
      <c r="C631" s="230" t="s">
        <v>2730</v>
      </c>
      <c r="D631" s="231" t="s">
        <v>2731</v>
      </c>
      <c r="E631" s="232" t="s">
        <v>1</v>
      </c>
      <c r="F631" s="233">
        <v>4.9930000000000003</v>
      </c>
      <c r="G631" s="33"/>
      <c r="H631" s="34"/>
    </row>
    <row r="632" spans="1:8" s="2" customFormat="1" ht="16.95" customHeight="1">
      <c r="A632" s="33"/>
      <c r="B632" s="34"/>
      <c r="C632" s="234" t="s">
        <v>1</v>
      </c>
      <c r="D632" s="234" t="s">
        <v>3151</v>
      </c>
      <c r="E632" s="18" t="s">
        <v>1</v>
      </c>
      <c r="F632" s="235">
        <v>0</v>
      </c>
      <c r="G632" s="33"/>
      <c r="H632" s="34"/>
    </row>
    <row r="633" spans="1:8" s="2" customFormat="1" ht="16.95" customHeight="1">
      <c r="A633" s="33"/>
      <c r="B633" s="34"/>
      <c r="C633" s="234" t="s">
        <v>2730</v>
      </c>
      <c r="D633" s="234" t="s">
        <v>4075</v>
      </c>
      <c r="E633" s="18" t="s">
        <v>1</v>
      </c>
      <c r="F633" s="235">
        <v>4.9930000000000003</v>
      </c>
      <c r="G633" s="33"/>
      <c r="H633" s="34"/>
    </row>
    <row r="634" spans="1:8" s="2" customFormat="1" ht="16.95" customHeight="1">
      <c r="A634" s="33"/>
      <c r="B634" s="34"/>
      <c r="C634" s="236" t="s">
        <v>5381</v>
      </c>
      <c r="D634" s="33"/>
      <c r="E634" s="33"/>
      <c r="F634" s="33"/>
      <c r="G634" s="33"/>
      <c r="H634" s="34"/>
    </row>
    <row r="635" spans="1:8" s="2" customFormat="1" ht="20.399999999999999">
      <c r="A635" s="33"/>
      <c r="B635" s="34"/>
      <c r="C635" s="234" t="s">
        <v>3148</v>
      </c>
      <c r="D635" s="234" t="s">
        <v>3149</v>
      </c>
      <c r="E635" s="18" t="s">
        <v>256</v>
      </c>
      <c r="F635" s="235">
        <v>4.9930000000000003</v>
      </c>
      <c r="G635" s="33"/>
      <c r="H635" s="34"/>
    </row>
    <row r="636" spans="1:8" s="2" customFormat="1" ht="16.95" customHeight="1">
      <c r="A636" s="33"/>
      <c r="B636" s="34"/>
      <c r="C636" s="234" t="s">
        <v>683</v>
      </c>
      <c r="D636" s="234" t="s">
        <v>684</v>
      </c>
      <c r="E636" s="18" t="s">
        <v>256</v>
      </c>
      <c r="F636" s="235">
        <v>141.518</v>
      </c>
      <c r="G636" s="33"/>
      <c r="H636" s="34"/>
    </row>
    <row r="637" spans="1:8" s="2" customFormat="1" ht="16.95" customHeight="1">
      <c r="A637" s="33"/>
      <c r="B637" s="34"/>
      <c r="C637" s="234" t="s">
        <v>687</v>
      </c>
      <c r="D637" s="234" t="s">
        <v>688</v>
      </c>
      <c r="E637" s="18" t="s">
        <v>256</v>
      </c>
      <c r="F637" s="235">
        <v>141.518</v>
      </c>
      <c r="G637" s="33"/>
      <c r="H637" s="34"/>
    </row>
    <row r="638" spans="1:8" s="2" customFormat="1" ht="20.399999999999999">
      <c r="A638" s="33"/>
      <c r="B638" s="34"/>
      <c r="C638" s="234" t="s">
        <v>3153</v>
      </c>
      <c r="D638" s="234" t="s">
        <v>3154</v>
      </c>
      <c r="E638" s="18" t="s">
        <v>256</v>
      </c>
      <c r="F638" s="235">
        <v>5.2430000000000003</v>
      </c>
      <c r="G638" s="33"/>
      <c r="H638" s="34"/>
    </row>
    <row r="639" spans="1:8" s="2" customFormat="1" ht="16.95" customHeight="1">
      <c r="A639" s="33"/>
      <c r="B639" s="34"/>
      <c r="C639" s="230" t="s">
        <v>3815</v>
      </c>
      <c r="D639" s="231" t="s">
        <v>3816</v>
      </c>
      <c r="E639" s="232" t="s">
        <v>1</v>
      </c>
      <c r="F639" s="233">
        <v>22.89</v>
      </c>
      <c r="G639" s="33"/>
      <c r="H639" s="34"/>
    </row>
    <row r="640" spans="1:8" s="2" customFormat="1" ht="16.95" customHeight="1">
      <c r="A640" s="33"/>
      <c r="B640" s="34"/>
      <c r="C640" s="234" t="s">
        <v>3815</v>
      </c>
      <c r="D640" s="234" t="s">
        <v>4060</v>
      </c>
      <c r="E640" s="18" t="s">
        <v>1</v>
      </c>
      <c r="F640" s="235">
        <v>22.89</v>
      </c>
      <c r="G640" s="33"/>
      <c r="H640" s="34"/>
    </row>
    <row r="641" spans="1:8" s="2" customFormat="1" ht="16.95" customHeight="1">
      <c r="A641" s="33"/>
      <c r="B641" s="34"/>
      <c r="C641" s="236" t="s">
        <v>5381</v>
      </c>
      <c r="D641" s="33"/>
      <c r="E641" s="33"/>
      <c r="F641" s="33"/>
      <c r="G641" s="33"/>
      <c r="H641" s="34"/>
    </row>
    <row r="642" spans="1:8" s="2" customFormat="1" ht="16.95" customHeight="1">
      <c r="A642" s="33"/>
      <c r="B642" s="34"/>
      <c r="C642" s="234" t="s">
        <v>1222</v>
      </c>
      <c r="D642" s="234" t="s">
        <v>1223</v>
      </c>
      <c r="E642" s="18" t="s">
        <v>256</v>
      </c>
      <c r="F642" s="235">
        <v>22.89</v>
      </c>
      <c r="G642" s="33"/>
      <c r="H642" s="34"/>
    </row>
    <row r="643" spans="1:8" s="2" customFormat="1" ht="16.95" customHeight="1">
      <c r="A643" s="33"/>
      <c r="B643" s="34"/>
      <c r="C643" s="234" t="s">
        <v>583</v>
      </c>
      <c r="D643" s="234" t="s">
        <v>584</v>
      </c>
      <c r="E643" s="18" t="s">
        <v>256</v>
      </c>
      <c r="F643" s="235">
        <v>96.25</v>
      </c>
      <c r="G643" s="33"/>
      <c r="H643" s="34"/>
    </row>
    <row r="644" spans="1:8" s="2" customFormat="1" ht="16.95" customHeight="1">
      <c r="A644" s="33"/>
      <c r="B644" s="34"/>
      <c r="C644" s="234" t="s">
        <v>614</v>
      </c>
      <c r="D644" s="234" t="s">
        <v>615</v>
      </c>
      <c r="E644" s="18" t="s">
        <v>256</v>
      </c>
      <c r="F644" s="235">
        <v>96.25</v>
      </c>
      <c r="G644" s="33"/>
      <c r="H644" s="34"/>
    </row>
    <row r="645" spans="1:8" s="2" customFormat="1" ht="16.95" customHeight="1">
      <c r="A645" s="33"/>
      <c r="B645" s="34"/>
      <c r="C645" s="234" t="s">
        <v>898</v>
      </c>
      <c r="D645" s="234" t="s">
        <v>899</v>
      </c>
      <c r="E645" s="18" t="s">
        <v>256</v>
      </c>
      <c r="F645" s="235">
        <v>96.25</v>
      </c>
      <c r="G645" s="33"/>
      <c r="H645" s="34"/>
    </row>
    <row r="646" spans="1:8" s="2" customFormat="1" ht="16.95" customHeight="1">
      <c r="A646" s="33"/>
      <c r="B646" s="34"/>
      <c r="C646" s="234" t="s">
        <v>1238</v>
      </c>
      <c r="D646" s="234" t="s">
        <v>1239</v>
      </c>
      <c r="E646" s="18" t="s">
        <v>256</v>
      </c>
      <c r="F646" s="235">
        <v>22.89</v>
      </c>
      <c r="G646" s="33"/>
      <c r="H646" s="34"/>
    </row>
    <row r="647" spans="1:8" s="2" customFormat="1" ht="16.95" customHeight="1">
      <c r="A647" s="33"/>
      <c r="B647" s="34"/>
      <c r="C647" s="234" t="s">
        <v>1246</v>
      </c>
      <c r="D647" s="234" t="s">
        <v>1247</v>
      </c>
      <c r="E647" s="18" t="s">
        <v>256</v>
      </c>
      <c r="F647" s="235">
        <v>22.89</v>
      </c>
      <c r="G647" s="33"/>
      <c r="H647" s="34"/>
    </row>
    <row r="648" spans="1:8" s="2" customFormat="1" ht="16.95" customHeight="1">
      <c r="A648" s="33"/>
      <c r="B648" s="34"/>
      <c r="C648" s="234" t="s">
        <v>1242</v>
      </c>
      <c r="D648" s="234" t="s">
        <v>1243</v>
      </c>
      <c r="E648" s="18" t="s">
        <v>256</v>
      </c>
      <c r="F648" s="235">
        <v>24.035</v>
      </c>
      <c r="G648" s="33"/>
      <c r="H648" s="34"/>
    </row>
    <row r="649" spans="1:8" s="2" customFormat="1" ht="16.95" customHeight="1">
      <c r="A649" s="33"/>
      <c r="B649" s="34"/>
      <c r="C649" s="234" t="s">
        <v>1233</v>
      </c>
      <c r="D649" s="234" t="s">
        <v>1234</v>
      </c>
      <c r="E649" s="18" t="s">
        <v>256</v>
      </c>
      <c r="F649" s="235">
        <v>24.035</v>
      </c>
      <c r="G649" s="33"/>
      <c r="H649" s="34"/>
    </row>
    <row r="650" spans="1:8" s="2" customFormat="1" ht="16.95" customHeight="1">
      <c r="A650" s="33"/>
      <c r="B650" s="34"/>
      <c r="C650" s="234" t="s">
        <v>902</v>
      </c>
      <c r="D650" s="234" t="s">
        <v>903</v>
      </c>
      <c r="E650" s="18" t="s">
        <v>256</v>
      </c>
      <c r="F650" s="235">
        <v>99.138000000000005</v>
      </c>
      <c r="G650" s="33"/>
      <c r="H650" s="34"/>
    </row>
    <row r="651" spans="1:8" s="2" customFormat="1" ht="16.95" customHeight="1">
      <c r="A651" s="33"/>
      <c r="B651" s="34"/>
      <c r="C651" s="230" t="s">
        <v>3821</v>
      </c>
      <c r="D651" s="231" t="s">
        <v>3822</v>
      </c>
      <c r="E651" s="232" t="s">
        <v>1</v>
      </c>
      <c r="F651" s="233">
        <v>20.57</v>
      </c>
      <c r="G651" s="33"/>
      <c r="H651" s="34"/>
    </row>
    <row r="652" spans="1:8" s="2" customFormat="1" ht="16.95" customHeight="1">
      <c r="A652" s="33"/>
      <c r="B652" s="34"/>
      <c r="C652" s="234" t="s">
        <v>1</v>
      </c>
      <c r="D652" s="234" t="s">
        <v>3954</v>
      </c>
      <c r="E652" s="18" t="s">
        <v>1</v>
      </c>
      <c r="F652" s="235">
        <v>20.57</v>
      </c>
      <c r="G652" s="33"/>
      <c r="H652" s="34"/>
    </row>
    <row r="653" spans="1:8" s="2" customFormat="1" ht="16.95" customHeight="1">
      <c r="A653" s="33"/>
      <c r="B653" s="34"/>
      <c r="C653" s="234" t="s">
        <v>3821</v>
      </c>
      <c r="D653" s="234" t="s">
        <v>248</v>
      </c>
      <c r="E653" s="18" t="s">
        <v>1</v>
      </c>
      <c r="F653" s="235">
        <v>20.57</v>
      </c>
      <c r="G653" s="33"/>
      <c r="H653" s="34"/>
    </row>
    <row r="654" spans="1:8" s="2" customFormat="1" ht="16.95" customHeight="1">
      <c r="A654" s="33"/>
      <c r="B654" s="34"/>
      <c r="C654" s="236" t="s">
        <v>5381</v>
      </c>
      <c r="D654" s="33"/>
      <c r="E654" s="33"/>
      <c r="F654" s="33"/>
      <c r="G654" s="33"/>
      <c r="H654" s="34"/>
    </row>
    <row r="655" spans="1:8" s="2" customFormat="1" ht="20.399999999999999">
      <c r="A655" s="33"/>
      <c r="B655" s="34"/>
      <c r="C655" s="234" t="s">
        <v>2660</v>
      </c>
      <c r="D655" s="234" t="s">
        <v>2661</v>
      </c>
      <c r="E655" s="18" t="s">
        <v>256</v>
      </c>
      <c r="F655" s="235">
        <v>20.57</v>
      </c>
      <c r="G655" s="33"/>
      <c r="H655" s="34"/>
    </row>
    <row r="656" spans="1:8" s="2" customFormat="1" ht="16.95" customHeight="1">
      <c r="A656" s="33"/>
      <c r="B656" s="34"/>
      <c r="C656" s="234" t="s">
        <v>2617</v>
      </c>
      <c r="D656" s="234" t="s">
        <v>2618</v>
      </c>
      <c r="E656" s="18" t="s">
        <v>256</v>
      </c>
      <c r="F656" s="235">
        <v>35.097999999999999</v>
      </c>
      <c r="G656" s="33"/>
      <c r="H656" s="34"/>
    </row>
    <row r="657" spans="1:8" s="2" customFormat="1" ht="16.95" customHeight="1">
      <c r="A657" s="33"/>
      <c r="B657" s="34"/>
      <c r="C657" s="234" t="s">
        <v>683</v>
      </c>
      <c r="D657" s="234" t="s">
        <v>684</v>
      </c>
      <c r="E657" s="18" t="s">
        <v>256</v>
      </c>
      <c r="F657" s="235">
        <v>141.518</v>
      </c>
      <c r="G657" s="33"/>
      <c r="H657" s="34"/>
    </row>
    <row r="658" spans="1:8" s="2" customFormat="1" ht="16.95" customHeight="1">
      <c r="A658" s="33"/>
      <c r="B658" s="34"/>
      <c r="C658" s="234" t="s">
        <v>687</v>
      </c>
      <c r="D658" s="234" t="s">
        <v>688</v>
      </c>
      <c r="E658" s="18" t="s">
        <v>256</v>
      </c>
      <c r="F658" s="235">
        <v>141.518</v>
      </c>
      <c r="G658" s="33"/>
      <c r="H658" s="34"/>
    </row>
    <row r="659" spans="1:8" s="2" customFormat="1" ht="16.95" customHeight="1">
      <c r="A659" s="33"/>
      <c r="B659" s="34"/>
      <c r="C659" s="234" t="s">
        <v>2715</v>
      </c>
      <c r="D659" s="234" t="s">
        <v>2716</v>
      </c>
      <c r="E659" s="18" t="s">
        <v>256</v>
      </c>
      <c r="F659" s="235">
        <v>20.57</v>
      </c>
      <c r="G659" s="33"/>
      <c r="H659" s="34"/>
    </row>
    <row r="660" spans="1:8" s="2" customFormat="1" ht="26.4" customHeight="1">
      <c r="A660" s="33"/>
      <c r="B660" s="34"/>
      <c r="C660" s="229" t="s">
        <v>5391</v>
      </c>
      <c r="D660" s="229" t="s">
        <v>146</v>
      </c>
      <c r="E660" s="33"/>
      <c r="F660" s="33"/>
      <c r="G660" s="33"/>
      <c r="H660" s="34"/>
    </row>
    <row r="661" spans="1:8" s="2" customFormat="1" ht="16.95" customHeight="1">
      <c r="A661" s="33"/>
      <c r="B661" s="34"/>
      <c r="C661" s="230" t="s">
        <v>5392</v>
      </c>
      <c r="D661" s="231" t="s">
        <v>5393</v>
      </c>
      <c r="E661" s="232" t="s">
        <v>1</v>
      </c>
      <c r="F661" s="233">
        <v>24.78</v>
      </c>
      <c r="G661" s="33"/>
      <c r="H661" s="34"/>
    </row>
    <row r="662" spans="1:8" s="2" customFormat="1" ht="16.95" customHeight="1">
      <c r="A662" s="33"/>
      <c r="B662" s="34"/>
      <c r="C662" s="230" t="s">
        <v>4082</v>
      </c>
      <c r="D662" s="231" t="s">
        <v>4083</v>
      </c>
      <c r="E662" s="232" t="s">
        <v>1</v>
      </c>
      <c r="F662" s="233">
        <v>278</v>
      </c>
      <c r="G662" s="33"/>
      <c r="H662" s="34"/>
    </row>
    <row r="663" spans="1:8" s="2" customFormat="1" ht="16.95" customHeight="1">
      <c r="A663" s="33"/>
      <c r="B663" s="34"/>
      <c r="C663" s="234" t="s">
        <v>4082</v>
      </c>
      <c r="D663" s="234" t="s">
        <v>4201</v>
      </c>
      <c r="E663" s="18" t="s">
        <v>1</v>
      </c>
      <c r="F663" s="235">
        <v>278</v>
      </c>
      <c r="G663" s="33"/>
      <c r="H663" s="34"/>
    </row>
    <row r="664" spans="1:8" s="2" customFormat="1" ht="16.95" customHeight="1">
      <c r="A664" s="33"/>
      <c r="B664" s="34"/>
      <c r="C664" s="230" t="s">
        <v>4085</v>
      </c>
      <c r="D664" s="231" t="s">
        <v>4086</v>
      </c>
      <c r="E664" s="232" t="s">
        <v>1</v>
      </c>
      <c r="F664" s="233">
        <v>89</v>
      </c>
      <c r="G664" s="33"/>
      <c r="H664" s="34"/>
    </row>
    <row r="665" spans="1:8" s="2" customFormat="1" ht="16.95" customHeight="1">
      <c r="A665" s="33"/>
      <c r="B665" s="34"/>
      <c r="C665" s="234" t="s">
        <v>4085</v>
      </c>
      <c r="D665" s="234" t="s">
        <v>5394</v>
      </c>
      <c r="E665" s="18" t="s">
        <v>1</v>
      </c>
      <c r="F665" s="235">
        <v>89</v>
      </c>
      <c r="G665" s="33"/>
      <c r="H665" s="34"/>
    </row>
    <row r="666" spans="1:8" s="2" customFormat="1" ht="16.95" customHeight="1">
      <c r="A666" s="33"/>
      <c r="B666" s="34"/>
      <c r="C666" s="230" t="s">
        <v>4079</v>
      </c>
      <c r="D666" s="231" t="s">
        <v>4080</v>
      </c>
      <c r="E666" s="232" t="s">
        <v>1</v>
      </c>
      <c r="F666" s="233">
        <v>796</v>
      </c>
      <c r="G666" s="33"/>
      <c r="H666" s="34"/>
    </row>
    <row r="667" spans="1:8" s="2" customFormat="1" ht="16.95" customHeight="1">
      <c r="A667" s="33"/>
      <c r="B667" s="34"/>
      <c r="C667" s="234" t="s">
        <v>4079</v>
      </c>
      <c r="D667" s="234" t="s">
        <v>4111</v>
      </c>
      <c r="E667" s="18" t="s">
        <v>1</v>
      </c>
      <c r="F667" s="235">
        <v>796</v>
      </c>
      <c r="G667" s="33"/>
      <c r="H667" s="34"/>
    </row>
    <row r="668" spans="1:8" s="2" customFormat="1" ht="16.95" customHeight="1">
      <c r="A668" s="33"/>
      <c r="B668" s="34"/>
      <c r="C668" s="230" t="s">
        <v>4087</v>
      </c>
      <c r="D668" s="231" t="s">
        <v>4088</v>
      </c>
      <c r="E668" s="232" t="s">
        <v>1</v>
      </c>
      <c r="F668" s="233">
        <v>435</v>
      </c>
      <c r="G668" s="33"/>
      <c r="H668" s="34"/>
    </row>
    <row r="669" spans="1:8" s="2" customFormat="1" ht="16.95" customHeight="1">
      <c r="A669" s="33"/>
      <c r="B669" s="34"/>
      <c r="C669" s="234" t="s">
        <v>4087</v>
      </c>
      <c r="D669" s="234" t="s">
        <v>4159</v>
      </c>
      <c r="E669" s="18" t="s">
        <v>1</v>
      </c>
      <c r="F669" s="235">
        <v>435</v>
      </c>
      <c r="G669" s="33"/>
      <c r="H669" s="34"/>
    </row>
    <row r="670" spans="1:8" s="2" customFormat="1" ht="16.95" customHeight="1">
      <c r="A670" s="33"/>
      <c r="B670" s="34"/>
      <c r="C670" s="230" t="s">
        <v>4090</v>
      </c>
      <c r="D670" s="231" t="s">
        <v>4091</v>
      </c>
      <c r="E670" s="232" t="s">
        <v>1</v>
      </c>
      <c r="F670" s="233">
        <v>250</v>
      </c>
      <c r="G670" s="33"/>
      <c r="H670" s="34"/>
    </row>
    <row r="671" spans="1:8" s="2" customFormat="1" ht="16.95" customHeight="1">
      <c r="A671" s="33"/>
      <c r="B671" s="34"/>
      <c r="C671" s="234" t="s">
        <v>1</v>
      </c>
      <c r="D671" s="234" t="s">
        <v>4140</v>
      </c>
      <c r="E671" s="18" t="s">
        <v>1</v>
      </c>
      <c r="F671" s="235">
        <v>0</v>
      </c>
      <c r="G671" s="33"/>
      <c r="H671" s="34"/>
    </row>
    <row r="672" spans="1:8" s="2" customFormat="1" ht="16.95" customHeight="1">
      <c r="A672" s="33"/>
      <c r="B672" s="34"/>
      <c r="C672" s="234" t="s">
        <v>4090</v>
      </c>
      <c r="D672" s="234" t="s">
        <v>4141</v>
      </c>
      <c r="E672" s="18" t="s">
        <v>1</v>
      </c>
      <c r="F672" s="235">
        <v>250</v>
      </c>
      <c r="G672" s="33"/>
      <c r="H672" s="34"/>
    </row>
    <row r="673" spans="1:8" s="2" customFormat="1" ht="16.95" customHeight="1">
      <c r="A673" s="33"/>
      <c r="B673" s="34"/>
      <c r="C673" s="230" t="s">
        <v>4093</v>
      </c>
      <c r="D673" s="231" t="s">
        <v>4094</v>
      </c>
      <c r="E673" s="232" t="s">
        <v>1</v>
      </c>
      <c r="F673" s="233">
        <v>365</v>
      </c>
      <c r="G673" s="33"/>
      <c r="H673" s="34"/>
    </row>
    <row r="674" spans="1:8" s="2" customFormat="1" ht="16.95" customHeight="1">
      <c r="A674" s="33"/>
      <c r="B674" s="34"/>
      <c r="C674" s="234" t="s">
        <v>1</v>
      </c>
      <c r="D674" s="234" t="s">
        <v>4140</v>
      </c>
      <c r="E674" s="18" t="s">
        <v>1</v>
      </c>
      <c r="F674" s="235">
        <v>0</v>
      </c>
      <c r="G674" s="33"/>
      <c r="H674" s="34"/>
    </row>
    <row r="675" spans="1:8" s="2" customFormat="1" ht="16.95" customHeight="1">
      <c r="A675" s="33"/>
      <c r="B675" s="34"/>
      <c r="C675" s="234" t="s">
        <v>4093</v>
      </c>
      <c r="D675" s="234" t="s">
        <v>4146</v>
      </c>
      <c r="E675" s="18" t="s">
        <v>1</v>
      </c>
      <c r="F675" s="235">
        <v>365</v>
      </c>
      <c r="G675" s="33"/>
      <c r="H675" s="34"/>
    </row>
    <row r="676" spans="1:8" s="2" customFormat="1" ht="16.95" customHeight="1">
      <c r="A676" s="33"/>
      <c r="B676" s="34"/>
      <c r="C676" s="230" t="s">
        <v>4096</v>
      </c>
      <c r="D676" s="231" t="s">
        <v>4097</v>
      </c>
      <c r="E676" s="232" t="s">
        <v>1</v>
      </c>
      <c r="F676" s="233">
        <v>207</v>
      </c>
      <c r="G676" s="33"/>
      <c r="H676" s="34"/>
    </row>
    <row r="677" spans="1:8" s="2" customFormat="1" ht="16.95" customHeight="1">
      <c r="A677" s="33"/>
      <c r="B677" s="34"/>
      <c r="C677" s="234" t="s">
        <v>4096</v>
      </c>
      <c r="D677" s="234" t="s">
        <v>4142</v>
      </c>
      <c r="E677" s="18" t="s">
        <v>1</v>
      </c>
      <c r="F677" s="235">
        <v>207</v>
      </c>
      <c r="G677" s="33"/>
      <c r="H677" s="34"/>
    </row>
    <row r="678" spans="1:8" s="2" customFormat="1" ht="26.4" customHeight="1">
      <c r="A678" s="33"/>
      <c r="B678" s="34"/>
      <c r="C678" s="229" t="s">
        <v>5395</v>
      </c>
      <c r="D678" s="229" t="s">
        <v>149</v>
      </c>
      <c r="E678" s="33"/>
      <c r="F678" s="33"/>
      <c r="G678" s="33"/>
      <c r="H678" s="34"/>
    </row>
    <row r="679" spans="1:8" s="2" customFormat="1" ht="16.95" customHeight="1">
      <c r="A679" s="33"/>
      <c r="B679" s="34"/>
      <c r="C679" s="230" t="s">
        <v>4082</v>
      </c>
      <c r="D679" s="231" t="s">
        <v>4083</v>
      </c>
      <c r="E679" s="232" t="s">
        <v>1</v>
      </c>
      <c r="F679" s="233">
        <v>278</v>
      </c>
      <c r="G679" s="33"/>
      <c r="H679" s="34"/>
    </row>
    <row r="680" spans="1:8" s="2" customFormat="1" ht="16.95" customHeight="1">
      <c r="A680" s="33"/>
      <c r="B680" s="34"/>
      <c r="C680" s="234" t="s">
        <v>4082</v>
      </c>
      <c r="D680" s="234" t="s">
        <v>4201</v>
      </c>
      <c r="E680" s="18" t="s">
        <v>1</v>
      </c>
      <c r="F680" s="235">
        <v>278</v>
      </c>
      <c r="G680" s="33"/>
      <c r="H680" s="34"/>
    </row>
    <row r="681" spans="1:8" s="2" customFormat="1" ht="16.95" customHeight="1">
      <c r="A681" s="33"/>
      <c r="B681" s="34"/>
      <c r="C681" s="236" t="s">
        <v>5381</v>
      </c>
      <c r="D681" s="33"/>
      <c r="E681" s="33"/>
      <c r="F681" s="33"/>
      <c r="G681" s="33"/>
      <c r="H681" s="34"/>
    </row>
    <row r="682" spans="1:8" s="2" customFormat="1" ht="20.399999999999999">
      <c r="A682" s="33"/>
      <c r="B682" s="34"/>
      <c r="C682" s="234" t="s">
        <v>4198</v>
      </c>
      <c r="D682" s="234" t="s">
        <v>4199</v>
      </c>
      <c r="E682" s="18" t="s">
        <v>240</v>
      </c>
      <c r="F682" s="235">
        <v>367</v>
      </c>
      <c r="G682" s="33"/>
      <c r="H682" s="34"/>
    </row>
    <row r="683" spans="1:8" s="2" customFormat="1" ht="20.399999999999999">
      <c r="A683" s="33"/>
      <c r="B683" s="34"/>
      <c r="C683" s="234" t="s">
        <v>1328</v>
      </c>
      <c r="D683" s="234" t="s">
        <v>4117</v>
      </c>
      <c r="E683" s="18" t="s">
        <v>453</v>
      </c>
      <c r="F683" s="235">
        <v>22.937999999999999</v>
      </c>
      <c r="G683" s="33"/>
      <c r="H683" s="34"/>
    </row>
    <row r="684" spans="1:8" s="2" customFormat="1" ht="20.399999999999999">
      <c r="A684" s="33"/>
      <c r="B684" s="34"/>
      <c r="C684" s="234" t="s">
        <v>4210</v>
      </c>
      <c r="D684" s="234" t="s">
        <v>4211</v>
      </c>
      <c r="E684" s="18" t="s">
        <v>453</v>
      </c>
      <c r="F684" s="235">
        <v>14.68</v>
      </c>
      <c r="G684" s="33"/>
      <c r="H684" s="34"/>
    </row>
    <row r="685" spans="1:8" s="2" customFormat="1" ht="16.95" customHeight="1">
      <c r="A685" s="33"/>
      <c r="B685" s="34"/>
      <c r="C685" s="230" t="s">
        <v>4085</v>
      </c>
      <c r="D685" s="231" t="s">
        <v>4086</v>
      </c>
      <c r="E685" s="232" t="s">
        <v>1</v>
      </c>
      <c r="F685" s="233">
        <v>89</v>
      </c>
      <c r="G685" s="33"/>
      <c r="H685" s="34"/>
    </row>
    <row r="686" spans="1:8" s="2" customFormat="1" ht="16.95" customHeight="1">
      <c r="A686" s="33"/>
      <c r="B686" s="34"/>
      <c r="C686" s="234" t="s">
        <v>4085</v>
      </c>
      <c r="D686" s="234" t="s">
        <v>4202</v>
      </c>
      <c r="E686" s="18" t="s">
        <v>1</v>
      </c>
      <c r="F686" s="235">
        <v>89</v>
      </c>
      <c r="G686" s="33"/>
      <c r="H686" s="34"/>
    </row>
    <row r="687" spans="1:8" s="2" customFormat="1" ht="16.95" customHeight="1">
      <c r="A687" s="33"/>
      <c r="B687" s="34"/>
      <c r="C687" s="236" t="s">
        <v>5381</v>
      </c>
      <c r="D687" s="33"/>
      <c r="E687" s="33"/>
      <c r="F687" s="33"/>
      <c r="G687" s="33"/>
      <c r="H687" s="34"/>
    </row>
    <row r="688" spans="1:8" s="2" customFormat="1" ht="20.399999999999999">
      <c r="A688" s="33"/>
      <c r="B688" s="34"/>
      <c r="C688" s="234" t="s">
        <v>4198</v>
      </c>
      <c r="D688" s="234" t="s">
        <v>4199</v>
      </c>
      <c r="E688" s="18" t="s">
        <v>240</v>
      </c>
      <c r="F688" s="235">
        <v>367</v>
      </c>
      <c r="G688" s="33"/>
      <c r="H688" s="34"/>
    </row>
    <row r="689" spans="1:8" s="2" customFormat="1" ht="20.399999999999999">
      <c r="A689" s="33"/>
      <c r="B689" s="34"/>
      <c r="C689" s="234" t="s">
        <v>1328</v>
      </c>
      <c r="D689" s="234" t="s">
        <v>4117</v>
      </c>
      <c r="E689" s="18" t="s">
        <v>453</v>
      </c>
      <c r="F689" s="235">
        <v>22.937999999999999</v>
      </c>
      <c r="G689" s="33"/>
      <c r="H689" s="34"/>
    </row>
    <row r="690" spans="1:8" s="2" customFormat="1" ht="20.399999999999999">
      <c r="A690" s="33"/>
      <c r="B690" s="34"/>
      <c r="C690" s="234" t="s">
        <v>4210</v>
      </c>
      <c r="D690" s="234" t="s">
        <v>4211</v>
      </c>
      <c r="E690" s="18" t="s">
        <v>453</v>
      </c>
      <c r="F690" s="235">
        <v>14.68</v>
      </c>
      <c r="G690" s="33"/>
      <c r="H690" s="34"/>
    </row>
    <row r="691" spans="1:8" s="2" customFormat="1" ht="16.95" customHeight="1">
      <c r="A691" s="33"/>
      <c r="B691" s="34"/>
      <c r="C691" s="230" t="s">
        <v>4079</v>
      </c>
      <c r="D691" s="231" t="s">
        <v>4080</v>
      </c>
      <c r="E691" s="232" t="s">
        <v>1</v>
      </c>
      <c r="F691" s="233">
        <v>796</v>
      </c>
      <c r="G691" s="33"/>
      <c r="H691" s="34"/>
    </row>
    <row r="692" spans="1:8" s="2" customFormat="1" ht="16.95" customHeight="1">
      <c r="A692" s="33"/>
      <c r="B692" s="34"/>
      <c r="C692" s="234" t="s">
        <v>4079</v>
      </c>
      <c r="D692" s="234" t="s">
        <v>4111</v>
      </c>
      <c r="E692" s="18" t="s">
        <v>1</v>
      </c>
      <c r="F692" s="235">
        <v>796</v>
      </c>
      <c r="G692" s="33"/>
      <c r="H692" s="34"/>
    </row>
    <row r="693" spans="1:8" s="2" customFormat="1" ht="16.95" customHeight="1">
      <c r="A693" s="33"/>
      <c r="B693" s="34"/>
      <c r="C693" s="236" t="s">
        <v>5381</v>
      </c>
      <c r="D693" s="33"/>
      <c r="E693" s="33"/>
      <c r="F693" s="33"/>
      <c r="G693" s="33"/>
      <c r="H693" s="34"/>
    </row>
    <row r="694" spans="1:8" s="2" customFormat="1" ht="20.399999999999999">
      <c r="A694" s="33"/>
      <c r="B694" s="34"/>
      <c r="C694" s="234" t="s">
        <v>4108</v>
      </c>
      <c r="D694" s="234" t="s">
        <v>4109</v>
      </c>
      <c r="E694" s="18" t="s">
        <v>256</v>
      </c>
      <c r="F694" s="235">
        <v>796</v>
      </c>
      <c r="G694" s="33"/>
      <c r="H694" s="34"/>
    </row>
    <row r="695" spans="1:8" s="2" customFormat="1" ht="16.95" customHeight="1">
      <c r="A695" s="33"/>
      <c r="B695" s="34"/>
      <c r="C695" s="234" t="s">
        <v>4102</v>
      </c>
      <c r="D695" s="234" t="s">
        <v>4103</v>
      </c>
      <c r="E695" s="18" t="s">
        <v>256</v>
      </c>
      <c r="F695" s="235">
        <v>796</v>
      </c>
      <c r="G695" s="33"/>
      <c r="H695" s="34"/>
    </row>
    <row r="696" spans="1:8" s="2" customFormat="1" ht="20.399999999999999">
      <c r="A696" s="33"/>
      <c r="B696" s="34"/>
      <c r="C696" s="234" t="s">
        <v>4105</v>
      </c>
      <c r="D696" s="234" t="s">
        <v>4106</v>
      </c>
      <c r="E696" s="18" t="s">
        <v>256</v>
      </c>
      <c r="F696" s="235">
        <v>796</v>
      </c>
      <c r="G696" s="33"/>
      <c r="H696" s="34"/>
    </row>
    <row r="697" spans="1:8" s="2" customFormat="1" ht="16.95" customHeight="1">
      <c r="A697" s="33"/>
      <c r="B697" s="34"/>
      <c r="C697" s="230" t="s">
        <v>4087</v>
      </c>
      <c r="D697" s="231" t="s">
        <v>4088</v>
      </c>
      <c r="E697" s="232" t="s">
        <v>1</v>
      </c>
      <c r="F697" s="233">
        <v>435</v>
      </c>
      <c r="G697" s="33"/>
      <c r="H697" s="34"/>
    </row>
    <row r="698" spans="1:8" s="2" customFormat="1" ht="16.95" customHeight="1">
      <c r="A698" s="33"/>
      <c r="B698" s="34"/>
      <c r="C698" s="234" t="s">
        <v>4087</v>
      </c>
      <c r="D698" s="234" t="s">
        <v>4159</v>
      </c>
      <c r="E698" s="18" t="s">
        <v>1</v>
      </c>
      <c r="F698" s="235">
        <v>435</v>
      </c>
      <c r="G698" s="33"/>
      <c r="H698" s="34"/>
    </row>
    <row r="699" spans="1:8" s="2" customFormat="1" ht="16.95" customHeight="1">
      <c r="A699" s="33"/>
      <c r="B699" s="34"/>
      <c r="C699" s="236" t="s">
        <v>5381</v>
      </c>
      <c r="D699" s="33"/>
      <c r="E699" s="33"/>
      <c r="F699" s="33"/>
      <c r="G699" s="33"/>
      <c r="H699" s="34"/>
    </row>
    <row r="700" spans="1:8" s="2" customFormat="1" ht="20.399999999999999">
      <c r="A700" s="33"/>
      <c r="B700" s="34"/>
      <c r="C700" s="234" t="s">
        <v>4156</v>
      </c>
      <c r="D700" s="234" t="s">
        <v>4157</v>
      </c>
      <c r="E700" s="18" t="s">
        <v>256</v>
      </c>
      <c r="F700" s="235">
        <v>435</v>
      </c>
      <c r="G700" s="33"/>
      <c r="H700" s="34"/>
    </row>
    <row r="701" spans="1:8" s="2" customFormat="1" ht="16.95" customHeight="1">
      <c r="A701" s="33"/>
      <c r="B701" s="34"/>
      <c r="C701" s="234" t="s">
        <v>4120</v>
      </c>
      <c r="D701" s="234" t="s">
        <v>4121</v>
      </c>
      <c r="E701" s="18" t="s">
        <v>256</v>
      </c>
      <c r="F701" s="235">
        <v>435</v>
      </c>
      <c r="G701" s="33"/>
      <c r="H701" s="34"/>
    </row>
    <row r="702" spans="1:8" s="2" customFormat="1" ht="16.95" customHeight="1">
      <c r="A702" s="33"/>
      <c r="B702" s="34"/>
      <c r="C702" s="234" t="s">
        <v>4147</v>
      </c>
      <c r="D702" s="234" t="s">
        <v>4148</v>
      </c>
      <c r="E702" s="18" t="s">
        <v>256</v>
      </c>
      <c r="F702" s="235">
        <v>435</v>
      </c>
      <c r="G702" s="33"/>
      <c r="H702" s="34"/>
    </row>
    <row r="703" spans="1:8" s="2" customFormat="1" ht="20.399999999999999">
      <c r="A703" s="33"/>
      <c r="B703" s="34"/>
      <c r="C703" s="234" t="s">
        <v>4153</v>
      </c>
      <c r="D703" s="234" t="s">
        <v>4154</v>
      </c>
      <c r="E703" s="18" t="s">
        <v>256</v>
      </c>
      <c r="F703" s="235">
        <v>435</v>
      </c>
      <c r="G703" s="33"/>
      <c r="H703" s="34"/>
    </row>
    <row r="704" spans="1:8" s="2" customFormat="1" ht="20.399999999999999">
      <c r="A704" s="33"/>
      <c r="B704" s="34"/>
      <c r="C704" s="234" t="s">
        <v>4194</v>
      </c>
      <c r="D704" s="234" t="s">
        <v>4195</v>
      </c>
      <c r="E704" s="18" t="s">
        <v>256</v>
      </c>
      <c r="F704" s="235">
        <v>456.75</v>
      </c>
      <c r="G704" s="33"/>
      <c r="H704" s="34"/>
    </row>
    <row r="705" spans="1:8" s="2" customFormat="1" ht="16.95" customHeight="1">
      <c r="A705" s="33"/>
      <c r="B705" s="34"/>
      <c r="C705" s="230" t="s">
        <v>4090</v>
      </c>
      <c r="D705" s="231" t="s">
        <v>4091</v>
      </c>
      <c r="E705" s="232" t="s">
        <v>1</v>
      </c>
      <c r="F705" s="233">
        <v>250</v>
      </c>
      <c r="G705" s="33"/>
      <c r="H705" s="34"/>
    </row>
    <row r="706" spans="1:8" s="2" customFormat="1" ht="16.95" customHeight="1">
      <c r="A706" s="33"/>
      <c r="B706" s="34"/>
      <c r="C706" s="234" t="s">
        <v>1</v>
      </c>
      <c r="D706" s="234" t="s">
        <v>4140</v>
      </c>
      <c r="E706" s="18" t="s">
        <v>1</v>
      </c>
      <c r="F706" s="235">
        <v>0</v>
      </c>
      <c r="G706" s="33"/>
      <c r="H706" s="34"/>
    </row>
    <row r="707" spans="1:8" s="2" customFormat="1" ht="16.95" customHeight="1">
      <c r="A707" s="33"/>
      <c r="B707" s="34"/>
      <c r="C707" s="234" t="s">
        <v>4090</v>
      </c>
      <c r="D707" s="234" t="s">
        <v>4141</v>
      </c>
      <c r="E707" s="18" t="s">
        <v>1</v>
      </c>
      <c r="F707" s="235">
        <v>250</v>
      </c>
      <c r="G707" s="33"/>
      <c r="H707" s="34"/>
    </row>
    <row r="708" spans="1:8" s="2" customFormat="1" ht="16.95" customHeight="1">
      <c r="A708" s="33"/>
      <c r="B708" s="34"/>
      <c r="C708" s="236" t="s">
        <v>5381</v>
      </c>
      <c r="D708" s="33"/>
      <c r="E708" s="33"/>
      <c r="F708" s="33"/>
      <c r="G708" s="33"/>
      <c r="H708" s="34"/>
    </row>
    <row r="709" spans="1:8" s="2" customFormat="1" ht="16.95" customHeight="1">
      <c r="A709" s="33"/>
      <c r="B709" s="34"/>
      <c r="C709" s="234" t="s">
        <v>4137</v>
      </c>
      <c r="D709" s="234" t="s">
        <v>4138</v>
      </c>
      <c r="E709" s="18" t="s">
        <v>256</v>
      </c>
      <c r="F709" s="235">
        <v>457</v>
      </c>
      <c r="G709" s="33"/>
      <c r="H709" s="34"/>
    </row>
    <row r="710" spans="1:8" s="2" customFormat="1" ht="16.95" customHeight="1">
      <c r="A710" s="33"/>
      <c r="B710" s="34"/>
      <c r="C710" s="234" t="s">
        <v>4123</v>
      </c>
      <c r="D710" s="234" t="s">
        <v>4124</v>
      </c>
      <c r="E710" s="18" t="s">
        <v>256</v>
      </c>
      <c r="F710" s="235">
        <v>822</v>
      </c>
      <c r="G710" s="33"/>
      <c r="H710" s="34"/>
    </row>
    <row r="711" spans="1:8" s="2" customFormat="1" ht="16.95" customHeight="1">
      <c r="A711" s="33"/>
      <c r="B711" s="34"/>
      <c r="C711" s="234" t="s">
        <v>4126</v>
      </c>
      <c r="D711" s="234" t="s">
        <v>4127</v>
      </c>
      <c r="E711" s="18" t="s">
        <v>256</v>
      </c>
      <c r="F711" s="235">
        <v>914</v>
      </c>
      <c r="G711" s="33"/>
      <c r="H711" s="34"/>
    </row>
    <row r="712" spans="1:8" s="2" customFormat="1" ht="20.399999999999999">
      <c r="A712" s="33"/>
      <c r="B712" s="34"/>
      <c r="C712" s="234" t="s">
        <v>4150</v>
      </c>
      <c r="D712" s="234" t="s">
        <v>4151</v>
      </c>
      <c r="E712" s="18" t="s">
        <v>256</v>
      </c>
      <c r="F712" s="235">
        <v>822</v>
      </c>
      <c r="G712" s="33"/>
      <c r="H712" s="34"/>
    </row>
    <row r="713" spans="1:8" s="2" customFormat="1" ht="20.399999999999999">
      <c r="A713" s="33"/>
      <c r="B713" s="34"/>
      <c r="C713" s="234" t="s">
        <v>4167</v>
      </c>
      <c r="D713" s="234" t="s">
        <v>4168</v>
      </c>
      <c r="E713" s="18" t="s">
        <v>256</v>
      </c>
      <c r="F713" s="235">
        <v>250</v>
      </c>
      <c r="G713" s="33"/>
      <c r="H713" s="34"/>
    </row>
    <row r="714" spans="1:8" s="2" customFormat="1" ht="20.399999999999999">
      <c r="A714" s="33"/>
      <c r="B714" s="34"/>
      <c r="C714" s="234" t="s">
        <v>4252</v>
      </c>
      <c r="D714" s="234" t="s">
        <v>4253</v>
      </c>
      <c r="E714" s="18" t="s">
        <v>256</v>
      </c>
      <c r="F714" s="235">
        <v>457</v>
      </c>
      <c r="G714" s="33"/>
      <c r="H714" s="34"/>
    </row>
    <row r="715" spans="1:8" s="2" customFormat="1" ht="20.399999999999999">
      <c r="A715" s="33"/>
      <c r="B715" s="34"/>
      <c r="C715" s="234" t="s">
        <v>4255</v>
      </c>
      <c r="D715" s="234" t="s">
        <v>4256</v>
      </c>
      <c r="E715" s="18" t="s">
        <v>256</v>
      </c>
      <c r="F715" s="235">
        <v>502.7</v>
      </c>
      <c r="G715" s="33"/>
      <c r="H715" s="34"/>
    </row>
    <row r="716" spans="1:8" s="2" customFormat="1" ht="16.95" customHeight="1">
      <c r="A716" s="33"/>
      <c r="B716" s="34"/>
      <c r="C716" s="234" t="s">
        <v>4170</v>
      </c>
      <c r="D716" s="234" t="s">
        <v>4171</v>
      </c>
      <c r="E716" s="18" t="s">
        <v>256</v>
      </c>
      <c r="F716" s="235">
        <v>255</v>
      </c>
      <c r="G716" s="33"/>
      <c r="H716" s="34"/>
    </row>
    <row r="717" spans="1:8" s="2" customFormat="1" ht="16.95" customHeight="1">
      <c r="A717" s="33"/>
      <c r="B717" s="34"/>
      <c r="C717" s="234" t="s">
        <v>4131</v>
      </c>
      <c r="D717" s="234" t="s">
        <v>4132</v>
      </c>
      <c r="E717" s="18" t="s">
        <v>256</v>
      </c>
      <c r="F717" s="235">
        <v>959.7</v>
      </c>
      <c r="G717" s="33"/>
      <c r="H717" s="34"/>
    </row>
    <row r="718" spans="1:8" s="2" customFormat="1" ht="16.95" customHeight="1">
      <c r="A718" s="33"/>
      <c r="B718" s="34"/>
      <c r="C718" s="230" t="s">
        <v>4093</v>
      </c>
      <c r="D718" s="231" t="s">
        <v>4094</v>
      </c>
      <c r="E718" s="232" t="s">
        <v>1</v>
      </c>
      <c r="F718" s="233">
        <v>365</v>
      </c>
      <c r="G718" s="33"/>
      <c r="H718" s="34"/>
    </row>
    <row r="719" spans="1:8" s="2" customFormat="1" ht="16.95" customHeight="1">
      <c r="A719" s="33"/>
      <c r="B719" s="34"/>
      <c r="C719" s="234" t="s">
        <v>1</v>
      </c>
      <c r="D719" s="234" t="s">
        <v>4140</v>
      </c>
      <c r="E719" s="18" t="s">
        <v>1</v>
      </c>
      <c r="F719" s="235">
        <v>0</v>
      </c>
      <c r="G719" s="33"/>
      <c r="H719" s="34"/>
    </row>
    <row r="720" spans="1:8" s="2" customFormat="1" ht="16.95" customHeight="1">
      <c r="A720" s="33"/>
      <c r="B720" s="34"/>
      <c r="C720" s="234" t="s">
        <v>4093</v>
      </c>
      <c r="D720" s="234" t="s">
        <v>4146</v>
      </c>
      <c r="E720" s="18" t="s">
        <v>1</v>
      </c>
      <c r="F720" s="235">
        <v>365</v>
      </c>
      <c r="G720" s="33"/>
      <c r="H720" s="34"/>
    </row>
    <row r="721" spans="1:8" s="2" customFormat="1" ht="16.95" customHeight="1">
      <c r="A721" s="33"/>
      <c r="B721" s="34"/>
      <c r="C721" s="236" t="s">
        <v>5381</v>
      </c>
      <c r="D721" s="33"/>
      <c r="E721" s="33"/>
      <c r="F721" s="33"/>
      <c r="G721" s="33"/>
      <c r="H721" s="34"/>
    </row>
    <row r="722" spans="1:8" s="2" customFormat="1" ht="16.95" customHeight="1">
      <c r="A722" s="33"/>
      <c r="B722" s="34"/>
      <c r="C722" s="234" t="s">
        <v>4143</v>
      </c>
      <c r="D722" s="234" t="s">
        <v>4144</v>
      </c>
      <c r="E722" s="18" t="s">
        <v>256</v>
      </c>
      <c r="F722" s="235">
        <v>365</v>
      </c>
      <c r="G722" s="33"/>
      <c r="H722" s="34"/>
    </row>
    <row r="723" spans="1:8" s="2" customFormat="1" ht="16.95" customHeight="1">
      <c r="A723" s="33"/>
      <c r="B723" s="34"/>
      <c r="C723" s="234" t="s">
        <v>4123</v>
      </c>
      <c r="D723" s="234" t="s">
        <v>4124</v>
      </c>
      <c r="E723" s="18" t="s">
        <v>256</v>
      </c>
      <c r="F723" s="235">
        <v>822</v>
      </c>
      <c r="G723" s="33"/>
      <c r="H723" s="34"/>
    </row>
    <row r="724" spans="1:8" s="2" customFormat="1" ht="20.399999999999999">
      <c r="A724" s="33"/>
      <c r="B724" s="34"/>
      <c r="C724" s="234" t="s">
        <v>4150</v>
      </c>
      <c r="D724" s="234" t="s">
        <v>4151</v>
      </c>
      <c r="E724" s="18" t="s">
        <v>256</v>
      </c>
      <c r="F724" s="235">
        <v>822</v>
      </c>
      <c r="G724" s="33"/>
      <c r="H724" s="34"/>
    </row>
    <row r="725" spans="1:8" s="2" customFormat="1" ht="20.399999999999999">
      <c r="A725" s="33"/>
      <c r="B725" s="34"/>
      <c r="C725" s="234" t="s">
        <v>4160</v>
      </c>
      <c r="D725" s="234" t="s">
        <v>4161</v>
      </c>
      <c r="E725" s="18" t="s">
        <v>256</v>
      </c>
      <c r="F725" s="235">
        <v>365</v>
      </c>
      <c r="G725" s="33"/>
      <c r="H725" s="34"/>
    </row>
    <row r="726" spans="1:8" s="2" customFormat="1" ht="16.95" customHeight="1">
      <c r="A726" s="33"/>
      <c r="B726" s="34"/>
      <c r="C726" s="234" t="s">
        <v>4163</v>
      </c>
      <c r="D726" s="234" t="s">
        <v>4164</v>
      </c>
      <c r="E726" s="18" t="s">
        <v>256</v>
      </c>
      <c r="F726" s="235">
        <v>372.3</v>
      </c>
      <c r="G726" s="33"/>
      <c r="H726" s="34"/>
    </row>
    <row r="727" spans="1:8" s="2" customFormat="1" ht="16.95" customHeight="1">
      <c r="A727" s="33"/>
      <c r="B727" s="34"/>
      <c r="C727" s="230" t="s">
        <v>4096</v>
      </c>
      <c r="D727" s="231" t="s">
        <v>4097</v>
      </c>
      <c r="E727" s="232" t="s">
        <v>1</v>
      </c>
      <c r="F727" s="233">
        <v>207</v>
      </c>
      <c r="G727" s="33"/>
      <c r="H727" s="34"/>
    </row>
    <row r="728" spans="1:8" s="2" customFormat="1" ht="16.95" customHeight="1">
      <c r="A728" s="33"/>
      <c r="B728" s="34"/>
      <c r="C728" s="234" t="s">
        <v>4096</v>
      </c>
      <c r="D728" s="234" t="s">
        <v>4142</v>
      </c>
      <c r="E728" s="18" t="s">
        <v>1</v>
      </c>
      <c r="F728" s="235">
        <v>207</v>
      </c>
      <c r="G728" s="33"/>
      <c r="H728" s="34"/>
    </row>
    <row r="729" spans="1:8" s="2" customFormat="1" ht="16.95" customHeight="1">
      <c r="A729" s="33"/>
      <c r="B729" s="34"/>
      <c r="C729" s="236" t="s">
        <v>5381</v>
      </c>
      <c r="D729" s="33"/>
      <c r="E729" s="33"/>
      <c r="F729" s="33"/>
      <c r="G729" s="33"/>
      <c r="H729" s="34"/>
    </row>
    <row r="730" spans="1:8" s="2" customFormat="1" ht="16.95" customHeight="1">
      <c r="A730" s="33"/>
      <c r="B730" s="34"/>
      <c r="C730" s="234" t="s">
        <v>4137</v>
      </c>
      <c r="D730" s="234" t="s">
        <v>4138</v>
      </c>
      <c r="E730" s="18" t="s">
        <v>256</v>
      </c>
      <c r="F730" s="235">
        <v>457</v>
      </c>
      <c r="G730" s="33"/>
      <c r="H730" s="34"/>
    </row>
    <row r="731" spans="1:8" s="2" customFormat="1" ht="16.95" customHeight="1">
      <c r="A731" s="33"/>
      <c r="B731" s="34"/>
      <c r="C731" s="234" t="s">
        <v>4123</v>
      </c>
      <c r="D731" s="234" t="s">
        <v>4124</v>
      </c>
      <c r="E731" s="18" t="s">
        <v>256</v>
      </c>
      <c r="F731" s="235">
        <v>822</v>
      </c>
      <c r="G731" s="33"/>
      <c r="H731" s="34"/>
    </row>
    <row r="732" spans="1:8" s="2" customFormat="1" ht="16.95" customHeight="1">
      <c r="A732" s="33"/>
      <c r="B732" s="34"/>
      <c r="C732" s="234" t="s">
        <v>4126</v>
      </c>
      <c r="D732" s="234" t="s">
        <v>4127</v>
      </c>
      <c r="E732" s="18" t="s">
        <v>256</v>
      </c>
      <c r="F732" s="235">
        <v>914</v>
      </c>
      <c r="G732" s="33"/>
      <c r="H732" s="34"/>
    </row>
    <row r="733" spans="1:8" s="2" customFormat="1" ht="20.399999999999999">
      <c r="A733" s="33"/>
      <c r="B733" s="34"/>
      <c r="C733" s="234" t="s">
        <v>4150</v>
      </c>
      <c r="D733" s="234" t="s">
        <v>4151</v>
      </c>
      <c r="E733" s="18" t="s">
        <v>256</v>
      </c>
      <c r="F733" s="235">
        <v>822</v>
      </c>
      <c r="G733" s="33"/>
      <c r="H733" s="34"/>
    </row>
    <row r="734" spans="1:8" s="2" customFormat="1" ht="20.399999999999999">
      <c r="A734" s="33"/>
      <c r="B734" s="34"/>
      <c r="C734" s="234" t="s">
        <v>4187</v>
      </c>
      <c r="D734" s="234" t="s">
        <v>4188</v>
      </c>
      <c r="E734" s="18" t="s">
        <v>256</v>
      </c>
      <c r="F734" s="235">
        <v>207</v>
      </c>
      <c r="G734" s="33"/>
      <c r="H734" s="34"/>
    </row>
    <row r="735" spans="1:8" s="2" customFormat="1" ht="20.399999999999999">
      <c r="A735" s="33"/>
      <c r="B735" s="34"/>
      <c r="C735" s="234" t="s">
        <v>4252</v>
      </c>
      <c r="D735" s="234" t="s">
        <v>4253</v>
      </c>
      <c r="E735" s="18" t="s">
        <v>256</v>
      </c>
      <c r="F735" s="235">
        <v>457</v>
      </c>
      <c r="G735" s="33"/>
      <c r="H735" s="34"/>
    </row>
    <row r="736" spans="1:8" s="2" customFormat="1" ht="20.399999999999999">
      <c r="A736" s="33"/>
      <c r="B736" s="34"/>
      <c r="C736" s="234" t="s">
        <v>4255</v>
      </c>
      <c r="D736" s="234" t="s">
        <v>4256</v>
      </c>
      <c r="E736" s="18" t="s">
        <v>256</v>
      </c>
      <c r="F736" s="235">
        <v>502.7</v>
      </c>
      <c r="G736" s="33"/>
      <c r="H736" s="34"/>
    </row>
    <row r="737" spans="1:8" s="2" customFormat="1" ht="16.95" customHeight="1">
      <c r="A737" s="33"/>
      <c r="B737" s="34"/>
      <c r="C737" s="234" t="s">
        <v>4190</v>
      </c>
      <c r="D737" s="234" t="s">
        <v>4191</v>
      </c>
      <c r="E737" s="18" t="s">
        <v>256</v>
      </c>
      <c r="F737" s="235">
        <v>211.14</v>
      </c>
      <c r="G737" s="33"/>
      <c r="H737" s="34"/>
    </row>
    <row r="738" spans="1:8" s="2" customFormat="1" ht="16.95" customHeight="1">
      <c r="A738" s="33"/>
      <c r="B738" s="34"/>
      <c r="C738" s="234" t="s">
        <v>4131</v>
      </c>
      <c r="D738" s="234" t="s">
        <v>4132</v>
      </c>
      <c r="E738" s="18" t="s">
        <v>256</v>
      </c>
      <c r="F738" s="235">
        <v>959.7</v>
      </c>
      <c r="G738" s="33"/>
      <c r="H738" s="34"/>
    </row>
    <row r="739" spans="1:8" s="2" customFormat="1" ht="26.4" customHeight="1">
      <c r="A739" s="33"/>
      <c r="B739" s="34"/>
      <c r="C739" s="229" t="s">
        <v>5396</v>
      </c>
      <c r="D739" s="229" t="s">
        <v>158</v>
      </c>
      <c r="E739" s="33"/>
      <c r="F739" s="33"/>
      <c r="G739" s="33"/>
      <c r="H739" s="34"/>
    </row>
    <row r="740" spans="1:8" s="2" customFormat="1" ht="16.95" customHeight="1">
      <c r="A740" s="33"/>
      <c r="B740" s="34"/>
      <c r="C740" s="230" t="s">
        <v>4388</v>
      </c>
      <c r="D740" s="231" t="s">
        <v>1</v>
      </c>
      <c r="E740" s="232" t="s">
        <v>1</v>
      </c>
      <c r="F740" s="233">
        <v>28</v>
      </c>
      <c r="G740" s="33"/>
      <c r="H740" s="34"/>
    </row>
    <row r="741" spans="1:8" s="2" customFormat="1" ht="16.95" customHeight="1">
      <c r="A741" s="33"/>
      <c r="B741" s="34"/>
      <c r="C741" s="234" t="s">
        <v>4388</v>
      </c>
      <c r="D741" s="234" t="s">
        <v>4439</v>
      </c>
      <c r="E741" s="18" t="s">
        <v>1</v>
      </c>
      <c r="F741" s="235">
        <v>28</v>
      </c>
      <c r="G741" s="33"/>
      <c r="H741" s="34"/>
    </row>
    <row r="742" spans="1:8" s="2" customFormat="1" ht="16.95" customHeight="1">
      <c r="A742" s="33"/>
      <c r="B742" s="34"/>
      <c r="C742" s="236" t="s">
        <v>5381</v>
      </c>
      <c r="D742" s="33"/>
      <c r="E742" s="33"/>
      <c r="F742" s="33"/>
      <c r="G742" s="33"/>
      <c r="H742" s="34"/>
    </row>
    <row r="743" spans="1:8" s="2" customFormat="1" ht="20.399999999999999">
      <c r="A743" s="33"/>
      <c r="B743" s="34"/>
      <c r="C743" s="234" t="s">
        <v>4436</v>
      </c>
      <c r="D743" s="234" t="s">
        <v>4437</v>
      </c>
      <c r="E743" s="18" t="s">
        <v>240</v>
      </c>
      <c r="F743" s="235">
        <v>28</v>
      </c>
      <c r="G743" s="33"/>
      <c r="H743" s="34"/>
    </row>
    <row r="744" spans="1:8" s="2" customFormat="1" ht="16.95" customHeight="1">
      <c r="A744" s="33"/>
      <c r="B744" s="34"/>
      <c r="C744" s="234" t="s">
        <v>4469</v>
      </c>
      <c r="D744" s="234" t="s">
        <v>4470</v>
      </c>
      <c r="E744" s="18" t="s">
        <v>240</v>
      </c>
      <c r="F744" s="235">
        <v>84</v>
      </c>
      <c r="G744" s="33"/>
      <c r="H744" s="34"/>
    </row>
    <row r="745" spans="1:8" s="2" customFormat="1" ht="16.95" customHeight="1">
      <c r="A745" s="33"/>
      <c r="B745" s="34"/>
      <c r="C745" s="234" t="s">
        <v>4482</v>
      </c>
      <c r="D745" s="234" t="s">
        <v>4483</v>
      </c>
      <c r="E745" s="18" t="s">
        <v>240</v>
      </c>
      <c r="F745" s="235">
        <v>81</v>
      </c>
      <c r="G745" s="33"/>
      <c r="H745" s="34"/>
    </row>
    <row r="746" spans="1:8" s="2" customFormat="1" ht="20.399999999999999">
      <c r="A746" s="33"/>
      <c r="B746" s="34"/>
      <c r="C746" s="234" t="s">
        <v>4440</v>
      </c>
      <c r="D746" s="234" t="s">
        <v>4441</v>
      </c>
      <c r="E746" s="18" t="s">
        <v>240</v>
      </c>
      <c r="F746" s="235">
        <v>28.42</v>
      </c>
      <c r="G746" s="33"/>
      <c r="H746" s="34"/>
    </row>
    <row r="747" spans="1:8" s="2" customFormat="1" ht="16.95" customHeight="1">
      <c r="A747" s="33"/>
      <c r="B747" s="34"/>
      <c r="C747" s="230" t="s">
        <v>4392</v>
      </c>
      <c r="D747" s="231" t="s">
        <v>1</v>
      </c>
      <c r="E747" s="232" t="s">
        <v>1</v>
      </c>
      <c r="F747" s="233">
        <v>53</v>
      </c>
      <c r="G747" s="33"/>
      <c r="H747" s="34"/>
    </row>
    <row r="748" spans="1:8" s="2" customFormat="1" ht="16.95" customHeight="1">
      <c r="A748" s="33"/>
      <c r="B748" s="34"/>
      <c r="C748" s="234" t="s">
        <v>4392</v>
      </c>
      <c r="D748" s="234" t="s">
        <v>4431</v>
      </c>
      <c r="E748" s="18" t="s">
        <v>1</v>
      </c>
      <c r="F748" s="235">
        <v>53</v>
      </c>
      <c r="G748" s="33"/>
      <c r="H748" s="34"/>
    </row>
    <row r="749" spans="1:8" s="2" customFormat="1" ht="16.95" customHeight="1">
      <c r="A749" s="33"/>
      <c r="B749" s="34"/>
      <c r="C749" s="236" t="s">
        <v>5381</v>
      </c>
      <c r="D749" s="33"/>
      <c r="E749" s="33"/>
      <c r="F749" s="33"/>
      <c r="G749" s="33"/>
      <c r="H749" s="34"/>
    </row>
    <row r="750" spans="1:8" s="2" customFormat="1" ht="20.399999999999999">
      <c r="A750" s="33"/>
      <c r="B750" s="34"/>
      <c r="C750" s="234" t="s">
        <v>4428</v>
      </c>
      <c r="D750" s="234" t="s">
        <v>4429</v>
      </c>
      <c r="E750" s="18" t="s">
        <v>240</v>
      </c>
      <c r="F750" s="235">
        <v>53</v>
      </c>
      <c r="G750" s="33"/>
      <c r="H750" s="34"/>
    </row>
    <row r="751" spans="1:8" s="2" customFormat="1" ht="16.95" customHeight="1">
      <c r="A751" s="33"/>
      <c r="B751" s="34"/>
      <c r="C751" s="234" t="s">
        <v>4469</v>
      </c>
      <c r="D751" s="234" t="s">
        <v>4470</v>
      </c>
      <c r="E751" s="18" t="s">
        <v>240</v>
      </c>
      <c r="F751" s="235">
        <v>84</v>
      </c>
      <c r="G751" s="33"/>
      <c r="H751" s="34"/>
    </row>
    <row r="752" spans="1:8" s="2" customFormat="1" ht="16.95" customHeight="1">
      <c r="A752" s="33"/>
      <c r="B752" s="34"/>
      <c r="C752" s="234" t="s">
        <v>4482</v>
      </c>
      <c r="D752" s="234" t="s">
        <v>4483</v>
      </c>
      <c r="E752" s="18" t="s">
        <v>240</v>
      </c>
      <c r="F752" s="235">
        <v>81</v>
      </c>
      <c r="G752" s="33"/>
      <c r="H752" s="34"/>
    </row>
    <row r="753" spans="1:8" s="2" customFormat="1" ht="16.95" customHeight="1">
      <c r="A753" s="33"/>
      <c r="B753" s="34"/>
      <c r="C753" s="234" t="s">
        <v>4432</v>
      </c>
      <c r="D753" s="234" t="s">
        <v>4433</v>
      </c>
      <c r="E753" s="18" t="s">
        <v>240</v>
      </c>
      <c r="F753" s="235">
        <v>53.795000000000002</v>
      </c>
      <c r="G753" s="33"/>
      <c r="H753" s="34"/>
    </row>
    <row r="754" spans="1:8" s="2" customFormat="1" ht="16.95" customHeight="1">
      <c r="A754" s="33"/>
      <c r="B754" s="34"/>
      <c r="C754" s="230" t="s">
        <v>3164</v>
      </c>
      <c r="D754" s="231" t="s">
        <v>1</v>
      </c>
      <c r="E754" s="232" t="s">
        <v>1</v>
      </c>
      <c r="F754" s="233">
        <v>9.7200000000000006</v>
      </c>
      <c r="G754" s="33"/>
      <c r="H754" s="34"/>
    </row>
    <row r="755" spans="1:8" s="2" customFormat="1" ht="16.95" customHeight="1">
      <c r="A755" s="33"/>
      <c r="B755" s="34"/>
      <c r="C755" s="234" t="s">
        <v>3164</v>
      </c>
      <c r="D755" s="234" t="s">
        <v>4407</v>
      </c>
      <c r="E755" s="18" t="s">
        <v>1</v>
      </c>
      <c r="F755" s="235">
        <v>9.7200000000000006</v>
      </c>
      <c r="G755" s="33"/>
      <c r="H755" s="34"/>
    </row>
    <row r="756" spans="1:8" s="2" customFormat="1" ht="16.95" customHeight="1">
      <c r="A756" s="33"/>
      <c r="B756" s="34"/>
      <c r="C756" s="236" t="s">
        <v>5381</v>
      </c>
      <c r="D756" s="33"/>
      <c r="E756" s="33"/>
      <c r="F756" s="33"/>
      <c r="G756" s="33"/>
      <c r="H756" s="34"/>
    </row>
    <row r="757" spans="1:8" s="2" customFormat="1" ht="16.95" customHeight="1">
      <c r="A757" s="33"/>
      <c r="B757" s="34"/>
      <c r="C757" s="234" t="s">
        <v>4404</v>
      </c>
      <c r="D757" s="234" t="s">
        <v>4405</v>
      </c>
      <c r="E757" s="18" t="s">
        <v>453</v>
      </c>
      <c r="F757" s="235">
        <v>9.7200000000000006</v>
      </c>
      <c r="G757" s="33"/>
      <c r="H757" s="34"/>
    </row>
    <row r="758" spans="1:8" s="2" customFormat="1" ht="16.95" customHeight="1">
      <c r="A758" s="33"/>
      <c r="B758" s="34"/>
      <c r="C758" s="234" t="s">
        <v>1328</v>
      </c>
      <c r="D758" s="234" t="s">
        <v>1329</v>
      </c>
      <c r="E758" s="18" t="s">
        <v>453</v>
      </c>
      <c r="F758" s="235">
        <v>41.274000000000001</v>
      </c>
      <c r="G758" s="33"/>
      <c r="H758" s="34"/>
    </row>
    <row r="759" spans="1:8" s="2" customFormat="1" ht="16.95" customHeight="1">
      <c r="A759" s="33"/>
      <c r="B759" s="34"/>
      <c r="C759" s="234" t="s">
        <v>4409</v>
      </c>
      <c r="D759" s="234" t="s">
        <v>4410</v>
      </c>
      <c r="E759" s="18" t="s">
        <v>267</v>
      </c>
      <c r="F759" s="235">
        <v>16.524000000000001</v>
      </c>
      <c r="G759" s="33"/>
      <c r="H759" s="34"/>
    </row>
    <row r="760" spans="1:8" s="2" customFormat="1" ht="16.95" customHeight="1">
      <c r="A760" s="33"/>
      <c r="B760" s="34"/>
      <c r="C760" s="230" t="s">
        <v>4389</v>
      </c>
      <c r="D760" s="231" t="s">
        <v>1</v>
      </c>
      <c r="E760" s="232" t="s">
        <v>1</v>
      </c>
      <c r="F760" s="233">
        <v>1</v>
      </c>
      <c r="G760" s="33"/>
      <c r="H760" s="34"/>
    </row>
    <row r="761" spans="1:8" s="2" customFormat="1" ht="16.95" customHeight="1">
      <c r="A761" s="33"/>
      <c r="B761" s="34"/>
      <c r="C761" s="234" t="s">
        <v>4389</v>
      </c>
      <c r="D761" s="234" t="s">
        <v>4490</v>
      </c>
      <c r="E761" s="18" t="s">
        <v>1</v>
      </c>
      <c r="F761" s="235">
        <v>1</v>
      </c>
      <c r="G761" s="33"/>
      <c r="H761" s="34"/>
    </row>
    <row r="762" spans="1:8" s="2" customFormat="1" ht="16.95" customHeight="1">
      <c r="A762" s="33"/>
      <c r="B762" s="34"/>
      <c r="C762" s="236" t="s">
        <v>5381</v>
      </c>
      <c r="D762" s="33"/>
      <c r="E762" s="33"/>
      <c r="F762" s="33"/>
      <c r="G762" s="33"/>
      <c r="H762" s="34"/>
    </row>
    <row r="763" spans="1:8" s="2" customFormat="1" ht="20.399999999999999">
      <c r="A763" s="33"/>
      <c r="B763" s="34"/>
      <c r="C763" s="234" t="s">
        <v>4487</v>
      </c>
      <c r="D763" s="234" t="s">
        <v>4488</v>
      </c>
      <c r="E763" s="18" t="s">
        <v>240</v>
      </c>
      <c r="F763" s="235">
        <v>1</v>
      </c>
      <c r="G763" s="33"/>
      <c r="H763" s="34"/>
    </row>
    <row r="764" spans="1:8" s="2" customFormat="1" ht="16.95" customHeight="1">
      <c r="A764" s="33"/>
      <c r="B764" s="34"/>
      <c r="C764" s="234" t="s">
        <v>4469</v>
      </c>
      <c r="D764" s="234" t="s">
        <v>4470</v>
      </c>
      <c r="E764" s="18" t="s">
        <v>240</v>
      </c>
      <c r="F764" s="235">
        <v>84</v>
      </c>
      <c r="G764" s="33"/>
      <c r="H764" s="34"/>
    </row>
    <row r="765" spans="1:8" s="2" customFormat="1" ht="16.95" customHeight="1">
      <c r="A765" s="33"/>
      <c r="B765" s="34"/>
      <c r="C765" s="230" t="s">
        <v>4390</v>
      </c>
      <c r="D765" s="231" t="s">
        <v>1</v>
      </c>
      <c r="E765" s="232" t="s">
        <v>1</v>
      </c>
      <c r="F765" s="233">
        <v>2</v>
      </c>
      <c r="G765" s="33"/>
      <c r="H765" s="34"/>
    </row>
    <row r="766" spans="1:8" s="2" customFormat="1" ht="16.95" customHeight="1">
      <c r="A766" s="33"/>
      <c r="B766" s="34"/>
      <c r="C766" s="234" t="s">
        <v>4390</v>
      </c>
      <c r="D766" s="234" t="s">
        <v>4494</v>
      </c>
      <c r="E766" s="18" t="s">
        <v>1</v>
      </c>
      <c r="F766" s="235">
        <v>2</v>
      </c>
      <c r="G766" s="33"/>
      <c r="H766" s="34"/>
    </row>
    <row r="767" spans="1:8" s="2" customFormat="1" ht="16.95" customHeight="1">
      <c r="A767" s="33"/>
      <c r="B767" s="34"/>
      <c r="C767" s="236" t="s">
        <v>5381</v>
      </c>
      <c r="D767" s="33"/>
      <c r="E767" s="33"/>
      <c r="F767" s="33"/>
      <c r="G767" s="33"/>
      <c r="H767" s="34"/>
    </row>
    <row r="768" spans="1:8" s="2" customFormat="1" ht="20.399999999999999">
      <c r="A768" s="33"/>
      <c r="B768" s="34"/>
      <c r="C768" s="234" t="s">
        <v>4491</v>
      </c>
      <c r="D768" s="234" t="s">
        <v>4492</v>
      </c>
      <c r="E768" s="18" t="s">
        <v>240</v>
      </c>
      <c r="F768" s="235">
        <v>2</v>
      </c>
      <c r="G768" s="33"/>
      <c r="H768" s="34"/>
    </row>
    <row r="769" spans="1:8" s="2" customFormat="1" ht="16.95" customHeight="1">
      <c r="A769" s="33"/>
      <c r="B769" s="34"/>
      <c r="C769" s="234" t="s">
        <v>4469</v>
      </c>
      <c r="D769" s="234" t="s">
        <v>4470</v>
      </c>
      <c r="E769" s="18" t="s">
        <v>240</v>
      </c>
      <c r="F769" s="235">
        <v>84</v>
      </c>
      <c r="G769" s="33"/>
      <c r="H769" s="34"/>
    </row>
    <row r="770" spans="1:8" s="2" customFormat="1" ht="16.95" customHeight="1">
      <c r="A770" s="33"/>
      <c r="B770" s="34"/>
      <c r="C770" s="230" t="s">
        <v>4391</v>
      </c>
      <c r="D770" s="231" t="s">
        <v>1</v>
      </c>
      <c r="E770" s="232" t="s">
        <v>1</v>
      </c>
      <c r="F770" s="233">
        <v>84</v>
      </c>
      <c r="G770" s="33"/>
      <c r="H770" s="34"/>
    </row>
    <row r="771" spans="1:8" s="2" customFormat="1" ht="16.95" customHeight="1">
      <c r="A771" s="33"/>
      <c r="B771" s="34"/>
      <c r="C771" s="234" t="s">
        <v>4391</v>
      </c>
      <c r="D771" s="234" t="s">
        <v>4472</v>
      </c>
      <c r="E771" s="18" t="s">
        <v>1</v>
      </c>
      <c r="F771" s="235">
        <v>84</v>
      </c>
      <c r="G771" s="33"/>
      <c r="H771" s="34"/>
    </row>
    <row r="772" spans="1:8" s="2" customFormat="1" ht="16.95" customHeight="1">
      <c r="A772" s="33"/>
      <c r="B772" s="34"/>
      <c r="C772" s="236" t="s">
        <v>5381</v>
      </c>
      <c r="D772" s="33"/>
      <c r="E772" s="33"/>
      <c r="F772" s="33"/>
      <c r="G772" s="33"/>
      <c r="H772" s="34"/>
    </row>
    <row r="773" spans="1:8" s="2" customFormat="1" ht="16.95" customHeight="1">
      <c r="A773" s="33"/>
      <c r="B773" s="34"/>
      <c r="C773" s="234" t="s">
        <v>4469</v>
      </c>
      <c r="D773" s="234" t="s">
        <v>4470</v>
      </c>
      <c r="E773" s="18" t="s">
        <v>240</v>
      </c>
      <c r="F773" s="235">
        <v>84</v>
      </c>
      <c r="G773" s="33"/>
      <c r="H773" s="34"/>
    </row>
    <row r="774" spans="1:8" s="2" customFormat="1" ht="16.95" customHeight="1">
      <c r="A774" s="33"/>
      <c r="B774" s="34"/>
      <c r="C774" s="234" t="s">
        <v>4473</v>
      </c>
      <c r="D774" s="234" t="s">
        <v>4474</v>
      </c>
      <c r="E774" s="18" t="s">
        <v>240</v>
      </c>
      <c r="F774" s="235">
        <v>84</v>
      </c>
      <c r="G774" s="33"/>
      <c r="H774" s="34"/>
    </row>
    <row r="775" spans="1:8" s="2" customFormat="1" ht="16.95" customHeight="1">
      <c r="A775" s="33"/>
      <c r="B775" s="34"/>
      <c r="C775" s="230" t="s">
        <v>4385</v>
      </c>
      <c r="D775" s="231" t="s">
        <v>1</v>
      </c>
      <c r="E775" s="232" t="s">
        <v>1</v>
      </c>
      <c r="F775" s="233">
        <v>50.994</v>
      </c>
      <c r="G775" s="33"/>
      <c r="H775" s="34"/>
    </row>
    <row r="776" spans="1:8" s="2" customFormat="1" ht="16.95" customHeight="1">
      <c r="A776" s="33"/>
      <c r="B776" s="34"/>
      <c r="C776" s="234" t="s">
        <v>1</v>
      </c>
      <c r="D776" s="234" t="s">
        <v>4397</v>
      </c>
      <c r="E776" s="18" t="s">
        <v>1</v>
      </c>
      <c r="F776" s="235">
        <v>0</v>
      </c>
      <c r="G776" s="33"/>
      <c r="H776" s="34"/>
    </row>
    <row r="777" spans="1:8" s="2" customFormat="1" ht="16.95" customHeight="1">
      <c r="A777" s="33"/>
      <c r="B777" s="34"/>
      <c r="C777" s="234" t="s">
        <v>1</v>
      </c>
      <c r="D777" s="234" t="s">
        <v>4398</v>
      </c>
      <c r="E777" s="18" t="s">
        <v>1</v>
      </c>
      <c r="F777" s="235">
        <v>8.0939999999999994</v>
      </c>
      <c r="G777" s="33"/>
      <c r="H777" s="34"/>
    </row>
    <row r="778" spans="1:8" s="2" customFormat="1" ht="16.95" customHeight="1">
      <c r="A778" s="33"/>
      <c r="B778" s="34"/>
      <c r="C778" s="234" t="s">
        <v>1</v>
      </c>
      <c r="D778" s="234" t="s">
        <v>4399</v>
      </c>
      <c r="E778" s="18" t="s">
        <v>1</v>
      </c>
      <c r="F778" s="235">
        <v>42.9</v>
      </c>
      <c r="G778" s="33"/>
      <c r="H778" s="34"/>
    </row>
    <row r="779" spans="1:8" s="2" customFormat="1" ht="16.95" customHeight="1">
      <c r="A779" s="33"/>
      <c r="B779" s="34"/>
      <c r="C779" s="234" t="s">
        <v>4385</v>
      </c>
      <c r="D779" s="234" t="s">
        <v>248</v>
      </c>
      <c r="E779" s="18" t="s">
        <v>1</v>
      </c>
      <c r="F779" s="235">
        <v>50.994</v>
      </c>
      <c r="G779" s="33"/>
      <c r="H779" s="34"/>
    </row>
    <row r="780" spans="1:8" s="2" customFormat="1" ht="16.95" customHeight="1">
      <c r="A780" s="33"/>
      <c r="B780" s="34"/>
      <c r="C780" s="236" t="s">
        <v>5381</v>
      </c>
      <c r="D780" s="33"/>
      <c r="E780" s="33"/>
      <c r="F780" s="33"/>
      <c r="G780" s="33"/>
      <c r="H780" s="34"/>
    </row>
    <row r="781" spans="1:8" s="2" customFormat="1" ht="16.95" customHeight="1">
      <c r="A781" s="33"/>
      <c r="B781" s="34"/>
      <c r="C781" s="234" t="s">
        <v>451</v>
      </c>
      <c r="D781" s="234" t="s">
        <v>452</v>
      </c>
      <c r="E781" s="18" t="s">
        <v>453</v>
      </c>
      <c r="F781" s="235">
        <v>50.994</v>
      </c>
      <c r="G781" s="33"/>
      <c r="H781" s="34"/>
    </row>
    <row r="782" spans="1:8" s="2" customFormat="1" ht="16.95" customHeight="1">
      <c r="A782" s="33"/>
      <c r="B782" s="34"/>
      <c r="C782" s="234" t="s">
        <v>1328</v>
      </c>
      <c r="D782" s="234" t="s">
        <v>1329</v>
      </c>
      <c r="E782" s="18" t="s">
        <v>453</v>
      </c>
      <c r="F782" s="235">
        <v>41.274000000000001</v>
      </c>
      <c r="G782" s="33"/>
      <c r="H782" s="34"/>
    </row>
    <row r="783" spans="1:8" s="2" customFormat="1" ht="16.95" customHeight="1">
      <c r="A783" s="33"/>
      <c r="B783" s="34"/>
      <c r="C783" s="230" t="s">
        <v>3166</v>
      </c>
      <c r="D783" s="231" t="s">
        <v>5397</v>
      </c>
      <c r="E783" s="232" t="s">
        <v>1</v>
      </c>
      <c r="F783" s="233">
        <v>14.025</v>
      </c>
      <c r="G783" s="33"/>
      <c r="H783" s="34"/>
    </row>
    <row r="784" spans="1:8" s="2" customFormat="1" ht="16.95" customHeight="1">
      <c r="A784" s="33"/>
      <c r="B784" s="34"/>
      <c r="C784" s="234" t="s">
        <v>1</v>
      </c>
      <c r="D784" s="234" t="s">
        <v>4684</v>
      </c>
      <c r="E784" s="18" t="s">
        <v>1</v>
      </c>
      <c r="F784" s="235">
        <v>5.95</v>
      </c>
      <c r="G784" s="33"/>
      <c r="H784" s="34"/>
    </row>
    <row r="785" spans="1:8" s="2" customFormat="1" ht="16.95" customHeight="1">
      <c r="A785" s="33"/>
      <c r="B785" s="34"/>
      <c r="C785" s="234" t="s">
        <v>1</v>
      </c>
      <c r="D785" s="234" t="s">
        <v>5398</v>
      </c>
      <c r="E785" s="18" t="s">
        <v>1</v>
      </c>
      <c r="F785" s="235">
        <v>8.0749999999999993</v>
      </c>
      <c r="G785" s="33"/>
      <c r="H785" s="34"/>
    </row>
    <row r="786" spans="1:8" s="2" customFormat="1" ht="16.95" customHeight="1">
      <c r="A786" s="33"/>
      <c r="B786" s="34"/>
      <c r="C786" s="234" t="s">
        <v>3166</v>
      </c>
      <c r="D786" s="234" t="s">
        <v>4685</v>
      </c>
      <c r="E786" s="18" t="s">
        <v>1</v>
      </c>
      <c r="F786" s="235">
        <v>14.025</v>
      </c>
      <c r="G786" s="33"/>
      <c r="H786" s="34"/>
    </row>
    <row r="787" spans="1:8" s="2" customFormat="1" ht="16.95" customHeight="1">
      <c r="A787" s="33"/>
      <c r="B787" s="34"/>
      <c r="C787" s="230" t="s">
        <v>4403</v>
      </c>
      <c r="D787" s="231" t="s">
        <v>1</v>
      </c>
      <c r="E787" s="232" t="s">
        <v>1</v>
      </c>
      <c r="F787" s="233">
        <v>41.274000000000001</v>
      </c>
      <c r="G787" s="33"/>
      <c r="H787" s="34"/>
    </row>
    <row r="788" spans="1:8" s="2" customFormat="1" ht="16.95" customHeight="1">
      <c r="A788" s="33"/>
      <c r="B788" s="34"/>
      <c r="C788" s="234" t="s">
        <v>1</v>
      </c>
      <c r="D788" s="234" t="s">
        <v>4401</v>
      </c>
      <c r="E788" s="18" t="s">
        <v>1</v>
      </c>
      <c r="F788" s="235">
        <v>0</v>
      </c>
      <c r="G788" s="33"/>
      <c r="H788" s="34"/>
    </row>
    <row r="789" spans="1:8" s="2" customFormat="1" ht="16.95" customHeight="1">
      <c r="A789" s="33"/>
      <c r="B789" s="34"/>
      <c r="C789" s="234" t="s">
        <v>1</v>
      </c>
      <c r="D789" s="234" t="s">
        <v>4385</v>
      </c>
      <c r="E789" s="18" t="s">
        <v>1</v>
      </c>
      <c r="F789" s="235">
        <v>50.994</v>
      </c>
      <c r="G789" s="33"/>
      <c r="H789" s="34"/>
    </row>
    <row r="790" spans="1:8" s="2" customFormat="1" ht="16.95" customHeight="1">
      <c r="A790" s="33"/>
      <c r="B790" s="34"/>
      <c r="C790" s="234" t="s">
        <v>1</v>
      </c>
      <c r="D790" s="234" t="s">
        <v>4402</v>
      </c>
      <c r="E790" s="18" t="s">
        <v>1</v>
      </c>
      <c r="F790" s="235">
        <v>-9.7200000000000006</v>
      </c>
      <c r="G790" s="33"/>
      <c r="H790" s="34"/>
    </row>
    <row r="791" spans="1:8" s="2" customFormat="1" ht="16.95" customHeight="1">
      <c r="A791" s="33"/>
      <c r="B791" s="34"/>
      <c r="C791" s="234" t="s">
        <v>4403</v>
      </c>
      <c r="D791" s="234" t="s">
        <v>248</v>
      </c>
      <c r="E791" s="18" t="s">
        <v>1</v>
      </c>
      <c r="F791" s="235">
        <v>41.274000000000001</v>
      </c>
      <c r="G791" s="33"/>
      <c r="H791" s="34"/>
    </row>
    <row r="792" spans="1:8" s="2" customFormat="1" ht="16.95" customHeight="1">
      <c r="A792" s="33"/>
      <c r="B792" s="34"/>
      <c r="C792" s="230" t="s">
        <v>5399</v>
      </c>
      <c r="D792" s="231" t="s">
        <v>5400</v>
      </c>
      <c r="E792" s="232" t="s">
        <v>1</v>
      </c>
      <c r="F792" s="233">
        <v>37</v>
      </c>
      <c r="G792" s="33"/>
      <c r="H792" s="34"/>
    </row>
    <row r="793" spans="1:8" s="2" customFormat="1" ht="16.95" customHeight="1">
      <c r="A793" s="33"/>
      <c r="B793" s="34"/>
      <c r="C793" s="234" t="s">
        <v>1</v>
      </c>
      <c r="D793" s="234" t="s">
        <v>4686</v>
      </c>
      <c r="E793" s="18" t="s">
        <v>1</v>
      </c>
      <c r="F793" s="235">
        <v>17</v>
      </c>
      <c r="G793" s="33"/>
      <c r="H793" s="34"/>
    </row>
    <row r="794" spans="1:8" s="2" customFormat="1" ht="16.95" customHeight="1">
      <c r="A794" s="33"/>
      <c r="B794" s="34"/>
      <c r="C794" s="234" t="s">
        <v>1</v>
      </c>
      <c r="D794" s="234" t="s">
        <v>5401</v>
      </c>
      <c r="E794" s="18" t="s">
        <v>1</v>
      </c>
      <c r="F794" s="235">
        <v>20</v>
      </c>
      <c r="G794" s="33"/>
      <c r="H794" s="34"/>
    </row>
    <row r="795" spans="1:8" s="2" customFormat="1" ht="16.95" customHeight="1">
      <c r="A795" s="33"/>
      <c r="B795" s="34"/>
      <c r="C795" s="234" t="s">
        <v>5399</v>
      </c>
      <c r="D795" s="234" t="s">
        <v>2646</v>
      </c>
      <c r="E795" s="18" t="s">
        <v>1</v>
      </c>
      <c r="F795" s="235">
        <v>37</v>
      </c>
      <c r="G795" s="33"/>
      <c r="H795" s="34"/>
    </row>
    <row r="796" spans="1:8" s="2" customFormat="1" ht="26.4" customHeight="1">
      <c r="A796" s="33"/>
      <c r="B796" s="34"/>
      <c r="C796" s="229" t="s">
        <v>5402</v>
      </c>
      <c r="D796" s="229" t="s">
        <v>161</v>
      </c>
      <c r="E796" s="33"/>
      <c r="F796" s="33"/>
      <c r="G796" s="33"/>
      <c r="H796" s="34"/>
    </row>
    <row r="797" spans="1:8" s="2" customFormat="1" ht="16.95" customHeight="1">
      <c r="A797" s="33"/>
      <c r="B797" s="34"/>
      <c r="C797" s="230" t="s">
        <v>3162</v>
      </c>
      <c r="D797" s="231" t="s">
        <v>1</v>
      </c>
      <c r="E797" s="232" t="s">
        <v>1</v>
      </c>
      <c r="F797" s="233">
        <v>11.64</v>
      </c>
      <c r="G797" s="33"/>
      <c r="H797" s="34"/>
    </row>
    <row r="798" spans="1:8" s="2" customFormat="1" ht="16.95" customHeight="1">
      <c r="A798" s="33"/>
      <c r="B798" s="34"/>
      <c r="C798" s="234" t="s">
        <v>3162</v>
      </c>
      <c r="D798" s="234" t="s">
        <v>4579</v>
      </c>
      <c r="E798" s="18" t="s">
        <v>1</v>
      </c>
      <c r="F798" s="235">
        <v>11.64</v>
      </c>
      <c r="G798" s="33"/>
      <c r="H798" s="34"/>
    </row>
    <row r="799" spans="1:8" s="2" customFormat="1" ht="16.95" customHeight="1">
      <c r="A799" s="33"/>
      <c r="B799" s="34"/>
      <c r="C799" s="236" t="s">
        <v>5381</v>
      </c>
      <c r="D799" s="33"/>
      <c r="E799" s="33"/>
      <c r="F799" s="33"/>
      <c r="G799" s="33"/>
      <c r="H799" s="34"/>
    </row>
    <row r="800" spans="1:8" s="2" customFormat="1" ht="20.399999999999999">
      <c r="A800" s="33"/>
      <c r="B800" s="34"/>
      <c r="C800" s="234" t="s">
        <v>3192</v>
      </c>
      <c r="D800" s="234" t="s">
        <v>3193</v>
      </c>
      <c r="E800" s="18" t="s">
        <v>453</v>
      </c>
      <c r="F800" s="235">
        <v>11.64</v>
      </c>
      <c r="G800" s="33"/>
      <c r="H800" s="34"/>
    </row>
    <row r="801" spans="1:8" s="2" customFormat="1" ht="20.399999999999999">
      <c r="A801" s="33"/>
      <c r="B801" s="34"/>
      <c r="C801" s="234" t="s">
        <v>4550</v>
      </c>
      <c r="D801" s="234" t="s">
        <v>4551</v>
      </c>
      <c r="E801" s="18" t="s">
        <v>453</v>
      </c>
      <c r="F801" s="235">
        <v>39.576000000000001</v>
      </c>
      <c r="G801" s="33"/>
      <c r="H801" s="34"/>
    </row>
    <row r="802" spans="1:8" s="2" customFormat="1" ht="20.399999999999999">
      <c r="A802" s="33"/>
      <c r="B802" s="34"/>
      <c r="C802" s="234" t="s">
        <v>4568</v>
      </c>
      <c r="D802" s="234" t="s">
        <v>4569</v>
      </c>
      <c r="E802" s="18" t="s">
        <v>453</v>
      </c>
      <c r="F802" s="235">
        <v>36.084000000000003</v>
      </c>
      <c r="G802" s="33"/>
      <c r="H802" s="34"/>
    </row>
    <row r="803" spans="1:8" s="2" customFormat="1" ht="16.95" customHeight="1">
      <c r="A803" s="33"/>
      <c r="B803" s="34"/>
      <c r="C803" s="230" t="s">
        <v>3164</v>
      </c>
      <c r="D803" s="231" t="s">
        <v>1</v>
      </c>
      <c r="E803" s="232" t="s">
        <v>1</v>
      </c>
      <c r="F803" s="233">
        <v>27.936</v>
      </c>
      <c r="G803" s="33"/>
      <c r="H803" s="34"/>
    </row>
    <row r="804" spans="1:8" s="2" customFormat="1" ht="16.95" customHeight="1">
      <c r="A804" s="33"/>
      <c r="B804" s="34"/>
      <c r="C804" s="234" t="s">
        <v>3164</v>
      </c>
      <c r="D804" s="234" t="s">
        <v>4573</v>
      </c>
      <c r="E804" s="18" t="s">
        <v>1</v>
      </c>
      <c r="F804" s="235">
        <v>27.936</v>
      </c>
      <c r="G804" s="33"/>
      <c r="H804" s="34"/>
    </row>
    <row r="805" spans="1:8" s="2" customFormat="1" ht="16.95" customHeight="1">
      <c r="A805" s="33"/>
      <c r="B805" s="34"/>
      <c r="C805" s="236" t="s">
        <v>5381</v>
      </c>
      <c r="D805" s="33"/>
      <c r="E805" s="33"/>
      <c r="F805" s="33"/>
      <c r="G805" s="33"/>
      <c r="H805" s="34"/>
    </row>
    <row r="806" spans="1:8" s="2" customFormat="1" ht="16.95" customHeight="1">
      <c r="A806" s="33"/>
      <c r="B806" s="34"/>
      <c r="C806" s="234" t="s">
        <v>4404</v>
      </c>
      <c r="D806" s="234" t="s">
        <v>4405</v>
      </c>
      <c r="E806" s="18" t="s">
        <v>453</v>
      </c>
      <c r="F806" s="235">
        <v>27.936</v>
      </c>
      <c r="G806" s="33"/>
      <c r="H806" s="34"/>
    </row>
    <row r="807" spans="1:8" s="2" customFormat="1" ht="20.399999999999999">
      <c r="A807" s="33"/>
      <c r="B807" s="34"/>
      <c r="C807" s="234" t="s">
        <v>4550</v>
      </c>
      <c r="D807" s="234" t="s">
        <v>4551</v>
      </c>
      <c r="E807" s="18" t="s">
        <v>453</v>
      </c>
      <c r="F807" s="235">
        <v>39.576000000000001</v>
      </c>
      <c r="G807" s="33"/>
      <c r="H807" s="34"/>
    </row>
    <row r="808" spans="1:8" s="2" customFormat="1" ht="20.399999999999999">
      <c r="A808" s="33"/>
      <c r="B808" s="34"/>
      <c r="C808" s="234" t="s">
        <v>4568</v>
      </c>
      <c r="D808" s="234" t="s">
        <v>4569</v>
      </c>
      <c r="E808" s="18" t="s">
        <v>453</v>
      </c>
      <c r="F808" s="235">
        <v>36.084000000000003</v>
      </c>
      <c r="G808" s="33"/>
      <c r="H808" s="34"/>
    </row>
    <row r="809" spans="1:8" s="2" customFormat="1" ht="16.95" customHeight="1">
      <c r="A809" s="33"/>
      <c r="B809" s="34"/>
      <c r="C809" s="234" t="s">
        <v>4574</v>
      </c>
      <c r="D809" s="234" t="s">
        <v>4575</v>
      </c>
      <c r="E809" s="18" t="s">
        <v>267</v>
      </c>
      <c r="F809" s="235">
        <v>44.698</v>
      </c>
      <c r="G809" s="33"/>
      <c r="H809" s="34"/>
    </row>
    <row r="810" spans="1:8" s="2" customFormat="1" ht="16.95" customHeight="1">
      <c r="A810" s="33"/>
      <c r="B810" s="34"/>
      <c r="C810" s="230" t="s">
        <v>4533</v>
      </c>
      <c r="D810" s="231" t="s">
        <v>1</v>
      </c>
      <c r="E810" s="232" t="s">
        <v>1</v>
      </c>
      <c r="F810" s="233">
        <v>75.66</v>
      </c>
      <c r="G810" s="33"/>
      <c r="H810" s="34"/>
    </row>
    <row r="811" spans="1:8" s="2" customFormat="1" ht="16.95" customHeight="1">
      <c r="A811" s="33"/>
      <c r="B811" s="34"/>
      <c r="C811" s="234" t="s">
        <v>1</v>
      </c>
      <c r="D811" s="234" t="s">
        <v>4542</v>
      </c>
      <c r="E811" s="18" t="s">
        <v>1</v>
      </c>
      <c r="F811" s="235">
        <v>0</v>
      </c>
      <c r="G811" s="33"/>
      <c r="H811" s="34"/>
    </row>
    <row r="812" spans="1:8" s="2" customFormat="1" ht="16.95" customHeight="1">
      <c r="A812" s="33"/>
      <c r="B812" s="34"/>
      <c r="C812" s="234" t="s">
        <v>1</v>
      </c>
      <c r="D812" s="234" t="s">
        <v>4543</v>
      </c>
      <c r="E812" s="18" t="s">
        <v>1</v>
      </c>
      <c r="F812" s="235">
        <v>25.74</v>
      </c>
      <c r="G812" s="33"/>
      <c r="H812" s="34"/>
    </row>
    <row r="813" spans="1:8" s="2" customFormat="1" ht="16.95" customHeight="1">
      <c r="A813" s="33"/>
      <c r="B813" s="34"/>
      <c r="C813" s="234" t="s">
        <v>1</v>
      </c>
      <c r="D813" s="234" t="s">
        <v>4544</v>
      </c>
      <c r="E813" s="18" t="s">
        <v>1</v>
      </c>
      <c r="F813" s="235">
        <v>49.92</v>
      </c>
      <c r="G813" s="33"/>
      <c r="H813" s="34"/>
    </row>
    <row r="814" spans="1:8" s="2" customFormat="1" ht="16.95" customHeight="1">
      <c r="A814" s="33"/>
      <c r="B814" s="34"/>
      <c r="C814" s="234" t="s">
        <v>4533</v>
      </c>
      <c r="D814" s="234" t="s">
        <v>4545</v>
      </c>
      <c r="E814" s="18" t="s">
        <v>1</v>
      </c>
      <c r="F814" s="235">
        <v>75.66</v>
      </c>
      <c r="G814" s="33"/>
      <c r="H814" s="34"/>
    </row>
    <row r="815" spans="1:8" s="2" customFormat="1" ht="16.95" customHeight="1">
      <c r="A815" s="33"/>
      <c r="B815" s="34"/>
      <c r="C815" s="236" t="s">
        <v>5381</v>
      </c>
      <c r="D815" s="33"/>
      <c r="E815" s="33"/>
      <c r="F815" s="33"/>
      <c r="G815" s="33"/>
      <c r="H815" s="34"/>
    </row>
    <row r="816" spans="1:8" s="2" customFormat="1" ht="16.95" customHeight="1">
      <c r="A816" s="33"/>
      <c r="B816" s="34"/>
      <c r="C816" s="234" t="s">
        <v>4539</v>
      </c>
      <c r="D816" s="234" t="s">
        <v>4540</v>
      </c>
      <c r="E816" s="18" t="s">
        <v>453</v>
      </c>
      <c r="F816" s="235">
        <v>75.66</v>
      </c>
      <c r="G816" s="33"/>
      <c r="H816" s="34"/>
    </row>
    <row r="817" spans="1:8" s="2" customFormat="1" ht="20.399999999999999">
      <c r="A817" s="33"/>
      <c r="B817" s="34"/>
      <c r="C817" s="234" t="s">
        <v>4546</v>
      </c>
      <c r="D817" s="234" t="s">
        <v>4547</v>
      </c>
      <c r="E817" s="18" t="s">
        <v>453</v>
      </c>
      <c r="F817" s="235">
        <v>22.698</v>
      </c>
      <c r="G817" s="33"/>
      <c r="H817" s="34"/>
    </row>
    <row r="818" spans="1:8" s="2" customFormat="1" ht="20.399999999999999">
      <c r="A818" s="33"/>
      <c r="B818" s="34"/>
      <c r="C818" s="234" t="s">
        <v>4568</v>
      </c>
      <c r="D818" s="234" t="s">
        <v>4569</v>
      </c>
      <c r="E818" s="18" t="s">
        <v>453</v>
      </c>
      <c r="F818" s="235">
        <v>36.084000000000003</v>
      </c>
      <c r="G818" s="33"/>
      <c r="H818" s="34"/>
    </row>
    <row r="819" spans="1:8" s="2" customFormat="1" ht="16.95" customHeight="1">
      <c r="A819" s="33"/>
      <c r="B819" s="34"/>
      <c r="C819" s="230" t="s">
        <v>3166</v>
      </c>
      <c r="D819" s="231" t="s">
        <v>1</v>
      </c>
      <c r="E819" s="232" t="s">
        <v>1</v>
      </c>
      <c r="F819" s="233">
        <v>39.576000000000001</v>
      </c>
      <c r="G819" s="33"/>
      <c r="H819" s="34"/>
    </row>
    <row r="820" spans="1:8" s="2" customFormat="1" ht="16.95" customHeight="1">
      <c r="A820" s="33"/>
      <c r="B820" s="34"/>
      <c r="C820" s="234" t="s">
        <v>1</v>
      </c>
      <c r="D820" s="234" t="s">
        <v>4553</v>
      </c>
      <c r="E820" s="18" t="s">
        <v>1</v>
      </c>
      <c r="F820" s="235">
        <v>0</v>
      </c>
      <c r="G820" s="33"/>
      <c r="H820" s="34"/>
    </row>
    <row r="821" spans="1:8" s="2" customFormat="1" ht="16.95" customHeight="1">
      <c r="A821" s="33"/>
      <c r="B821" s="34"/>
      <c r="C821" s="234" t="s">
        <v>1</v>
      </c>
      <c r="D821" s="234" t="s">
        <v>3162</v>
      </c>
      <c r="E821" s="18" t="s">
        <v>1</v>
      </c>
      <c r="F821" s="235">
        <v>11.64</v>
      </c>
      <c r="G821" s="33"/>
      <c r="H821" s="34"/>
    </row>
    <row r="822" spans="1:8" s="2" customFormat="1" ht="16.95" customHeight="1">
      <c r="A822" s="33"/>
      <c r="B822" s="34"/>
      <c r="C822" s="234" t="s">
        <v>1</v>
      </c>
      <c r="D822" s="234" t="s">
        <v>3164</v>
      </c>
      <c r="E822" s="18" t="s">
        <v>1</v>
      </c>
      <c r="F822" s="235">
        <v>27.936</v>
      </c>
      <c r="G822" s="33"/>
      <c r="H822" s="34"/>
    </row>
    <row r="823" spans="1:8" s="2" customFormat="1" ht="16.95" customHeight="1">
      <c r="A823" s="33"/>
      <c r="B823" s="34"/>
      <c r="C823" s="234" t="s">
        <v>3166</v>
      </c>
      <c r="D823" s="234" t="s">
        <v>248</v>
      </c>
      <c r="E823" s="18" t="s">
        <v>1</v>
      </c>
      <c r="F823" s="235">
        <v>39.576000000000001</v>
      </c>
      <c r="G823" s="33"/>
      <c r="H823" s="34"/>
    </row>
    <row r="824" spans="1:8" s="2" customFormat="1" ht="16.95" customHeight="1">
      <c r="A824" s="33"/>
      <c r="B824" s="34"/>
      <c r="C824" s="236" t="s">
        <v>5381</v>
      </c>
      <c r="D824" s="33"/>
      <c r="E824" s="33"/>
      <c r="F824" s="33"/>
      <c r="G824" s="33"/>
      <c r="H824" s="34"/>
    </row>
    <row r="825" spans="1:8" s="2" customFormat="1" ht="20.399999999999999">
      <c r="A825" s="33"/>
      <c r="B825" s="34"/>
      <c r="C825" s="234" t="s">
        <v>4550</v>
      </c>
      <c r="D825" s="234" t="s">
        <v>4551</v>
      </c>
      <c r="E825" s="18" t="s">
        <v>453</v>
      </c>
      <c r="F825" s="235">
        <v>39.576000000000001</v>
      </c>
      <c r="G825" s="33"/>
      <c r="H825" s="34"/>
    </row>
    <row r="826" spans="1:8" s="2" customFormat="1" ht="20.399999999999999">
      <c r="A826" s="33"/>
      <c r="B826" s="34"/>
      <c r="C826" s="234" t="s">
        <v>4554</v>
      </c>
      <c r="D826" s="234" t="s">
        <v>4555</v>
      </c>
      <c r="E826" s="18" t="s">
        <v>453</v>
      </c>
      <c r="F826" s="235">
        <v>277.03199999999998</v>
      </c>
      <c r="G826" s="33"/>
      <c r="H826" s="34"/>
    </row>
    <row r="827" spans="1:8" s="2" customFormat="1" ht="16.95" customHeight="1">
      <c r="A827" s="33"/>
      <c r="B827" s="34"/>
      <c r="C827" s="234" t="s">
        <v>4558</v>
      </c>
      <c r="D827" s="234" t="s">
        <v>4559</v>
      </c>
      <c r="E827" s="18" t="s">
        <v>453</v>
      </c>
      <c r="F827" s="235">
        <v>39.576000000000001</v>
      </c>
      <c r="G827" s="33"/>
      <c r="H827" s="34"/>
    </row>
    <row r="828" spans="1:8" s="2" customFormat="1" ht="16.95" customHeight="1">
      <c r="A828" s="33"/>
      <c r="B828" s="34"/>
      <c r="C828" s="234" t="s">
        <v>4561</v>
      </c>
      <c r="D828" s="234" t="s">
        <v>4562</v>
      </c>
      <c r="E828" s="18" t="s">
        <v>453</v>
      </c>
      <c r="F828" s="235">
        <v>39.576000000000001</v>
      </c>
      <c r="G828" s="33"/>
      <c r="H828" s="34"/>
    </row>
    <row r="829" spans="1:8" s="2" customFormat="1" ht="16.95" customHeight="1">
      <c r="A829" s="33"/>
      <c r="B829" s="34"/>
      <c r="C829" s="234" t="s">
        <v>4564</v>
      </c>
      <c r="D829" s="234" t="s">
        <v>4565</v>
      </c>
      <c r="E829" s="18" t="s">
        <v>267</v>
      </c>
      <c r="F829" s="235">
        <v>63.322000000000003</v>
      </c>
      <c r="G829" s="33"/>
      <c r="H829" s="34"/>
    </row>
    <row r="830" spans="1:8" s="2" customFormat="1" ht="26.4" customHeight="1">
      <c r="A830" s="33"/>
      <c r="B830" s="34"/>
      <c r="C830" s="229" t="s">
        <v>5403</v>
      </c>
      <c r="D830" s="229" t="s">
        <v>164</v>
      </c>
      <c r="E830" s="33"/>
      <c r="F830" s="33"/>
      <c r="G830" s="33"/>
      <c r="H830" s="34"/>
    </row>
    <row r="831" spans="1:8" s="2" customFormat="1" ht="16.95" customHeight="1">
      <c r="A831" s="33"/>
      <c r="B831" s="34"/>
      <c r="C831" s="230" t="s">
        <v>4668</v>
      </c>
      <c r="D831" s="231" t="s">
        <v>1</v>
      </c>
      <c r="E831" s="232" t="s">
        <v>1</v>
      </c>
      <c r="F831" s="233">
        <v>0.40500000000000003</v>
      </c>
      <c r="G831" s="33"/>
      <c r="H831" s="34"/>
    </row>
    <row r="832" spans="1:8" s="2" customFormat="1" ht="16.95" customHeight="1">
      <c r="A832" s="33"/>
      <c r="B832" s="34"/>
      <c r="C832" s="234" t="s">
        <v>4668</v>
      </c>
      <c r="D832" s="234" t="s">
        <v>4726</v>
      </c>
      <c r="E832" s="18" t="s">
        <v>1</v>
      </c>
      <c r="F832" s="235">
        <v>0.40500000000000003</v>
      </c>
      <c r="G832" s="33"/>
      <c r="H832" s="34"/>
    </row>
    <row r="833" spans="1:8" s="2" customFormat="1" ht="16.95" customHeight="1">
      <c r="A833" s="33"/>
      <c r="B833" s="34"/>
      <c r="C833" s="236" t="s">
        <v>5381</v>
      </c>
      <c r="D833" s="33"/>
      <c r="E833" s="33"/>
      <c r="F833" s="33"/>
      <c r="G833" s="33"/>
      <c r="H833" s="34"/>
    </row>
    <row r="834" spans="1:8" s="2" customFormat="1" ht="16.95" customHeight="1">
      <c r="A834" s="33"/>
      <c r="B834" s="34"/>
      <c r="C834" s="234" t="s">
        <v>4723</v>
      </c>
      <c r="D834" s="234" t="s">
        <v>4724</v>
      </c>
      <c r="E834" s="18" t="s">
        <v>453</v>
      </c>
      <c r="F834" s="235">
        <v>0.40500000000000003</v>
      </c>
      <c r="G834" s="33"/>
      <c r="H834" s="34"/>
    </row>
    <row r="835" spans="1:8" s="2" customFormat="1" ht="20.399999999999999">
      <c r="A835" s="33"/>
      <c r="B835" s="34"/>
      <c r="C835" s="234" t="s">
        <v>4568</v>
      </c>
      <c r="D835" s="234" t="s">
        <v>4569</v>
      </c>
      <c r="E835" s="18" t="s">
        <v>453</v>
      </c>
      <c r="F835" s="235">
        <v>14.84</v>
      </c>
      <c r="G835" s="33"/>
      <c r="H835" s="34"/>
    </row>
    <row r="836" spans="1:8" s="2" customFormat="1" ht="16.95" customHeight="1">
      <c r="A836" s="33"/>
      <c r="B836" s="34"/>
      <c r="C836" s="230" t="s">
        <v>4664</v>
      </c>
      <c r="D836" s="231" t="s">
        <v>1</v>
      </c>
      <c r="E836" s="232" t="s">
        <v>1</v>
      </c>
      <c r="F836" s="233">
        <v>0.32400000000000001</v>
      </c>
      <c r="G836" s="33"/>
      <c r="H836" s="34"/>
    </row>
    <row r="837" spans="1:8" s="2" customFormat="1" ht="16.95" customHeight="1">
      <c r="A837" s="33"/>
      <c r="B837" s="34"/>
      <c r="C837" s="234" t="s">
        <v>4664</v>
      </c>
      <c r="D837" s="234" t="s">
        <v>4720</v>
      </c>
      <c r="E837" s="18" t="s">
        <v>1</v>
      </c>
      <c r="F837" s="235">
        <v>0.32400000000000001</v>
      </c>
      <c r="G837" s="33"/>
      <c r="H837" s="34"/>
    </row>
    <row r="838" spans="1:8" s="2" customFormat="1" ht="16.95" customHeight="1">
      <c r="A838" s="33"/>
      <c r="B838" s="34"/>
      <c r="C838" s="236" t="s">
        <v>5381</v>
      </c>
      <c r="D838" s="33"/>
      <c r="E838" s="33"/>
      <c r="F838" s="33"/>
      <c r="G838" s="33"/>
      <c r="H838" s="34"/>
    </row>
    <row r="839" spans="1:8" s="2" customFormat="1" ht="16.95" customHeight="1">
      <c r="A839" s="33"/>
      <c r="B839" s="34"/>
      <c r="C839" s="234" t="s">
        <v>4717</v>
      </c>
      <c r="D839" s="234" t="s">
        <v>4718</v>
      </c>
      <c r="E839" s="18" t="s">
        <v>453</v>
      </c>
      <c r="F839" s="235">
        <v>0.32400000000000001</v>
      </c>
      <c r="G839" s="33"/>
      <c r="H839" s="34"/>
    </row>
    <row r="840" spans="1:8" s="2" customFormat="1" ht="20.399999999999999">
      <c r="A840" s="33"/>
      <c r="B840" s="34"/>
      <c r="C840" s="234" t="s">
        <v>4568</v>
      </c>
      <c r="D840" s="234" t="s">
        <v>4569</v>
      </c>
      <c r="E840" s="18" t="s">
        <v>453</v>
      </c>
      <c r="F840" s="235">
        <v>14.84</v>
      </c>
      <c r="G840" s="33"/>
      <c r="H840" s="34"/>
    </row>
    <row r="841" spans="1:8" s="2" customFormat="1" ht="16.95" customHeight="1">
      <c r="A841" s="33"/>
      <c r="B841" s="34"/>
      <c r="C841" s="230" t="s">
        <v>4666</v>
      </c>
      <c r="D841" s="231" t="s">
        <v>1</v>
      </c>
      <c r="E841" s="232" t="s">
        <v>1</v>
      </c>
      <c r="F841" s="233">
        <v>0.13500000000000001</v>
      </c>
      <c r="G841" s="33"/>
      <c r="H841" s="34"/>
    </row>
    <row r="842" spans="1:8" s="2" customFormat="1" ht="16.95" customHeight="1">
      <c r="A842" s="33"/>
      <c r="B842" s="34"/>
      <c r="C842" s="234" t="s">
        <v>4666</v>
      </c>
      <c r="D842" s="234" t="s">
        <v>4722</v>
      </c>
      <c r="E842" s="18" t="s">
        <v>1</v>
      </c>
      <c r="F842" s="235">
        <v>0.13500000000000001</v>
      </c>
      <c r="G842" s="33"/>
      <c r="H842" s="34"/>
    </row>
    <row r="843" spans="1:8" s="2" customFormat="1" ht="16.95" customHeight="1">
      <c r="A843" s="33"/>
      <c r="B843" s="34"/>
      <c r="C843" s="236" t="s">
        <v>5381</v>
      </c>
      <c r="D843" s="33"/>
      <c r="E843" s="33"/>
      <c r="F843" s="33"/>
      <c r="G843" s="33"/>
      <c r="H843" s="34"/>
    </row>
    <row r="844" spans="1:8" s="2" customFormat="1" ht="20.399999999999999">
      <c r="A844" s="33"/>
      <c r="B844" s="34"/>
      <c r="C844" s="234" t="s">
        <v>3192</v>
      </c>
      <c r="D844" s="234" t="s">
        <v>3193</v>
      </c>
      <c r="E844" s="18" t="s">
        <v>453</v>
      </c>
      <c r="F844" s="235">
        <v>0.13500000000000001</v>
      </c>
      <c r="G844" s="33"/>
      <c r="H844" s="34"/>
    </row>
    <row r="845" spans="1:8" s="2" customFormat="1" ht="20.399999999999999">
      <c r="A845" s="33"/>
      <c r="B845" s="34"/>
      <c r="C845" s="234" t="s">
        <v>4568</v>
      </c>
      <c r="D845" s="234" t="s">
        <v>4569</v>
      </c>
      <c r="E845" s="18" t="s">
        <v>453</v>
      </c>
      <c r="F845" s="235">
        <v>14.84</v>
      </c>
      <c r="G845" s="33"/>
      <c r="H845" s="34"/>
    </row>
    <row r="846" spans="1:8" s="2" customFormat="1" ht="16.95" customHeight="1">
      <c r="A846" s="33"/>
      <c r="B846" s="34"/>
      <c r="C846" s="230" t="s">
        <v>4385</v>
      </c>
      <c r="D846" s="231" t="s">
        <v>4385</v>
      </c>
      <c r="E846" s="232" t="s">
        <v>1</v>
      </c>
      <c r="F846" s="233">
        <v>22.95</v>
      </c>
      <c r="G846" s="33"/>
      <c r="H846" s="34"/>
    </row>
    <row r="847" spans="1:8" s="2" customFormat="1" ht="16.95" customHeight="1">
      <c r="A847" s="33"/>
      <c r="B847" s="34"/>
      <c r="C847" s="234" t="s">
        <v>1</v>
      </c>
      <c r="D847" s="234" t="s">
        <v>4684</v>
      </c>
      <c r="E847" s="18" t="s">
        <v>1</v>
      </c>
      <c r="F847" s="235">
        <v>5.95</v>
      </c>
      <c r="G847" s="33"/>
      <c r="H847" s="34"/>
    </row>
    <row r="848" spans="1:8" s="2" customFormat="1" ht="16.95" customHeight="1">
      <c r="A848" s="33"/>
      <c r="B848" s="34"/>
      <c r="C848" s="234" t="s">
        <v>1</v>
      </c>
      <c r="D848" s="234" t="s">
        <v>4686</v>
      </c>
      <c r="E848" s="18" t="s">
        <v>1</v>
      </c>
      <c r="F848" s="235">
        <v>17</v>
      </c>
      <c r="G848" s="33"/>
      <c r="H848" s="34"/>
    </row>
    <row r="849" spans="1:8" s="2" customFormat="1" ht="16.95" customHeight="1">
      <c r="A849" s="33"/>
      <c r="B849" s="34"/>
      <c r="C849" s="234" t="s">
        <v>4385</v>
      </c>
      <c r="D849" s="234" t="s">
        <v>248</v>
      </c>
      <c r="E849" s="18" t="s">
        <v>1</v>
      </c>
      <c r="F849" s="235">
        <v>22.95</v>
      </c>
      <c r="G849" s="33"/>
      <c r="H849" s="34"/>
    </row>
    <row r="850" spans="1:8" s="2" customFormat="1" ht="16.95" customHeight="1">
      <c r="A850" s="33"/>
      <c r="B850" s="34"/>
      <c r="C850" s="236" t="s">
        <v>5381</v>
      </c>
      <c r="D850" s="33"/>
      <c r="E850" s="33"/>
      <c r="F850" s="33"/>
      <c r="G850" s="33"/>
      <c r="H850" s="34"/>
    </row>
    <row r="851" spans="1:8" s="2" customFormat="1" ht="16.95" customHeight="1">
      <c r="A851" s="33"/>
      <c r="B851" s="34"/>
      <c r="C851" s="234" t="s">
        <v>4681</v>
      </c>
      <c r="D851" s="234" t="s">
        <v>4682</v>
      </c>
      <c r="E851" s="18" t="s">
        <v>453</v>
      </c>
      <c r="F851" s="235">
        <v>22.95</v>
      </c>
      <c r="G851" s="33"/>
      <c r="H851" s="34"/>
    </row>
    <row r="852" spans="1:8" s="2" customFormat="1" ht="16.95" customHeight="1">
      <c r="A852" s="33"/>
      <c r="B852" s="34"/>
      <c r="C852" s="234" t="s">
        <v>4688</v>
      </c>
      <c r="D852" s="234" t="s">
        <v>4689</v>
      </c>
      <c r="E852" s="18" t="s">
        <v>453</v>
      </c>
      <c r="F852" s="235">
        <v>6.8849999999999998</v>
      </c>
      <c r="G852" s="33"/>
      <c r="H852" s="34"/>
    </row>
    <row r="853" spans="1:8" s="2" customFormat="1" ht="20.399999999999999">
      <c r="A853" s="33"/>
      <c r="B853" s="34"/>
      <c r="C853" s="234" t="s">
        <v>4550</v>
      </c>
      <c r="D853" s="234" t="s">
        <v>4551</v>
      </c>
      <c r="E853" s="18" t="s">
        <v>453</v>
      </c>
      <c r="F853" s="235">
        <v>8.11</v>
      </c>
      <c r="G853" s="33"/>
      <c r="H853" s="34"/>
    </row>
    <row r="854" spans="1:8" s="2" customFormat="1" ht="16.95" customHeight="1">
      <c r="A854" s="33"/>
      <c r="B854" s="34"/>
      <c r="C854" s="230" t="s">
        <v>3166</v>
      </c>
      <c r="D854" s="231" t="s">
        <v>4661</v>
      </c>
      <c r="E854" s="232" t="s">
        <v>1</v>
      </c>
      <c r="F854" s="233">
        <v>5.95</v>
      </c>
      <c r="G854" s="33"/>
      <c r="H854" s="34"/>
    </row>
    <row r="855" spans="1:8" s="2" customFormat="1" ht="16.95" customHeight="1">
      <c r="A855" s="33"/>
      <c r="B855" s="34"/>
      <c r="C855" s="234" t="s">
        <v>1</v>
      </c>
      <c r="D855" s="234" t="s">
        <v>4684</v>
      </c>
      <c r="E855" s="18" t="s">
        <v>1</v>
      </c>
      <c r="F855" s="235">
        <v>5.95</v>
      </c>
      <c r="G855" s="33"/>
      <c r="H855" s="34"/>
    </row>
    <row r="856" spans="1:8" s="2" customFormat="1" ht="16.95" customHeight="1">
      <c r="A856" s="33"/>
      <c r="B856" s="34"/>
      <c r="C856" s="234" t="s">
        <v>3166</v>
      </c>
      <c r="D856" s="234" t="s">
        <v>4685</v>
      </c>
      <c r="E856" s="18" t="s">
        <v>1</v>
      </c>
      <c r="F856" s="235">
        <v>5.95</v>
      </c>
      <c r="G856" s="33"/>
      <c r="H856" s="34"/>
    </row>
    <row r="857" spans="1:8" s="2" customFormat="1" ht="16.95" customHeight="1">
      <c r="A857" s="33"/>
      <c r="B857" s="34"/>
      <c r="C857" s="230" t="s">
        <v>4674</v>
      </c>
      <c r="D857" s="231" t="s">
        <v>4675</v>
      </c>
      <c r="E857" s="232" t="s">
        <v>1</v>
      </c>
      <c r="F857" s="233">
        <v>8.11</v>
      </c>
      <c r="G857" s="33"/>
      <c r="H857" s="34"/>
    </row>
    <row r="858" spans="1:8" s="2" customFormat="1" ht="16.95" customHeight="1">
      <c r="A858" s="33"/>
      <c r="B858" s="34"/>
      <c r="C858" s="234" t="s">
        <v>1</v>
      </c>
      <c r="D858" s="234" t="s">
        <v>4385</v>
      </c>
      <c r="E858" s="18" t="s">
        <v>1</v>
      </c>
      <c r="F858" s="235">
        <v>22.95</v>
      </c>
      <c r="G858" s="33"/>
      <c r="H858" s="34"/>
    </row>
    <row r="859" spans="1:8" s="2" customFormat="1" ht="16.95" customHeight="1">
      <c r="A859" s="33"/>
      <c r="B859" s="34"/>
      <c r="C859" s="234" t="s">
        <v>1</v>
      </c>
      <c r="D859" s="234" t="s">
        <v>4700</v>
      </c>
      <c r="E859" s="18" t="s">
        <v>1</v>
      </c>
      <c r="F859" s="235">
        <v>-14.84</v>
      </c>
      <c r="G859" s="33"/>
      <c r="H859" s="34"/>
    </row>
    <row r="860" spans="1:8" s="2" customFormat="1" ht="16.95" customHeight="1">
      <c r="A860" s="33"/>
      <c r="B860" s="34"/>
      <c r="C860" s="234" t="s">
        <v>4674</v>
      </c>
      <c r="D860" s="234" t="s">
        <v>248</v>
      </c>
      <c r="E860" s="18" t="s">
        <v>1</v>
      </c>
      <c r="F860" s="235">
        <v>8.11</v>
      </c>
      <c r="G860" s="33"/>
      <c r="H860" s="34"/>
    </row>
    <row r="861" spans="1:8" s="2" customFormat="1" ht="16.95" customHeight="1">
      <c r="A861" s="33"/>
      <c r="B861" s="34"/>
      <c r="C861" s="236" t="s">
        <v>5381</v>
      </c>
      <c r="D861" s="33"/>
      <c r="E861" s="33"/>
      <c r="F861" s="33"/>
      <c r="G861" s="33"/>
      <c r="H861" s="34"/>
    </row>
    <row r="862" spans="1:8" s="2" customFormat="1" ht="20.399999999999999">
      <c r="A862" s="33"/>
      <c r="B862" s="34"/>
      <c r="C862" s="234" t="s">
        <v>4550</v>
      </c>
      <c r="D862" s="234" t="s">
        <v>4551</v>
      </c>
      <c r="E862" s="18" t="s">
        <v>453</v>
      </c>
      <c r="F862" s="235">
        <v>8.11</v>
      </c>
      <c r="G862" s="33"/>
      <c r="H862" s="34"/>
    </row>
    <row r="863" spans="1:8" s="2" customFormat="1" ht="20.399999999999999">
      <c r="A863" s="33"/>
      <c r="B863" s="34"/>
      <c r="C863" s="234" t="s">
        <v>4554</v>
      </c>
      <c r="D863" s="234" t="s">
        <v>4555</v>
      </c>
      <c r="E863" s="18" t="s">
        <v>453</v>
      </c>
      <c r="F863" s="235">
        <v>56.77</v>
      </c>
      <c r="G863" s="33"/>
      <c r="H863" s="34"/>
    </row>
    <row r="864" spans="1:8" s="2" customFormat="1" ht="16.95" customHeight="1">
      <c r="A864" s="33"/>
      <c r="B864" s="34"/>
      <c r="C864" s="234" t="s">
        <v>4558</v>
      </c>
      <c r="D864" s="234" t="s">
        <v>4559</v>
      </c>
      <c r="E864" s="18" t="s">
        <v>453</v>
      </c>
      <c r="F864" s="235">
        <v>8.11</v>
      </c>
      <c r="G864" s="33"/>
      <c r="H864" s="34"/>
    </row>
    <row r="865" spans="1:8" s="2" customFormat="1" ht="16.95" customHeight="1">
      <c r="A865" s="33"/>
      <c r="B865" s="34"/>
      <c r="C865" s="234" t="s">
        <v>4561</v>
      </c>
      <c r="D865" s="234" t="s">
        <v>4562</v>
      </c>
      <c r="E865" s="18" t="s">
        <v>453</v>
      </c>
      <c r="F865" s="235">
        <v>8.11</v>
      </c>
      <c r="G865" s="33"/>
      <c r="H865" s="34"/>
    </row>
    <row r="866" spans="1:8" s="2" customFormat="1" ht="16.95" customHeight="1">
      <c r="A866" s="33"/>
      <c r="B866" s="34"/>
      <c r="C866" s="234" t="s">
        <v>4564</v>
      </c>
      <c r="D866" s="234" t="s">
        <v>4565</v>
      </c>
      <c r="E866" s="18" t="s">
        <v>267</v>
      </c>
      <c r="F866" s="235">
        <v>13.787000000000001</v>
      </c>
      <c r="G866" s="33"/>
      <c r="H866" s="34"/>
    </row>
    <row r="867" spans="1:8" s="2" customFormat="1" ht="16.95" customHeight="1">
      <c r="A867" s="33"/>
      <c r="B867" s="34"/>
      <c r="C867" s="230" t="s">
        <v>4403</v>
      </c>
      <c r="D867" s="231" t="s">
        <v>4663</v>
      </c>
      <c r="E867" s="232" t="s">
        <v>1</v>
      </c>
      <c r="F867" s="233">
        <v>17</v>
      </c>
      <c r="G867" s="33"/>
      <c r="H867" s="34"/>
    </row>
    <row r="868" spans="1:8" s="2" customFormat="1" ht="16.95" customHeight="1">
      <c r="A868" s="33"/>
      <c r="B868" s="34"/>
      <c r="C868" s="234" t="s">
        <v>1</v>
      </c>
      <c r="D868" s="234" t="s">
        <v>4686</v>
      </c>
      <c r="E868" s="18" t="s">
        <v>1</v>
      </c>
      <c r="F868" s="235">
        <v>17</v>
      </c>
      <c r="G868" s="33"/>
      <c r="H868" s="34"/>
    </row>
    <row r="869" spans="1:8" s="2" customFormat="1" ht="16.95" customHeight="1">
      <c r="A869" s="33"/>
      <c r="B869" s="34"/>
      <c r="C869" s="234" t="s">
        <v>4403</v>
      </c>
      <c r="D869" s="234" t="s">
        <v>4687</v>
      </c>
      <c r="E869" s="18" t="s">
        <v>1</v>
      </c>
      <c r="F869" s="235">
        <v>17</v>
      </c>
      <c r="G869" s="33"/>
      <c r="H869" s="34"/>
    </row>
    <row r="870" spans="1:8" s="2" customFormat="1" ht="16.95" customHeight="1">
      <c r="A870" s="33"/>
      <c r="B870" s="34"/>
      <c r="C870" s="236" t="s">
        <v>5381</v>
      </c>
      <c r="D870" s="33"/>
      <c r="E870" s="33"/>
      <c r="F870" s="33"/>
      <c r="G870" s="33"/>
      <c r="H870" s="34"/>
    </row>
    <row r="871" spans="1:8" s="2" customFormat="1" ht="16.95" customHeight="1">
      <c r="A871" s="33"/>
      <c r="B871" s="34"/>
      <c r="C871" s="234" t="s">
        <v>4681</v>
      </c>
      <c r="D871" s="234" t="s">
        <v>4682</v>
      </c>
      <c r="E871" s="18" t="s">
        <v>453</v>
      </c>
      <c r="F871" s="235">
        <v>22.95</v>
      </c>
      <c r="G871" s="33"/>
      <c r="H871" s="34"/>
    </row>
    <row r="872" spans="1:8" s="2" customFormat="1" ht="20.399999999999999">
      <c r="A872" s="33"/>
      <c r="B872" s="34"/>
      <c r="C872" s="234" t="s">
        <v>4568</v>
      </c>
      <c r="D872" s="234" t="s">
        <v>4569</v>
      </c>
      <c r="E872" s="18" t="s">
        <v>453</v>
      </c>
      <c r="F872" s="235">
        <v>14.84</v>
      </c>
      <c r="G872" s="33"/>
      <c r="H872" s="34"/>
    </row>
    <row r="873" spans="1:8" s="2" customFormat="1" ht="16.95" customHeight="1">
      <c r="A873" s="33"/>
      <c r="B873" s="34"/>
      <c r="C873" s="230" t="s">
        <v>4670</v>
      </c>
      <c r="D873" s="231" t="s">
        <v>4671</v>
      </c>
      <c r="E873" s="232" t="s">
        <v>1</v>
      </c>
      <c r="F873" s="233">
        <v>14.84</v>
      </c>
      <c r="G873" s="33"/>
      <c r="H873" s="34"/>
    </row>
    <row r="874" spans="1:8" s="2" customFormat="1" ht="16.95" customHeight="1">
      <c r="A874" s="33"/>
      <c r="B874" s="34"/>
      <c r="C874" s="234" t="s">
        <v>1</v>
      </c>
      <c r="D874" s="234" t="s">
        <v>4403</v>
      </c>
      <c r="E874" s="18" t="s">
        <v>1</v>
      </c>
      <c r="F874" s="235">
        <v>17</v>
      </c>
      <c r="G874" s="33"/>
      <c r="H874" s="34"/>
    </row>
    <row r="875" spans="1:8" s="2" customFormat="1" ht="16.95" customHeight="1">
      <c r="A875" s="33"/>
      <c r="B875" s="34"/>
      <c r="C875" s="234" t="s">
        <v>1</v>
      </c>
      <c r="D875" s="234" t="s">
        <v>4709</v>
      </c>
      <c r="E875" s="18" t="s">
        <v>1</v>
      </c>
      <c r="F875" s="235">
        <v>-0.32400000000000001</v>
      </c>
      <c r="G875" s="33"/>
      <c r="H875" s="34"/>
    </row>
    <row r="876" spans="1:8" s="2" customFormat="1" ht="16.95" customHeight="1">
      <c r="A876" s="33"/>
      <c r="B876" s="34"/>
      <c r="C876" s="234" t="s">
        <v>1</v>
      </c>
      <c r="D876" s="234" t="s">
        <v>4710</v>
      </c>
      <c r="E876" s="18" t="s">
        <v>1</v>
      </c>
      <c r="F876" s="235">
        <v>-0.13500000000000001</v>
      </c>
      <c r="G876" s="33"/>
      <c r="H876" s="34"/>
    </row>
    <row r="877" spans="1:8" s="2" customFormat="1" ht="16.95" customHeight="1">
      <c r="A877" s="33"/>
      <c r="B877" s="34"/>
      <c r="C877" s="234" t="s">
        <v>1</v>
      </c>
      <c r="D877" s="234" t="s">
        <v>4711</v>
      </c>
      <c r="E877" s="18" t="s">
        <v>1</v>
      </c>
      <c r="F877" s="235">
        <v>-0.40500000000000003</v>
      </c>
      <c r="G877" s="33"/>
      <c r="H877" s="34"/>
    </row>
    <row r="878" spans="1:8" s="2" customFormat="1" ht="16.95" customHeight="1">
      <c r="A878" s="33"/>
      <c r="B878" s="34"/>
      <c r="C878" s="234" t="s">
        <v>1</v>
      </c>
      <c r="D878" s="234" t="s">
        <v>4712</v>
      </c>
      <c r="E878" s="18" t="s">
        <v>1</v>
      </c>
      <c r="F878" s="235">
        <v>-1.296</v>
      </c>
      <c r="G878" s="33"/>
      <c r="H878" s="34"/>
    </row>
    <row r="879" spans="1:8" s="2" customFormat="1" ht="16.95" customHeight="1">
      <c r="A879" s="33"/>
      <c r="B879" s="34"/>
      <c r="C879" s="234" t="s">
        <v>4670</v>
      </c>
      <c r="D879" s="234" t="s">
        <v>248</v>
      </c>
      <c r="E879" s="18" t="s">
        <v>1</v>
      </c>
      <c r="F879" s="235">
        <v>14.84</v>
      </c>
      <c r="G879" s="33"/>
      <c r="H879" s="34"/>
    </row>
    <row r="880" spans="1:8" s="2" customFormat="1" ht="16.95" customHeight="1">
      <c r="A880" s="33"/>
      <c r="B880" s="34"/>
      <c r="C880" s="236" t="s">
        <v>5381</v>
      </c>
      <c r="D880" s="33"/>
      <c r="E880" s="33"/>
      <c r="F880" s="33"/>
      <c r="G880" s="33"/>
      <c r="H880" s="34"/>
    </row>
    <row r="881" spans="1:8" s="2" customFormat="1" ht="20.399999999999999">
      <c r="A881" s="33"/>
      <c r="B881" s="34"/>
      <c r="C881" s="234" t="s">
        <v>4568</v>
      </c>
      <c r="D881" s="234" t="s">
        <v>4569</v>
      </c>
      <c r="E881" s="18" t="s">
        <v>453</v>
      </c>
      <c r="F881" s="235">
        <v>14.84</v>
      </c>
      <c r="G881" s="33"/>
      <c r="H881" s="34"/>
    </row>
    <row r="882" spans="1:8" s="2" customFormat="1" ht="20.399999999999999">
      <c r="A882" s="33"/>
      <c r="B882" s="34"/>
      <c r="C882" s="234" t="s">
        <v>4550</v>
      </c>
      <c r="D882" s="234" t="s">
        <v>4551</v>
      </c>
      <c r="E882" s="18" t="s">
        <v>453</v>
      </c>
      <c r="F882" s="235">
        <v>8.11</v>
      </c>
      <c r="G882" s="33"/>
      <c r="H882" s="34"/>
    </row>
    <row r="883" spans="1:8" s="2" customFormat="1" ht="26.4" customHeight="1">
      <c r="A883" s="33"/>
      <c r="B883" s="34"/>
      <c r="C883" s="229" t="s">
        <v>5404</v>
      </c>
      <c r="D883" s="229" t="s">
        <v>167</v>
      </c>
      <c r="E883" s="33"/>
      <c r="F883" s="33"/>
      <c r="G883" s="33"/>
      <c r="H883" s="34"/>
    </row>
    <row r="884" spans="1:8" s="2" customFormat="1" ht="16.95" customHeight="1">
      <c r="A884" s="33"/>
      <c r="B884" s="34"/>
      <c r="C884" s="230" t="s">
        <v>4668</v>
      </c>
      <c r="D884" s="231" t="s">
        <v>1</v>
      </c>
      <c r="E884" s="232" t="s">
        <v>1</v>
      </c>
      <c r="F884" s="233">
        <v>0.40500000000000003</v>
      </c>
      <c r="G884" s="33"/>
      <c r="H884" s="34"/>
    </row>
    <row r="885" spans="1:8" s="2" customFormat="1" ht="16.95" customHeight="1">
      <c r="A885" s="33"/>
      <c r="B885" s="34"/>
      <c r="C885" s="234" t="s">
        <v>4668</v>
      </c>
      <c r="D885" s="234" t="s">
        <v>4726</v>
      </c>
      <c r="E885" s="18" t="s">
        <v>1</v>
      </c>
      <c r="F885" s="235">
        <v>0.40500000000000003</v>
      </c>
      <c r="G885" s="33"/>
      <c r="H885" s="34"/>
    </row>
    <row r="886" spans="1:8" s="2" customFormat="1" ht="16.95" customHeight="1">
      <c r="A886" s="33"/>
      <c r="B886" s="34"/>
      <c r="C886" s="236" t="s">
        <v>5381</v>
      </c>
      <c r="D886" s="33"/>
      <c r="E886" s="33"/>
      <c r="F886" s="33"/>
      <c r="G886" s="33"/>
      <c r="H886" s="34"/>
    </row>
    <row r="887" spans="1:8" s="2" customFormat="1" ht="16.95" customHeight="1">
      <c r="A887" s="33"/>
      <c r="B887" s="34"/>
      <c r="C887" s="234" t="s">
        <v>4723</v>
      </c>
      <c r="D887" s="234" t="s">
        <v>4724</v>
      </c>
      <c r="E887" s="18" t="s">
        <v>453</v>
      </c>
      <c r="F887" s="235">
        <v>0.40500000000000003</v>
      </c>
      <c r="G887" s="33"/>
      <c r="H887" s="34"/>
    </row>
    <row r="888" spans="1:8" s="2" customFormat="1" ht="20.399999999999999">
      <c r="A888" s="33"/>
      <c r="B888" s="34"/>
      <c r="C888" s="234" t="s">
        <v>4568</v>
      </c>
      <c r="D888" s="234" t="s">
        <v>4569</v>
      </c>
      <c r="E888" s="18" t="s">
        <v>453</v>
      </c>
      <c r="F888" s="235">
        <v>14.052</v>
      </c>
      <c r="G888" s="33"/>
      <c r="H888" s="34"/>
    </row>
    <row r="889" spans="1:8" s="2" customFormat="1" ht="16.95" customHeight="1">
      <c r="A889" s="33"/>
      <c r="B889" s="34"/>
      <c r="C889" s="230" t="s">
        <v>4664</v>
      </c>
      <c r="D889" s="231" t="s">
        <v>1</v>
      </c>
      <c r="E889" s="232" t="s">
        <v>1</v>
      </c>
      <c r="F889" s="233">
        <v>0.32400000000000001</v>
      </c>
      <c r="G889" s="33"/>
      <c r="H889" s="34"/>
    </row>
    <row r="890" spans="1:8" s="2" customFormat="1" ht="16.95" customHeight="1">
      <c r="A890" s="33"/>
      <c r="B890" s="34"/>
      <c r="C890" s="234" t="s">
        <v>4664</v>
      </c>
      <c r="D890" s="234" t="s">
        <v>4720</v>
      </c>
      <c r="E890" s="18" t="s">
        <v>1</v>
      </c>
      <c r="F890" s="235">
        <v>0.32400000000000001</v>
      </c>
      <c r="G890" s="33"/>
      <c r="H890" s="34"/>
    </row>
    <row r="891" spans="1:8" s="2" customFormat="1" ht="16.95" customHeight="1">
      <c r="A891" s="33"/>
      <c r="B891" s="34"/>
      <c r="C891" s="236" t="s">
        <v>5381</v>
      </c>
      <c r="D891" s="33"/>
      <c r="E891" s="33"/>
      <c r="F891" s="33"/>
      <c r="G891" s="33"/>
      <c r="H891" s="34"/>
    </row>
    <row r="892" spans="1:8" s="2" customFormat="1" ht="16.95" customHeight="1">
      <c r="A892" s="33"/>
      <c r="B892" s="34"/>
      <c r="C892" s="234" t="s">
        <v>4717</v>
      </c>
      <c r="D892" s="234" t="s">
        <v>4718</v>
      </c>
      <c r="E892" s="18" t="s">
        <v>453</v>
      </c>
      <c r="F892" s="235">
        <v>0.32400000000000001</v>
      </c>
      <c r="G892" s="33"/>
      <c r="H892" s="34"/>
    </row>
    <row r="893" spans="1:8" s="2" customFormat="1" ht="20.399999999999999">
      <c r="A893" s="33"/>
      <c r="B893" s="34"/>
      <c r="C893" s="234" t="s">
        <v>4568</v>
      </c>
      <c r="D893" s="234" t="s">
        <v>4569</v>
      </c>
      <c r="E893" s="18" t="s">
        <v>453</v>
      </c>
      <c r="F893" s="235">
        <v>14.052</v>
      </c>
      <c r="G893" s="33"/>
      <c r="H893" s="34"/>
    </row>
    <row r="894" spans="1:8" s="2" customFormat="1" ht="16.95" customHeight="1">
      <c r="A894" s="33"/>
      <c r="B894" s="34"/>
      <c r="C894" s="230" t="s">
        <v>4666</v>
      </c>
      <c r="D894" s="231" t="s">
        <v>1</v>
      </c>
      <c r="E894" s="232" t="s">
        <v>1</v>
      </c>
      <c r="F894" s="233">
        <v>0.13500000000000001</v>
      </c>
      <c r="G894" s="33"/>
      <c r="H894" s="34"/>
    </row>
    <row r="895" spans="1:8" s="2" customFormat="1" ht="16.95" customHeight="1">
      <c r="A895" s="33"/>
      <c r="B895" s="34"/>
      <c r="C895" s="234" t="s">
        <v>4666</v>
      </c>
      <c r="D895" s="234" t="s">
        <v>4722</v>
      </c>
      <c r="E895" s="18" t="s">
        <v>1</v>
      </c>
      <c r="F895" s="235">
        <v>0.13500000000000001</v>
      </c>
      <c r="G895" s="33"/>
      <c r="H895" s="34"/>
    </row>
    <row r="896" spans="1:8" s="2" customFormat="1" ht="16.95" customHeight="1">
      <c r="A896" s="33"/>
      <c r="B896" s="34"/>
      <c r="C896" s="236" t="s">
        <v>5381</v>
      </c>
      <c r="D896" s="33"/>
      <c r="E896" s="33"/>
      <c r="F896" s="33"/>
      <c r="G896" s="33"/>
      <c r="H896" s="34"/>
    </row>
    <row r="897" spans="1:8" s="2" customFormat="1" ht="20.399999999999999">
      <c r="A897" s="33"/>
      <c r="B897" s="34"/>
      <c r="C897" s="234" t="s">
        <v>3192</v>
      </c>
      <c r="D897" s="234" t="s">
        <v>3193</v>
      </c>
      <c r="E897" s="18" t="s">
        <v>453</v>
      </c>
      <c r="F897" s="235">
        <v>0.13500000000000001</v>
      </c>
      <c r="G897" s="33"/>
      <c r="H897" s="34"/>
    </row>
    <row r="898" spans="1:8" s="2" customFormat="1" ht="20.399999999999999">
      <c r="A898" s="33"/>
      <c r="B898" s="34"/>
      <c r="C898" s="234" t="s">
        <v>4568</v>
      </c>
      <c r="D898" s="234" t="s">
        <v>4569</v>
      </c>
      <c r="E898" s="18" t="s">
        <v>453</v>
      </c>
      <c r="F898" s="235">
        <v>14.052</v>
      </c>
      <c r="G898" s="33"/>
      <c r="H898" s="34"/>
    </row>
    <row r="899" spans="1:8" s="2" customFormat="1" ht="16.95" customHeight="1">
      <c r="A899" s="33"/>
      <c r="B899" s="34"/>
      <c r="C899" s="230" t="s">
        <v>4783</v>
      </c>
      <c r="D899" s="231" t="s">
        <v>4783</v>
      </c>
      <c r="E899" s="232" t="s">
        <v>1</v>
      </c>
      <c r="F899" s="233">
        <v>15.84</v>
      </c>
      <c r="G899" s="33"/>
      <c r="H899" s="34"/>
    </row>
    <row r="900" spans="1:8" s="2" customFormat="1" ht="16.95" customHeight="1">
      <c r="A900" s="33"/>
      <c r="B900" s="34"/>
      <c r="C900" s="234" t="s">
        <v>4783</v>
      </c>
      <c r="D900" s="234" t="s">
        <v>4796</v>
      </c>
      <c r="E900" s="18" t="s">
        <v>1</v>
      </c>
      <c r="F900" s="235">
        <v>15.84</v>
      </c>
      <c r="G900" s="33"/>
      <c r="H900" s="34"/>
    </row>
    <row r="901" spans="1:8" s="2" customFormat="1" ht="16.95" customHeight="1">
      <c r="A901" s="33"/>
      <c r="B901" s="34"/>
      <c r="C901" s="236" t="s">
        <v>5381</v>
      </c>
      <c r="D901" s="33"/>
      <c r="E901" s="33"/>
      <c r="F901" s="33"/>
      <c r="G901" s="33"/>
      <c r="H901" s="34"/>
    </row>
    <row r="902" spans="1:8" s="2" customFormat="1" ht="16.95" customHeight="1">
      <c r="A902" s="33"/>
      <c r="B902" s="34"/>
      <c r="C902" s="234" t="s">
        <v>4793</v>
      </c>
      <c r="D902" s="234" t="s">
        <v>4794</v>
      </c>
      <c r="E902" s="18" t="s">
        <v>256</v>
      </c>
      <c r="F902" s="235">
        <v>15.84</v>
      </c>
      <c r="G902" s="33"/>
      <c r="H902" s="34"/>
    </row>
    <row r="903" spans="1:8" s="2" customFormat="1" ht="20.399999999999999">
      <c r="A903" s="33"/>
      <c r="B903" s="34"/>
      <c r="C903" s="234" t="s">
        <v>4568</v>
      </c>
      <c r="D903" s="234" t="s">
        <v>4569</v>
      </c>
      <c r="E903" s="18" t="s">
        <v>453</v>
      </c>
      <c r="F903" s="235">
        <v>14.052</v>
      </c>
      <c r="G903" s="33"/>
      <c r="H903" s="34"/>
    </row>
    <row r="904" spans="1:8" s="2" customFormat="1" ht="16.95" customHeight="1">
      <c r="A904" s="33"/>
      <c r="B904" s="34"/>
      <c r="C904" s="230" t="s">
        <v>4385</v>
      </c>
      <c r="D904" s="231" t="s">
        <v>4385</v>
      </c>
      <c r="E904" s="232" t="s">
        <v>1</v>
      </c>
      <c r="F904" s="233">
        <v>23.25</v>
      </c>
      <c r="G904" s="33"/>
      <c r="H904" s="34"/>
    </row>
    <row r="905" spans="1:8" s="2" customFormat="1" ht="16.95" customHeight="1">
      <c r="A905" s="33"/>
      <c r="B905" s="34"/>
      <c r="C905" s="234" t="s">
        <v>1</v>
      </c>
      <c r="D905" s="234" t="s">
        <v>4787</v>
      </c>
      <c r="E905" s="18" t="s">
        <v>1</v>
      </c>
      <c r="F905" s="235">
        <v>6.75</v>
      </c>
      <c r="G905" s="33"/>
      <c r="H905" s="34"/>
    </row>
    <row r="906" spans="1:8" s="2" customFormat="1" ht="16.95" customHeight="1">
      <c r="A906" s="33"/>
      <c r="B906" s="34"/>
      <c r="C906" s="234" t="s">
        <v>1</v>
      </c>
      <c r="D906" s="234" t="s">
        <v>4788</v>
      </c>
      <c r="E906" s="18" t="s">
        <v>1</v>
      </c>
      <c r="F906" s="235">
        <v>16.5</v>
      </c>
      <c r="G906" s="33"/>
      <c r="H906" s="34"/>
    </row>
    <row r="907" spans="1:8" s="2" customFormat="1" ht="16.95" customHeight="1">
      <c r="A907" s="33"/>
      <c r="B907" s="34"/>
      <c r="C907" s="234" t="s">
        <v>4385</v>
      </c>
      <c r="D907" s="234" t="s">
        <v>248</v>
      </c>
      <c r="E907" s="18" t="s">
        <v>1</v>
      </c>
      <c r="F907" s="235">
        <v>23.25</v>
      </c>
      <c r="G907" s="33"/>
      <c r="H907" s="34"/>
    </row>
    <row r="908" spans="1:8" s="2" customFormat="1" ht="16.95" customHeight="1">
      <c r="A908" s="33"/>
      <c r="B908" s="34"/>
      <c r="C908" s="236" t="s">
        <v>5381</v>
      </c>
      <c r="D908" s="33"/>
      <c r="E908" s="33"/>
      <c r="F908" s="33"/>
      <c r="G908" s="33"/>
      <c r="H908" s="34"/>
    </row>
    <row r="909" spans="1:8" s="2" customFormat="1" ht="16.95" customHeight="1">
      <c r="A909" s="33"/>
      <c r="B909" s="34"/>
      <c r="C909" s="234" t="s">
        <v>4681</v>
      </c>
      <c r="D909" s="234" t="s">
        <v>4682</v>
      </c>
      <c r="E909" s="18" t="s">
        <v>453</v>
      </c>
      <c r="F909" s="235">
        <v>23.25</v>
      </c>
      <c r="G909" s="33"/>
      <c r="H909" s="34"/>
    </row>
    <row r="910" spans="1:8" s="2" customFormat="1" ht="16.95" customHeight="1">
      <c r="A910" s="33"/>
      <c r="B910" s="34"/>
      <c r="C910" s="234" t="s">
        <v>4688</v>
      </c>
      <c r="D910" s="234" t="s">
        <v>4689</v>
      </c>
      <c r="E910" s="18" t="s">
        <v>453</v>
      </c>
      <c r="F910" s="235">
        <v>6.9749999999999996</v>
      </c>
      <c r="G910" s="33"/>
      <c r="H910" s="34"/>
    </row>
    <row r="911" spans="1:8" s="2" customFormat="1" ht="20.399999999999999">
      <c r="A911" s="33"/>
      <c r="B911" s="34"/>
      <c r="C911" s="234" t="s">
        <v>4550</v>
      </c>
      <c r="D911" s="234" t="s">
        <v>4551</v>
      </c>
      <c r="E911" s="18" t="s">
        <v>453</v>
      </c>
      <c r="F911" s="235">
        <v>9.1980000000000004</v>
      </c>
      <c r="G911" s="33"/>
      <c r="H911" s="34"/>
    </row>
    <row r="912" spans="1:8" s="2" customFormat="1" ht="20.399999999999999">
      <c r="A912" s="33"/>
      <c r="B912" s="34"/>
      <c r="C912" s="234" t="s">
        <v>4568</v>
      </c>
      <c r="D912" s="234" t="s">
        <v>4569</v>
      </c>
      <c r="E912" s="18" t="s">
        <v>453</v>
      </c>
      <c r="F912" s="235">
        <v>14.052</v>
      </c>
      <c r="G912" s="33"/>
      <c r="H912" s="34"/>
    </row>
    <row r="913" spans="1:8" s="2" customFormat="1" ht="16.95" customHeight="1">
      <c r="A913" s="33"/>
      <c r="B913" s="34"/>
      <c r="C913" s="230" t="s">
        <v>4674</v>
      </c>
      <c r="D913" s="231" t="s">
        <v>4674</v>
      </c>
      <c r="E913" s="232" t="s">
        <v>1</v>
      </c>
      <c r="F913" s="233">
        <v>9.1980000000000004</v>
      </c>
      <c r="G913" s="33"/>
      <c r="H913" s="34"/>
    </row>
    <row r="914" spans="1:8" s="2" customFormat="1" ht="16.95" customHeight="1">
      <c r="A914" s="33"/>
      <c r="B914" s="34"/>
      <c r="C914" s="234" t="s">
        <v>1</v>
      </c>
      <c r="D914" s="234" t="s">
        <v>4385</v>
      </c>
      <c r="E914" s="18" t="s">
        <v>1</v>
      </c>
      <c r="F914" s="235">
        <v>23.25</v>
      </c>
      <c r="G914" s="33"/>
      <c r="H914" s="34"/>
    </row>
    <row r="915" spans="1:8" s="2" customFormat="1" ht="16.95" customHeight="1">
      <c r="A915" s="33"/>
      <c r="B915" s="34"/>
      <c r="C915" s="234" t="s">
        <v>1</v>
      </c>
      <c r="D915" s="234" t="s">
        <v>4700</v>
      </c>
      <c r="E915" s="18" t="s">
        <v>1</v>
      </c>
      <c r="F915" s="235">
        <v>-14.052</v>
      </c>
      <c r="G915" s="33"/>
      <c r="H915" s="34"/>
    </row>
    <row r="916" spans="1:8" s="2" customFormat="1" ht="16.95" customHeight="1">
      <c r="A916" s="33"/>
      <c r="B916" s="34"/>
      <c r="C916" s="234" t="s">
        <v>4674</v>
      </c>
      <c r="D916" s="234" t="s">
        <v>248</v>
      </c>
      <c r="E916" s="18" t="s">
        <v>1</v>
      </c>
      <c r="F916" s="235">
        <v>9.1980000000000004</v>
      </c>
      <c r="G916" s="33"/>
      <c r="H916" s="34"/>
    </row>
    <row r="917" spans="1:8" s="2" customFormat="1" ht="16.95" customHeight="1">
      <c r="A917" s="33"/>
      <c r="B917" s="34"/>
      <c r="C917" s="236" t="s">
        <v>5381</v>
      </c>
      <c r="D917" s="33"/>
      <c r="E917" s="33"/>
      <c r="F917" s="33"/>
      <c r="G917" s="33"/>
      <c r="H917" s="34"/>
    </row>
    <row r="918" spans="1:8" s="2" customFormat="1" ht="20.399999999999999">
      <c r="A918" s="33"/>
      <c r="B918" s="34"/>
      <c r="C918" s="234" t="s">
        <v>4550</v>
      </c>
      <c r="D918" s="234" t="s">
        <v>4551</v>
      </c>
      <c r="E918" s="18" t="s">
        <v>453</v>
      </c>
      <c r="F918" s="235">
        <v>9.1980000000000004</v>
      </c>
      <c r="G918" s="33"/>
      <c r="H918" s="34"/>
    </row>
    <row r="919" spans="1:8" s="2" customFormat="1" ht="20.399999999999999">
      <c r="A919" s="33"/>
      <c r="B919" s="34"/>
      <c r="C919" s="234" t="s">
        <v>4554</v>
      </c>
      <c r="D919" s="234" t="s">
        <v>4555</v>
      </c>
      <c r="E919" s="18" t="s">
        <v>453</v>
      </c>
      <c r="F919" s="235">
        <v>64.385999999999996</v>
      </c>
      <c r="G919" s="33"/>
      <c r="H919" s="34"/>
    </row>
    <row r="920" spans="1:8" s="2" customFormat="1" ht="16.95" customHeight="1">
      <c r="A920" s="33"/>
      <c r="B920" s="34"/>
      <c r="C920" s="234" t="s">
        <v>4558</v>
      </c>
      <c r="D920" s="234" t="s">
        <v>4559</v>
      </c>
      <c r="E920" s="18" t="s">
        <v>453</v>
      </c>
      <c r="F920" s="235">
        <v>9.1980000000000004</v>
      </c>
      <c r="G920" s="33"/>
      <c r="H920" s="34"/>
    </row>
    <row r="921" spans="1:8" s="2" customFormat="1" ht="16.95" customHeight="1">
      <c r="A921" s="33"/>
      <c r="B921" s="34"/>
      <c r="C921" s="234" t="s">
        <v>4561</v>
      </c>
      <c r="D921" s="234" t="s">
        <v>4562</v>
      </c>
      <c r="E921" s="18" t="s">
        <v>453</v>
      </c>
      <c r="F921" s="235">
        <v>9.1980000000000004</v>
      </c>
      <c r="G921" s="33"/>
      <c r="H921" s="34"/>
    </row>
    <row r="922" spans="1:8" s="2" customFormat="1" ht="16.95" customHeight="1">
      <c r="A922" s="33"/>
      <c r="B922" s="34"/>
      <c r="C922" s="234" t="s">
        <v>4564</v>
      </c>
      <c r="D922" s="234" t="s">
        <v>4565</v>
      </c>
      <c r="E922" s="18" t="s">
        <v>267</v>
      </c>
      <c r="F922" s="235">
        <v>15.637</v>
      </c>
      <c r="G922" s="33"/>
      <c r="H922" s="34"/>
    </row>
    <row r="923" spans="1:8" s="2" customFormat="1" ht="16.95" customHeight="1">
      <c r="A923" s="33"/>
      <c r="B923" s="34"/>
      <c r="C923" s="230" t="s">
        <v>4670</v>
      </c>
      <c r="D923" s="231" t="s">
        <v>4671</v>
      </c>
      <c r="E923" s="232" t="s">
        <v>1</v>
      </c>
      <c r="F923" s="233">
        <v>14.052</v>
      </c>
      <c r="G923" s="33"/>
      <c r="H923" s="34"/>
    </row>
    <row r="924" spans="1:8" s="2" customFormat="1" ht="16.95" customHeight="1">
      <c r="A924" s="33"/>
      <c r="B924" s="34"/>
      <c r="C924" s="234" t="s">
        <v>1</v>
      </c>
      <c r="D924" s="234" t="s">
        <v>4385</v>
      </c>
      <c r="E924" s="18" t="s">
        <v>1</v>
      </c>
      <c r="F924" s="235">
        <v>23.25</v>
      </c>
      <c r="G924" s="33"/>
      <c r="H924" s="34"/>
    </row>
    <row r="925" spans="1:8" s="2" customFormat="1" ht="16.95" customHeight="1">
      <c r="A925" s="33"/>
      <c r="B925" s="34"/>
      <c r="C925" s="234" t="s">
        <v>1</v>
      </c>
      <c r="D925" s="234" t="s">
        <v>4791</v>
      </c>
      <c r="E925" s="18" t="s">
        <v>1</v>
      </c>
      <c r="F925" s="235">
        <v>-6.75</v>
      </c>
      <c r="G925" s="33"/>
      <c r="H925" s="34"/>
    </row>
    <row r="926" spans="1:8" s="2" customFormat="1" ht="16.95" customHeight="1">
      <c r="A926" s="33"/>
      <c r="B926" s="34"/>
      <c r="C926" s="234" t="s">
        <v>1</v>
      </c>
      <c r="D926" s="234" t="s">
        <v>4709</v>
      </c>
      <c r="E926" s="18" t="s">
        <v>1</v>
      </c>
      <c r="F926" s="235">
        <v>-0.32400000000000001</v>
      </c>
      <c r="G926" s="33"/>
      <c r="H926" s="34"/>
    </row>
    <row r="927" spans="1:8" s="2" customFormat="1" ht="16.95" customHeight="1">
      <c r="A927" s="33"/>
      <c r="B927" s="34"/>
      <c r="C927" s="234" t="s">
        <v>1</v>
      </c>
      <c r="D927" s="234" t="s">
        <v>4710</v>
      </c>
      <c r="E927" s="18" t="s">
        <v>1</v>
      </c>
      <c r="F927" s="235">
        <v>-0.13500000000000001</v>
      </c>
      <c r="G927" s="33"/>
      <c r="H927" s="34"/>
    </row>
    <row r="928" spans="1:8" s="2" customFormat="1" ht="16.95" customHeight="1">
      <c r="A928" s="33"/>
      <c r="B928" s="34"/>
      <c r="C928" s="234" t="s">
        <v>1</v>
      </c>
      <c r="D928" s="234" t="s">
        <v>4711</v>
      </c>
      <c r="E928" s="18" t="s">
        <v>1</v>
      </c>
      <c r="F928" s="235">
        <v>-0.40500000000000003</v>
      </c>
      <c r="G928" s="33"/>
      <c r="H928" s="34"/>
    </row>
    <row r="929" spans="1:8" s="2" customFormat="1" ht="16.95" customHeight="1">
      <c r="A929" s="33"/>
      <c r="B929" s="34"/>
      <c r="C929" s="234" t="s">
        <v>1</v>
      </c>
      <c r="D929" s="234" t="s">
        <v>4792</v>
      </c>
      <c r="E929" s="18" t="s">
        <v>1</v>
      </c>
      <c r="F929" s="235">
        <v>-1.5840000000000001</v>
      </c>
      <c r="G929" s="33"/>
      <c r="H929" s="34"/>
    </row>
    <row r="930" spans="1:8" s="2" customFormat="1" ht="16.95" customHeight="1">
      <c r="A930" s="33"/>
      <c r="B930" s="34"/>
      <c r="C930" s="234" t="s">
        <v>4670</v>
      </c>
      <c r="D930" s="234" t="s">
        <v>248</v>
      </c>
      <c r="E930" s="18" t="s">
        <v>1</v>
      </c>
      <c r="F930" s="235">
        <v>14.052</v>
      </c>
      <c r="G930" s="33"/>
      <c r="H930" s="34"/>
    </row>
    <row r="931" spans="1:8" s="2" customFormat="1" ht="16.95" customHeight="1">
      <c r="A931" s="33"/>
      <c r="B931" s="34"/>
      <c r="C931" s="236" t="s">
        <v>5381</v>
      </c>
      <c r="D931" s="33"/>
      <c r="E931" s="33"/>
      <c r="F931" s="33"/>
      <c r="G931" s="33"/>
      <c r="H931" s="34"/>
    </row>
    <row r="932" spans="1:8" s="2" customFormat="1" ht="20.399999999999999">
      <c r="A932" s="33"/>
      <c r="B932" s="34"/>
      <c r="C932" s="234" t="s">
        <v>4568</v>
      </c>
      <c r="D932" s="234" t="s">
        <v>4569</v>
      </c>
      <c r="E932" s="18" t="s">
        <v>453</v>
      </c>
      <c r="F932" s="235">
        <v>14.052</v>
      </c>
      <c r="G932" s="33"/>
      <c r="H932" s="34"/>
    </row>
    <row r="933" spans="1:8" s="2" customFormat="1" ht="20.399999999999999">
      <c r="A933" s="33"/>
      <c r="B933" s="34"/>
      <c r="C933" s="234" t="s">
        <v>4550</v>
      </c>
      <c r="D933" s="234" t="s">
        <v>4551</v>
      </c>
      <c r="E933" s="18" t="s">
        <v>453</v>
      </c>
      <c r="F933" s="235">
        <v>9.1980000000000004</v>
      </c>
      <c r="G933" s="33"/>
      <c r="H933" s="34"/>
    </row>
    <row r="934" spans="1:8" s="2" customFormat="1" ht="26.4" customHeight="1">
      <c r="A934" s="33"/>
      <c r="B934" s="34"/>
      <c r="C934" s="229" t="s">
        <v>5405</v>
      </c>
      <c r="D934" s="229" t="s">
        <v>170</v>
      </c>
      <c r="E934" s="33"/>
      <c r="F934" s="33"/>
      <c r="G934" s="33"/>
      <c r="H934" s="34"/>
    </row>
    <row r="935" spans="1:8" s="2" customFormat="1" ht="16.95" customHeight="1">
      <c r="A935" s="33"/>
      <c r="B935" s="34"/>
      <c r="C935" s="230" t="s">
        <v>5406</v>
      </c>
      <c r="D935" s="231" t="s">
        <v>1</v>
      </c>
      <c r="E935" s="232" t="s">
        <v>1</v>
      </c>
      <c r="F935" s="233">
        <v>8</v>
      </c>
      <c r="G935" s="33"/>
      <c r="H935" s="34"/>
    </row>
    <row r="936" spans="1:8" s="2" customFormat="1" ht="16.95" customHeight="1">
      <c r="A936" s="33"/>
      <c r="B936" s="34"/>
      <c r="C936" s="230" t="s">
        <v>3162</v>
      </c>
      <c r="D936" s="231" t="s">
        <v>3162</v>
      </c>
      <c r="E936" s="232" t="s">
        <v>1</v>
      </c>
      <c r="F936" s="233">
        <v>17.16</v>
      </c>
      <c r="G936" s="33"/>
      <c r="H936" s="34"/>
    </row>
    <row r="937" spans="1:8" s="2" customFormat="1" ht="16.95" customHeight="1">
      <c r="A937" s="33"/>
      <c r="B937" s="34"/>
      <c r="C937" s="234" t="s">
        <v>1</v>
      </c>
      <c r="D937" s="234" t="s">
        <v>4840</v>
      </c>
      <c r="E937" s="18" t="s">
        <v>1</v>
      </c>
      <c r="F937" s="235">
        <v>0</v>
      </c>
      <c r="G937" s="33"/>
      <c r="H937" s="34"/>
    </row>
    <row r="938" spans="1:8" s="2" customFormat="1" ht="16.95" customHeight="1">
      <c r="A938" s="33"/>
      <c r="B938" s="34"/>
      <c r="C938" s="234" t="s">
        <v>1</v>
      </c>
      <c r="D938" s="234" t="s">
        <v>4841</v>
      </c>
      <c r="E938" s="18" t="s">
        <v>1</v>
      </c>
      <c r="F938" s="235">
        <v>17.16</v>
      </c>
      <c r="G938" s="33"/>
      <c r="H938" s="34"/>
    </row>
    <row r="939" spans="1:8" s="2" customFormat="1" ht="16.95" customHeight="1">
      <c r="A939" s="33"/>
      <c r="B939" s="34"/>
      <c r="C939" s="234" t="s">
        <v>3162</v>
      </c>
      <c r="D939" s="234" t="s">
        <v>248</v>
      </c>
      <c r="E939" s="18" t="s">
        <v>1</v>
      </c>
      <c r="F939" s="235">
        <v>17.16</v>
      </c>
      <c r="G939" s="33"/>
      <c r="H939" s="34"/>
    </row>
    <row r="940" spans="1:8" s="2" customFormat="1" ht="16.95" customHeight="1">
      <c r="A940" s="33"/>
      <c r="B940" s="34"/>
      <c r="C940" s="230" t="s">
        <v>3164</v>
      </c>
      <c r="D940" s="231" t="s">
        <v>3164</v>
      </c>
      <c r="E940" s="232" t="s">
        <v>1</v>
      </c>
      <c r="F940" s="233">
        <v>49.88</v>
      </c>
      <c r="G940" s="33"/>
      <c r="H940" s="34"/>
    </row>
    <row r="941" spans="1:8" s="2" customFormat="1" ht="16.95" customHeight="1">
      <c r="A941" s="33"/>
      <c r="B941" s="34"/>
      <c r="C941" s="234" t="s">
        <v>1</v>
      </c>
      <c r="D941" s="234" t="s">
        <v>4834</v>
      </c>
      <c r="E941" s="18" t="s">
        <v>1</v>
      </c>
      <c r="F941" s="235">
        <v>0</v>
      </c>
      <c r="G941" s="33"/>
      <c r="H941" s="34"/>
    </row>
    <row r="942" spans="1:8" s="2" customFormat="1" ht="16.95" customHeight="1">
      <c r="A942" s="33"/>
      <c r="B942" s="34"/>
      <c r="C942" s="234" t="s">
        <v>1</v>
      </c>
      <c r="D942" s="234" t="s">
        <v>4835</v>
      </c>
      <c r="E942" s="18" t="s">
        <v>1</v>
      </c>
      <c r="F942" s="235">
        <v>33.32</v>
      </c>
      <c r="G942" s="33"/>
      <c r="H942" s="34"/>
    </row>
    <row r="943" spans="1:8" s="2" customFormat="1" ht="16.95" customHeight="1">
      <c r="A943" s="33"/>
      <c r="B943" s="34"/>
      <c r="C943" s="234" t="s">
        <v>1</v>
      </c>
      <c r="D943" s="234" t="s">
        <v>4836</v>
      </c>
      <c r="E943" s="18" t="s">
        <v>1</v>
      </c>
      <c r="F943" s="235">
        <v>16.559999999999999</v>
      </c>
      <c r="G943" s="33"/>
      <c r="H943" s="34"/>
    </row>
    <row r="944" spans="1:8" s="2" customFormat="1" ht="16.95" customHeight="1">
      <c r="A944" s="33"/>
      <c r="B944" s="34"/>
      <c r="C944" s="234" t="s">
        <v>3164</v>
      </c>
      <c r="D944" s="234" t="s">
        <v>248</v>
      </c>
      <c r="E944" s="18" t="s">
        <v>1</v>
      </c>
      <c r="F944" s="235">
        <v>49.88</v>
      </c>
      <c r="G944" s="33"/>
      <c r="H944" s="34"/>
    </row>
    <row r="945" spans="1:8" s="2" customFormat="1" ht="16.95" customHeight="1">
      <c r="A945" s="33"/>
      <c r="B945" s="34"/>
      <c r="C945" s="230" t="s">
        <v>4810</v>
      </c>
      <c r="D945" s="231" t="s">
        <v>4811</v>
      </c>
      <c r="E945" s="232" t="s">
        <v>1</v>
      </c>
      <c r="F945" s="233">
        <v>98</v>
      </c>
      <c r="G945" s="33"/>
      <c r="H945" s="34"/>
    </row>
    <row r="946" spans="1:8" s="2" customFormat="1" ht="16.95" customHeight="1">
      <c r="A946" s="33"/>
      <c r="B946" s="34"/>
      <c r="C946" s="234" t="s">
        <v>1</v>
      </c>
      <c r="D946" s="234" t="s">
        <v>4843</v>
      </c>
      <c r="E946" s="18" t="s">
        <v>1</v>
      </c>
      <c r="F946" s="235">
        <v>62</v>
      </c>
      <c r="G946" s="33"/>
      <c r="H946" s="34"/>
    </row>
    <row r="947" spans="1:8" s="2" customFormat="1" ht="16.95" customHeight="1">
      <c r="A947" s="33"/>
      <c r="B947" s="34"/>
      <c r="C947" s="234" t="s">
        <v>1</v>
      </c>
      <c r="D947" s="234" t="s">
        <v>4844</v>
      </c>
      <c r="E947" s="18" t="s">
        <v>1</v>
      </c>
      <c r="F947" s="235">
        <v>36</v>
      </c>
      <c r="G947" s="33"/>
      <c r="H947" s="34"/>
    </row>
    <row r="948" spans="1:8" s="2" customFormat="1" ht="16.95" customHeight="1">
      <c r="A948" s="33"/>
      <c r="B948" s="34"/>
      <c r="C948" s="234" t="s">
        <v>4810</v>
      </c>
      <c r="D948" s="234" t="s">
        <v>248</v>
      </c>
      <c r="E948" s="18" t="s">
        <v>1</v>
      </c>
      <c r="F948" s="235">
        <v>98</v>
      </c>
      <c r="G948" s="33"/>
      <c r="H948" s="34"/>
    </row>
    <row r="949" spans="1:8" s="2" customFormat="1" ht="16.95" customHeight="1">
      <c r="A949" s="33"/>
      <c r="B949" s="34"/>
      <c r="C949" s="230" t="s">
        <v>4812</v>
      </c>
      <c r="D949" s="231" t="s">
        <v>4812</v>
      </c>
      <c r="E949" s="232" t="s">
        <v>1</v>
      </c>
      <c r="F949" s="233">
        <v>45</v>
      </c>
      <c r="G949" s="33"/>
      <c r="H949" s="34"/>
    </row>
    <row r="950" spans="1:8" s="2" customFormat="1" ht="16.95" customHeight="1">
      <c r="A950" s="33"/>
      <c r="B950" s="34"/>
      <c r="C950" s="234" t="s">
        <v>4812</v>
      </c>
      <c r="D950" s="234" t="s">
        <v>4853</v>
      </c>
      <c r="E950" s="18" t="s">
        <v>1</v>
      </c>
      <c r="F950" s="235">
        <v>45</v>
      </c>
      <c r="G950" s="33"/>
      <c r="H950" s="34"/>
    </row>
    <row r="951" spans="1:8" s="2" customFormat="1" ht="16.95" customHeight="1">
      <c r="A951" s="33"/>
      <c r="B951" s="34"/>
      <c r="C951" s="230" t="s">
        <v>4385</v>
      </c>
      <c r="D951" s="231" t="s">
        <v>4806</v>
      </c>
      <c r="E951" s="232" t="s">
        <v>1</v>
      </c>
      <c r="F951" s="233">
        <v>131.56</v>
      </c>
      <c r="G951" s="33"/>
      <c r="H951" s="34"/>
    </row>
    <row r="952" spans="1:8" s="2" customFormat="1" ht="16.95" customHeight="1">
      <c r="A952" s="33"/>
      <c r="B952" s="34"/>
      <c r="C952" s="234" t="s">
        <v>1</v>
      </c>
      <c r="D952" s="234" t="s">
        <v>4819</v>
      </c>
      <c r="E952" s="18" t="s">
        <v>1</v>
      </c>
      <c r="F952" s="235">
        <v>0</v>
      </c>
      <c r="G952" s="33"/>
      <c r="H952" s="34"/>
    </row>
    <row r="953" spans="1:8" s="2" customFormat="1" ht="16.95" customHeight="1">
      <c r="A953" s="33"/>
      <c r="B953" s="34"/>
      <c r="C953" s="234" t="s">
        <v>1</v>
      </c>
      <c r="D953" s="234" t="s">
        <v>4820</v>
      </c>
      <c r="E953" s="18" t="s">
        <v>1</v>
      </c>
      <c r="F953" s="235">
        <v>0</v>
      </c>
      <c r="G953" s="33"/>
      <c r="H953" s="34"/>
    </row>
    <row r="954" spans="1:8" s="2" customFormat="1" ht="16.95" customHeight="1">
      <c r="A954" s="33"/>
      <c r="B954" s="34"/>
      <c r="C954" s="234" t="s">
        <v>1</v>
      </c>
      <c r="D954" s="234" t="s">
        <v>4821</v>
      </c>
      <c r="E954" s="18" t="s">
        <v>1</v>
      </c>
      <c r="F954" s="235">
        <v>90.16</v>
      </c>
      <c r="G954" s="33"/>
      <c r="H954" s="34"/>
    </row>
    <row r="955" spans="1:8" s="2" customFormat="1" ht="16.95" customHeight="1">
      <c r="A955" s="33"/>
      <c r="B955" s="34"/>
      <c r="C955" s="234" t="s">
        <v>1</v>
      </c>
      <c r="D955" s="234" t="s">
        <v>4822</v>
      </c>
      <c r="E955" s="18" t="s">
        <v>1</v>
      </c>
      <c r="F955" s="235">
        <v>41.4</v>
      </c>
      <c r="G955" s="33"/>
      <c r="H955" s="34"/>
    </row>
    <row r="956" spans="1:8" s="2" customFormat="1" ht="16.95" customHeight="1">
      <c r="A956" s="33"/>
      <c r="B956" s="34"/>
      <c r="C956" s="234" t="s">
        <v>4385</v>
      </c>
      <c r="D956" s="234" t="s">
        <v>248</v>
      </c>
      <c r="E956" s="18" t="s">
        <v>1</v>
      </c>
      <c r="F956" s="235">
        <v>131.56</v>
      </c>
      <c r="G956" s="33"/>
      <c r="H956" s="34"/>
    </row>
    <row r="957" spans="1:8" s="2" customFormat="1" ht="16.95" customHeight="1">
      <c r="A957" s="33"/>
      <c r="B957" s="34"/>
      <c r="C957" s="230" t="s">
        <v>5085</v>
      </c>
      <c r="D957" s="231" t="s">
        <v>4661</v>
      </c>
      <c r="E957" s="232" t="s">
        <v>1</v>
      </c>
      <c r="F957" s="233">
        <v>67.040000000000006</v>
      </c>
      <c r="G957" s="33"/>
      <c r="H957" s="34"/>
    </row>
    <row r="958" spans="1:8" s="2" customFormat="1" ht="16.95" customHeight="1">
      <c r="A958" s="33"/>
      <c r="B958" s="34"/>
      <c r="C958" s="234" t="s">
        <v>1</v>
      </c>
      <c r="D958" s="234" t="s">
        <v>3162</v>
      </c>
      <c r="E958" s="18" t="s">
        <v>1</v>
      </c>
      <c r="F958" s="235">
        <v>17.16</v>
      </c>
      <c r="G958" s="33"/>
      <c r="H958" s="34"/>
    </row>
    <row r="959" spans="1:8" s="2" customFormat="1" ht="16.95" customHeight="1">
      <c r="A959" s="33"/>
      <c r="B959" s="34"/>
      <c r="C959" s="234" t="s">
        <v>1</v>
      </c>
      <c r="D959" s="234" t="s">
        <v>3164</v>
      </c>
      <c r="E959" s="18" t="s">
        <v>1</v>
      </c>
      <c r="F959" s="235">
        <v>49.88</v>
      </c>
      <c r="G959" s="33"/>
      <c r="H959" s="34"/>
    </row>
    <row r="960" spans="1:8" s="2" customFormat="1" ht="16.95" customHeight="1">
      <c r="A960" s="33"/>
      <c r="B960" s="34"/>
      <c r="C960" s="234" t="s">
        <v>5085</v>
      </c>
      <c r="D960" s="234" t="s">
        <v>248</v>
      </c>
      <c r="E960" s="18" t="s">
        <v>1</v>
      </c>
      <c r="F960" s="235">
        <v>67.040000000000006</v>
      </c>
      <c r="G960" s="33"/>
      <c r="H960" s="34"/>
    </row>
    <row r="961" spans="1:8" s="2" customFormat="1" ht="26.4" customHeight="1">
      <c r="A961" s="33"/>
      <c r="B961" s="34"/>
      <c r="C961" s="229" t="s">
        <v>5407</v>
      </c>
      <c r="D961" s="229" t="s">
        <v>173</v>
      </c>
      <c r="E961" s="33"/>
      <c r="F961" s="33"/>
      <c r="G961" s="33"/>
      <c r="H961" s="34"/>
    </row>
    <row r="962" spans="1:8" s="2" customFormat="1" ht="16.95" customHeight="1">
      <c r="A962" s="33"/>
      <c r="B962" s="34"/>
      <c r="C962" s="230" t="s">
        <v>3162</v>
      </c>
      <c r="D962" s="231" t="s">
        <v>3162</v>
      </c>
      <c r="E962" s="232" t="s">
        <v>1</v>
      </c>
      <c r="F962" s="233">
        <v>17.16</v>
      </c>
      <c r="G962" s="33"/>
      <c r="H962" s="34"/>
    </row>
    <row r="963" spans="1:8" s="2" customFormat="1" ht="16.95" customHeight="1">
      <c r="A963" s="33"/>
      <c r="B963" s="34"/>
      <c r="C963" s="234" t="s">
        <v>1</v>
      </c>
      <c r="D963" s="234" t="s">
        <v>4840</v>
      </c>
      <c r="E963" s="18" t="s">
        <v>1</v>
      </c>
      <c r="F963" s="235">
        <v>0</v>
      </c>
      <c r="G963" s="33"/>
      <c r="H963" s="34"/>
    </row>
    <row r="964" spans="1:8" s="2" customFormat="1" ht="16.95" customHeight="1">
      <c r="A964" s="33"/>
      <c r="B964" s="34"/>
      <c r="C964" s="234" t="s">
        <v>1</v>
      </c>
      <c r="D964" s="234" t="s">
        <v>4841</v>
      </c>
      <c r="E964" s="18" t="s">
        <v>1</v>
      </c>
      <c r="F964" s="235">
        <v>17.16</v>
      </c>
      <c r="G964" s="33"/>
      <c r="H964" s="34"/>
    </row>
    <row r="965" spans="1:8" s="2" customFormat="1" ht="16.95" customHeight="1">
      <c r="A965" s="33"/>
      <c r="B965" s="34"/>
      <c r="C965" s="234" t="s">
        <v>3162</v>
      </c>
      <c r="D965" s="234" t="s">
        <v>248</v>
      </c>
      <c r="E965" s="18" t="s">
        <v>1</v>
      </c>
      <c r="F965" s="235">
        <v>17.16</v>
      </c>
      <c r="G965" s="33"/>
      <c r="H965" s="34"/>
    </row>
    <row r="966" spans="1:8" s="2" customFormat="1" ht="16.95" customHeight="1">
      <c r="A966" s="33"/>
      <c r="B966" s="34"/>
      <c r="C966" s="236" t="s">
        <v>5381</v>
      </c>
      <c r="D966" s="33"/>
      <c r="E966" s="33"/>
      <c r="F966" s="33"/>
      <c r="G966" s="33"/>
      <c r="H966" s="34"/>
    </row>
    <row r="967" spans="1:8" s="2" customFormat="1" ht="20.399999999999999">
      <c r="A967" s="33"/>
      <c r="B967" s="34"/>
      <c r="C967" s="234" t="s">
        <v>3192</v>
      </c>
      <c r="D967" s="234" t="s">
        <v>3193</v>
      </c>
      <c r="E967" s="18" t="s">
        <v>453</v>
      </c>
      <c r="F967" s="235">
        <v>17.16</v>
      </c>
      <c r="G967" s="33"/>
      <c r="H967" s="34"/>
    </row>
    <row r="968" spans="1:8" s="2" customFormat="1" ht="20.399999999999999">
      <c r="A968" s="33"/>
      <c r="B968" s="34"/>
      <c r="C968" s="234" t="s">
        <v>4550</v>
      </c>
      <c r="D968" s="234" t="s">
        <v>4551</v>
      </c>
      <c r="E968" s="18" t="s">
        <v>453</v>
      </c>
      <c r="F968" s="235">
        <v>67.040000000000006</v>
      </c>
      <c r="G968" s="33"/>
      <c r="H968" s="34"/>
    </row>
    <row r="969" spans="1:8" s="2" customFormat="1" ht="20.399999999999999">
      <c r="A969" s="33"/>
      <c r="B969" s="34"/>
      <c r="C969" s="234" t="s">
        <v>4568</v>
      </c>
      <c r="D969" s="234" t="s">
        <v>4569</v>
      </c>
      <c r="E969" s="18" t="s">
        <v>453</v>
      </c>
      <c r="F969" s="235">
        <v>64.52</v>
      </c>
      <c r="G969" s="33"/>
      <c r="H969" s="34"/>
    </row>
    <row r="970" spans="1:8" s="2" customFormat="1" ht="16.95" customHeight="1">
      <c r="A970" s="33"/>
      <c r="B970" s="34"/>
      <c r="C970" s="230" t="s">
        <v>3164</v>
      </c>
      <c r="D970" s="231" t="s">
        <v>3164</v>
      </c>
      <c r="E970" s="232" t="s">
        <v>1</v>
      </c>
      <c r="F970" s="233">
        <v>49.88</v>
      </c>
      <c r="G970" s="33"/>
      <c r="H970" s="34"/>
    </row>
    <row r="971" spans="1:8" s="2" customFormat="1" ht="16.95" customHeight="1">
      <c r="A971" s="33"/>
      <c r="B971" s="34"/>
      <c r="C971" s="234" t="s">
        <v>1</v>
      </c>
      <c r="D971" s="234" t="s">
        <v>4834</v>
      </c>
      <c r="E971" s="18" t="s">
        <v>1</v>
      </c>
      <c r="F971" s="235">
        <v>0</v>
      </c>
      <c r="G971" s="33"/>
      <c r="H971" s="34"/>
    </row>
    <row r="972" spans="1:8" s="2" customFormat="1" ht="16.95" customHeight="1">
      <c r="A972" s="33"/>
      <c r="B972" s="34"/>
      <c r="C972" s="234" t="s">
        <v>1</v>
      </c>
      <c r="D972" s="234" t="s">
        <v>4835</v>
      </c>
      <c r="E972" s="18" t="s">
        <v>1</v>
      </c>
      <c r="F972" s="235">
        <v>33.32</v>
      </c>
      <c r="G972" s="33"/>
      <c r="H972" s="34"/>
    </row>
    <row r="973" spans="1:8" s="2" customFormat="1" ht="16.95" customHeight="1">
      <c r="A973" s="33"/>
      <c r="B973" s="34"/>
      <c r="C973" s="234" t="s">
        <v>1</v>
      </c>
      <c r="D973" s="234" t="s">
        <v>4836</v>
      </c>
      <c r="E973" s="18" t="s">
        <v>1</v>
      </c>
      <c r="F973" s="235">
        <v>16.559999999999999</v>
      </c>
      <c r="G973" s="33"/>
      <c r="H973" s="34"/>
    </row>
    <row r="974" spans="1:8" s="2" customFormat="1" ht="16.95" customHeight="1">
      <c r="A974" s="33"/>
      <c r="B974" s="34"/>
      <c r="C974" s="234" t="s">
        <v>3164</v>
      </c>
      <c r="D974" s="234" t="s">
        <v>248</v>
      </c>
      <c r="E974" s="18" t="s">
        <v>1</v>
      </c>
      <c r="F974" s="235">
        <v>49.88</v>
      </c>
      <c r="G974" s="33"/>
      <c r="H974" s="34"/>
    </row>
    <row r="975" spans="1:8" s="2" customFormat="1" ht="16.95" customHeight="1">
      <c r="A975" s="33"/>
      <c r="B975" s="34"/>
      <c r="C975" s="236" t="s">
        <v>5381</v>
      </c>
      <c r="D975" s="33"/>
      <c r="E975" s="33"/>
      <c r="F975" s="33"/>
      <c r="G975" s="33"/>
      <c r="H975" s="34"/>
    </row>
    <row r="976" spans="1:8" s="2" customFormat="1" ht="16.95" customHeight="1">
      <c r="A976" s="33"/>
      <c r="B976" s="34"/>
      <c r="C976" s="234" t="s">
        <v>4404</v>
      </c>
      <c r="D976" s="234" t="s">
        <v>4405</v>
      </c>
      <c r="E976" s="18" t="s">
        <v>453</v>
      </c>
      <c r="F976" s="235">
        <v>49.88</v>
      </c>
      <c r="G976" s="33"/>
      <c r="H976" s="34"/>
    </row>
    <row r="977" spans="1:8" s="2" customFormat="1" ht="20.399999999999999">
      <c r="A977" s="33"/>
      <c r="B977" s="34"/>
      <c r="C977" s="234" t="s">
        <v>4550</v>
      </c>
      <c r="D977" s="234" t="s">
        <v>4551</v>
      </c>
      <c r="E977" s="18" t="s">
        <v>453</v>
      </c>
      <c r="F977" s="235">
        <v>67.040000000000006</v>
      </c>
      <c r="G977" s="33"/>
      <c r="H977" s="34"/>
    </row>
    <row r="978" spans="1:8" s="2" customFormat="1" ht="20.399999999999999">
      <c r="A978" s="33"/>
      <c r="B978" s="34"/>
      <c r="C978" s="234" t="s">
        <v>4568</v>
      </c>
      <c r="D978" s="234" t="s">
        <v>4569</v>
      </c>
      <c r="E978" s="18" t="s">
        <v>453</v>
      </c>
      <c r="F978" s="235">
        <v>64.52</v>
      </c>
      <c r="G978" s="33"/>
      <c r="H978" s="34"/>
    </row>
    <row r="979" spans="1:8" s="2" customFormat="1" ht="16.95" customHeight="1">
      <c r="A979" s="33"/>
      <c r="B979" s="34"/>
      <c r="C979" s="234" t="s">
        <v>4574</v>
      </c>
      <c r="D979" s="234" t="s">
        <v>4575</v>
      </c>
      <c r="E979" s="18" t="s">
        <v>267</v>
      </c>
      <c r="F979" s="235">
        <v>84.796000000000006</v>
      </c>
      <c r="G979" s="33"/>
      <c r="H979" s="34"/>
    </row>
    <row r="980" spans="1:8" s="2" customFormat="1" ht="16.95" customHeight="1">
      <c r="A980" s="33"/>
      <c r="B980" s="34"/>
      <c r="C980" s="230" t="s">
        <v>4810</v>
      </c>
      <c r="D980" s="231" t="s">
        <v>4811</v>
      </c>
      <c r="E980" s="232" t="s">
        <v>1</v>
      </c>
      <c r="F980" s="233">
        <v>98</v>
      </c>
      <c r="G980" s="33"/>
      <c r="H980" s="34"/>
    </row>
    <row r="981" spans="1:8" s="2" customFormat="1" ht="16.95" customHeight="1">
      <c r="A981" s="33"/>
      <c r="B981" s="34"/>
      <c r="C981" s="234" t="s">
        <v>1</v>
      </c>
      <c r="D981" s="234" t="s">
        <v>4843</v>
      </c>
      <c r="E981" s="18" t="s">
        <v>1</v>
      </c>
      <c r="F981" s="235">
        <v>62</v>
      </c>
      <c r="G981" s="33"/>
      <c r="H981" s="34"/>
    </row>
    <row r="982" spans="1:8" s="2" customFormat="1" ht="16.95" customHeight="1">
      <c r="A982" s="33"/>
      <c r="B982" s="34"/>
      <c r="C982" s="234" t="s">
        <v>1</v>
      </c>
      <c r="D982" s="234" t="s">
        <v>4844</v>
      </c>
      <c r="E982" s="18" t="s">
        <v>1</v>
      </c>
      <c r="F982" s="235">
        <v>36</v>
      </c>
      <c r="G982" s="33"/>
      <c r="H982" s="34"/>
    </row>
    <row r="983" spans="1:8" s="2" customFormat="1" ht="16.95" customHeight="1">
      <c r="A983" s="33"/>
      <c r="B983" s="34"/>
      <c r="C983" s="234" t="s">
        <v>4810</v>
      </c>
      <c r="D983" s="234" t="s">
        <v>248</v>
      </c>
      <c r="E983" s="18" t="s">
        <v>1</v>
      </c>
      <c r="F983" s="235">
        <v>98</v>
      </c>
      <c r="G983" s="33"/>
      <c r="H983" s="34"/>
    </row>
    <row r="984" spans="1:8" s="2" customFormat="1" ht="16.95" customHeight="1">
      <c r="A984" s="33"/>
      <c r="B984" s="34"/>
      <c r="C984" s="236" t="s">
        <v>5381</v>
      </c>
      <c r="D984" s="33"/>
      <c r="E984" s="33"/>
      <c r="F984" s="33"/>
      <c r="G984" s="33"/>
      <c r="H984" s="34"/>
    </row>
    <row r="985" spans="1:8" s="2" customFormat="1" ht="16.95" customHeight="1">
      <c r="A985" s="33"/>
      <c r="B985" s="34"/>
      <c r="C985" s="234" t="s">
        <v>4583</v>
      </c>
      <c r="D985" s="234" t="s">
        <v>4584</v>
      </c>
      <c r="E985" s="18" t="s">
        <v>240</v>
      </c>
      <c r="F985" s="235">
        <v>98</v>
      </c>
      <c r="G985" s="33"/>
      <c r="H985" s="34"/>
    </row>
    <row r="986" spans="1:8" s="2" customFormat="1" ht="16.95" customHeight="1">
      <c r="A986" s="33"/>
      <c r="B986" s="34"/>
      <c r="C986" s="234" t="s">
        <v>4638</v>
      </c>
      <c r="D986" s="234" t="s">
        <v>4639</v>
      </c>
      <c r="E986" s="18" t="s">
        <v>240</v>
      </c>
      <c r="F986" s="235">
        <v>143</v>
      </c>
      <c r="G986" s="33"/>
      <c r="H986" s="34"/>
    </row>
    <row r="987" spans="1:8" s="2" customFormat="1" ht="16.95" customHeight="1">
      <c r="A987" s="33"/>
      <c r="B987" s="34"/>
      <c r="C987" s="230" t="s">
        <v>4812</v>
      </c>
      <c r="D987" s="231" t="s">
        <v>4812</v>
      </c>
      <c r="E987" s="232" t="s">
        <v>1</v>
      </c>
      <c r="F987" s="233">
        <v>45</v>
      </c>
      <c r="G987" s="33"/>
      <c r="H987" s="34"/>
    </row>
    <row r="988" spans="1:8" s="2" customFormat="1" ht="16.95" customHeight="1">
      <c r="A988" s="33"/>
      <c r="B988" s="34"/>
      <c r="C988" s="234" t="s">
        <v>4812</v>
      </c>
      <c r="D988" s="234" t="s">
        <v>4853</v>
      </c>
      <c r="E988" s="18" t="s">
        <v>1</v>
      </c>
      <c r="F988" s="235">
        <v>45</v>
      </c>
      <c r="G988" s="33"/>
      <c r="H988" s="34"/>
    </row>
    <row r="989" spans="1:8" s="2" customFormat="1" ht="16.95" customHeight="1">
      <c r="A989" s="33"/>
      <c r="B989" s="34"/>
      <c r="C989" s="236" t="s">
        <v>5381</v>
      </c>
      <c r="D989" s="33"/>
      <c r="E989" s="33"/>
      <c r="F989" s="33"/>
      <c r="G989" s="33"/>
      <c r="H989" s="34"/>
    </row>
    <row r="990" spans="1:8" s="2" customFormat="1" ht="16.95" customHeight="1">
      <c r="A990" s="33"/>
      <c r="B990" s="34"/>
      <c r="C990" s="234" t="s">
        <v>4600</v>
      </c>
      <c r="D990" s="234" t="s">
        <v>4601</v>
      </c>
      <c r="E990" s="18" t="s">
        <v>240</v>
      </c>
      <c r="F990" s="235">
        <v>45</v>
      </c>
      <c r="G990" s="33"/>
      <c r="H990" s="34"/>
    </row>
    <row r="991" spans="1:8" s="2" customFormat="1" ht="16.95" customHeight="1">
      <c r="A991" s="33"/>
      <c r="B991" s="34"/>
      <c r="C991" s="234" t="s">
        <v>4638</v>
      </c>
      <c r="D991" s="234" t="s">
        <v>4639</v>
      </c>
      <c r="E991" s="18" t="s">
        <v>240</v>
      </c>
      <c r="F991" s="235">
        <v>143</v>
      </c>
      <c r="G991" s="33"/>
      <c r="H991" s="34"/>
    </row>
    <row r="992" spans="1:8" s="2" customFormat="1" ht="16.95" customHeight="1">
      <c r="A992" s="33"/>
      <c r="B992" s="34"/>
      <c r="C992" s="230" t="s">
        <v>4385</v>
      </c>
      <c r="D992" s="231" t="s">
        <v>4806</v>
      </c>
      <c r="E992" s="232" t="s">
        <v>1</v>
      </c>
      <c r="F992" s="233">
        <v>131.56</v>
      </c>
      <c r="G992" s="33"/>
      <c r="H992" s="34"/>
    </row>
    <row r="993" spans="1:8" s="2" customFormat="1" ht="16.95" customHeight="1">
      <c r="A993" s="33"/>
      <c r="B993" s="34"/>
      <c r="C993" s="234" t="s">
        <v>1</v>
      </c>
      <c r="D993" s="234" t="s">
        <v>4819</v>
      </c>
      <c r="E993" s="18" t="s">
        <v>1</v>
      </c>
      <c r="F993" s="235">
        <v>0</v>
      </c>
      <c r="G993" s="33"/>
      <c r="H993" s="34"/>
    </row>
    <row r="994" spans="1:8" s="2" customFormat="1" ht="16.95" customHeight="1">
      <c r="A994" s="33"/>
      <c r="B994" s="34"/>
      <c r="C994" s="234" t="s">
        <v>1</v>
      </c>
      <c r="D994" s="234" t="s">
        <v>4820</v>
      </c>
      <c r="E994" s="18" t="s">
        <v>1</v>
      </c>
      <c r="F994" s="235">
        <v>0</v>
      </c>
      <c r="G994" s="33"/>
      <c r="H994" s="34"/>
    </row>
    <row r="995" spans="1:8" s="2" customFormat="1" ht="16.95" customHeight="1">
      <c r="A995" s="33"/>
      <c r="B995" s="34"/>
      <c r="C995" s="234" t="s">
        <v>1</v>
      </c>
      <c r="D995" s="234" t="s">
        <v>4821</v>
      </c>
      <c r="E995" s="18" t="s">
        <v>1</v>
      </c>
      <c r="F995" s="235">
        <v>90.16</v>
      </c>
      <c r="G995" s="33"/>
      <c r="H995" s="34"/>
    </row>
    <row r="996" spans="1:8" s="2" customFormat="1" ht="16.95" customHeight="1">
      <c r="A996" s="33"/>
      <c r="B996" s="34"/>
      <c r="C996" s="234" t="s">
        <v>1</v>
      </c>
      <c r="D996" s="234" t="s">
        <v>4822</v>
      </c>
      <c r="E996" s="18" t="s">
        <v>1</v>
      </c>
      <c r="F996" s="235">
        <v>41.4</v>
      </c>
      <c r="G996" s="33"/>
      <c r="H996" s="34"/>
    </row>
    <row r="997" spans="1:8" s="2" customFormat="1" ht="16.95" customHeight="1">
      <c r="A997" s="33"/>
      <c r="B997" s="34"/>
      <c r="C997" s="234" t="s">
        <v>4385</v>
      </c>
      <c r="D997" s="234" t="s">
        <v>248</v>
      </c>
      <c r="E997" s="18" t="s">
        <v>1</v>
      </c>
      <c r="F997" s="235">
        <v>131.56</v>
      </c>
      <c r="G997" s="33"/>
      <c r="H997" s="34"/>
    </row>
    <row r="998" spans="1:8" s="2" customFormat="1" ht="16.95" customHeight="1">
      <c r="A998" s="33"/>
      <c r="B998" s="34"/>
      <c r="C998" s="236" t="s">
        <v>5381</v>
      </c>
      <c r="D998" s="33"/>
      <c r="E998" s="33"/>
      <c r="F998" s="33"/>
      <c r="G998" s="33"/>
      <c r="H998" s="34"/>
    </row>
    <row r="999" spans="1:8" s="2" customFormat="1" ht="16.95" customHeight="1">
      <c r="A999" s="33"/>
      <c r="B999" s="34"/>
      <c r="C999" s="234" t="s">
        <v>4539</v>
      </c>
      <c r="D999" s="234" t="s">
        <v>4540</v>
      </c>
      <c r="E999" s="18" t="s">
        <v>453</v>
      </c>
      <c r="F999" s="235">
        <v>131.56</v>
      </c>
      <c r="G999" s="33"/>
      <c r="H999" s="34"/>
    </row>
    <row r="1000" spans="1:8" s="2" customFormat="1" ht="20.399999999999999">
      <c r="A1000" s="33"/>
      <c r="B1000" s="34"/>
      <c r="C1000" s="234" t="s">
        <v>4546</v>
      </c>
      <c r="D1000" s="234" t="s">
        <v>4547</v>
      </c>
      <c r="E1000" s="18" t="s">
        <v>453</v>
      </c>
      <c r="F1000" s="235">
        <v>39.468000000000004</v>
      </c>
      <c r="G1000" s="33"/>
      <c r="H1000" s="34"/>
    </row>
    <row r="1001" spans="1:8" s="2" customFormat="1" ht="20.399999999999999">
      <c r="A1001" s="33"/>
      <c r="B1001" s="34"/>
      <c r="C1001" s="234" t="s">
        <v>4568</v>
      </c>
      <c r="D1001" s="234" t="s">
        <v>4569</v>
      </c>
      <c r="E1001" s="18" t="s">
        <v>453</v>
      </c>
      <c r="F1001" s="235">
        <v>64.52</v>
      </c>
      <c r="G1001" s="33"/>
      <c r="H1001" s="34"/>
    </row>
    <row r="1002" spans="1:8" s="2" customFormat="1" ht="16.95" customHeight="1">
      <c r="A1002" s="33"/>
      <c r="B1002" s="34"/>
      <c r="C1002" s="230" t="s">
        <v>4832</v>
      </c>
      <c r="D1002" s="231" t="s">
        <v>5408</v>
      </c>
      <c r="E1002" s="232" t="s">
        <v>1</v>
      </c>
      <c r="F1002" s="233">
        <v>64.52</v>
      </c>
      <c r="G1002" s="33"/>
      <c r="H1002" s="34"/>
    </row>
    <row r="1003" spans="1:8" s="2" customFormat="1" ht="16.95" customHeight="1">
      <c r="A1003" s="33"/>
      <c r="B1003" s="34"/>
      <c r="C1003" s="234" t="s">
        <v>1</v>
      </c>
      <c r="D1003" s="234" t="s">
        <v>4385</v>
      </c>
      <c r="E1003" s="18" t="s">
        <v>1</v>
      </c>
      <c r="F1003" s="235">
        <v>131.56</v>
      </c>
      <c r="G1003" s="33"/>
      <c r="H1003" s="34"/>
    </row>
    <row r="1004" spans="1:8" s="2" customFormat="1" ht="16.95" customHeight="1">
      <c r="A1004" s="33"/>
      <c r="B1004" s="34"/>
      <c r="C1004" s="234" t="s">
        <v>1</v>
      </c>
      <c r="D1004" s="234" t="s">
        <v>4402</v>
      </c>
      <c r="E1004" s="18" t="s">
        <v>1</v>
      </c>
      <c r="F1004" s="235">
        <v>-49.88</v>
      </c>
      <c r="G1004" s="33"/>
      <c r="H1004" s="34"/>
    </row>
    <row r="1005" spans="1:8" s="2" customFormat="1" ht="16.95" customHeight="1">
      <c r="A1005" s="33"/>
      <c r="B1005" s="34"/>
      <c r="C1005" s="234" t="s">
        <v>1</v>
      </c>
      <c r="D1005" s="234" t="s">
        <v>4571</v>
      </c>
      <c r="E1005" s="18" t="s">
        <v>1</v>
      </c>
      <c r="F1005" s="235">
        <v>-17.16</v>
      </c>
      <c r="G1005" s="33"/>
      <c r="H1005" s="34"/>
    </row>
    <row r="1006" spans="1:8" s="2" customFormat="1" ht="16.95" customHeight="1">
      <c r="A1006" s="33"/>
      <c r="B1006" s="34"/>
      <c r="C1006" s="234" t="s">
        <v>4832</v>
      </c>
      <c r="D1006" s="234" t="s">
        <v>248</v>
      </c>
      <c r="E1006" s="18" t="s">
        <v>1</v>
      </c>
      <c r="F1006" s="235">
        <v>64.52</v>
      </c>
      <c r="G1006" s="33"/>
      <c r="H1006" s="34"/>
    </row>
    <row r="1007" spans="1:8" s="2" customFormat="1" ht="16.95" customHeight="1">
      <c r="A1007" s="33"/>
      <c r="B1007" s="34"/>
      <c r="C1007" s="230" t="s">
        <v>4813</v>
      </c>
      <c r="D1007" s="231" t="s">
        <v>3167</v>
      </c>
      <c r="E1007" s="232" t="s">
        <v>1</v>
      </c>
      <c r="F1007" s="233">
        <v>67.040000000000006</v>
      </c>
      <c r="G1007" s="33"/>
      <c r="H1007" s="34"/>
    </row>
    <row r="1008" spans="1:8" s="2" customFormat="1" ht="16.95" customHeight="1">
      <c r="A1008" s="33"/>
      <c r="B1008" s="34"/>
      <c r="C1008" s="234" t="s">
        <v>1</v>
      </c>
      <c r="D1008" s="234" t="s">
        <v>4553</v>
      </c>
      <c r="E1008" s="18" t="s">
        <v>1</v>
      </c>
      <c r="F1008" s="235">
        <v>0</v>
      </c>
      <c r="G1008" s="33"/>
      <c r="H1008" s="34"/>
    </row>
    <row r="1009" spans="1:8" s="2" customFormat="1" ht="16.95" customHeight="1">
      <c r="A1009" s="33"/>
      <c r="B1009" s="34"/>
      <c r="C1009" s="234" t="s">
        <v>1</v>
      </c>
      <c r="D1009" s="234" t="s">
        <v>3162</v>
      </c>
      <c r="E1009" s="18" t="s">
        <v>1</v>
      </c>
      <c r="F1009" s="235">
        <v>17.16</v>
      </c>
      <c r="G1009" s="33"/>
      <c r="H1009" s="34"/>
    </row>
    <row r="1010" spans="1:8" s="2" customFormat="1" ht="16.95" customHeight="1">
      <c r="A1010" s="33"/>
      <c r="B1010" s="34"/>
      <c r="C1010" s="234" t="s">
        <v>1</v>
      </c>
      <c r="D1010" s="234" t="s">
        <v>3164</v>
      </c>
      <c r="E1010" s="18" t="s">
        <v>1</v>
      </c>
      <c r="F1010" s="235">
        <v>49.88</v>
      </c>
      <c r="G1010" s="33"/>
      <c r="H1010" s="34"/>
    </row>
    <row r="1011" spans="1:8" s="2" customFormat="1" ht="16.95" customHeight="1">
      <c r="A1011" s="33"/>
      <c r="B1011" s="34"/>
      <c r="C1011" s="234" t="s">
        <v>4813</v>
      </c>
      <c r="D1011" s="234" t="s">
        <v>248</v>
      </c>
      <c r="E1011" s="18" t="s">
        <v>1</v>
      </c>
      <c r="F1011" s="235">
        <v>67.040000000000006</v>
      </c>
      <c r="G1011" s="33"/>
      <c r="H1011" s="34"/>
    </row>
    <row r="1012" spans="1:8" s="2" customFormat="1" ht="16.95" customHeight="1">
      <c r="A1012" s="33"/>
      <c r="B1012" s="34"/>
      <c r="C1012" s="236" t="s">
        <v>5381</v>
      </c>
      <c r="D1012" s="33"/>
      <c r="E1012" s="33"/>
      <c r="F1012" s="33"/>
      <c r="G1012" s="33"/>
      <c r="H1012" s="34"/>
    </row>
    <row r="1013" spans="1:8" s="2" customFormat="1" ht="20.399999999999999">
      <c r="A1013" s="33"/>
      <c r="B1013" s="34"/>
      <c r="C1013" s="234" t="s">
        <v>4550</v>
      </c>
      <c r="D1013" s="234" t="s">
        <v>4551</v>
      </c>
      <c r="E1013" s="18" t="s">
        <v>453</v>
      </c>
      <c r="F1013" s="235">
        <v>67.040000000000006</v>
      </c>
      <c r="G1013" s="33"/>
      <c r="H1013" s="34"/>
    </row>
    <row r="1014" spans="1:8" s="2" customFormat="1" ht="20.399999999999999">
      <c r="A1014" s="33"/>
      <c r="B1014" s="34"/>
      <c r="C1014" s="234" t="s">
        <v>4554</v>
      </c>
      <c r="D1014" s="234" t="s">
        <v>4555</v>
      </c>
      <c r="E1014" s="18" t="s">
        <v>453</v>
      </c>
      <c r="F1014" s="235">
        <v>469.28</v>
      </c>
      <c r="G1014" s="33"/>
      <c r="H1014" s="34"/>
    </row>
    <row r="1015" spans="1:8" s="2" customFormat="1" ht="16.95" customHeight="1">
      <c r="A1015" s="33"/>
      <c r="B1015" s="34"/>
      <c r="C1015" s="234" t="s">
        <v>4558</v>
      </c>
      <c r="D1015" s="234" t="s">
        <v>4559</v>
      </c>
      <c r="E1015" s="18" t="s">
        <v>453</v>
      </c>
      <c r="F1015" s="235">
        <v>67.040000000000006</v>
      </c>
      <c r="G1015" s="33"/>
      <c r="H1015" s="34"/>
    </row>
    <row r="1016" spans="1:8" s="2" customFormat="1" ht="16.95" customHeight="1">
      <c r="A1016" s="33"/>
      <c r="B1016" s="34"/>
      <c r="C1016" s="234" t="s">
        <v>4561</v>
      </c>
      <c r="D1016" s="234" t="s">
        <v>4562</v>
      </c>
      <c r="E1016" s="18" t="s">
        <v>453</v>
      </c>
      <c r="F1016" s="235">
        <v>67.040000000000006</v>
      </c>
      <c r="G1016" s="33"/>
      <c r="H1016" s="34"/>
    </row>
    <row r="1017" spans="1:8" s="2" customFormat="1" ht="16.95" customHeight="1">
      <c r="A1017" s="33"/>
      <c r="B1017" s="34"/>
      <c r="C1017" s="234" t="s">
        <v>4564</v>
      </c>
      <c r="D1017" s="234" t="s">
        <v>4565</v>
      </c>
      <c r="E1017" s="18" t="s">
        <v>267</v>
      </c>
      <c r="F1017" s="235">
        <v>107.264</v>
      </c>
      <c r="G1017" s="33"/>
      <c r="H1017" s="34"/>
    </row>
    <row r="1018" spans="1:8" s="2" customFormat="1" ht="26.4" customHeight="1">
      <c r="A1018" s="33"/>
      <c r="B1018" s="34"/>
      <c r="C1018" s="229" t="s">
        <v>5409</v>
      </c>
      <c r="D1018" s="229" t="s">
        <v>176</v>
      </c>
      <c r="E1018" s="33"/>
      <c r="F1018" s="33"/>
      <c r="G1018" s="33"/>
      <c r="H1018" s="34"/>
    </row>
    <row r="1019" spans="1:8" s="2" customFormat="1" ht="16.95" customHeight="1">
      <c r="A1019" s="33"/>
      <c r="B1019" s="34"/>
      <c r="C1019" s="230" t="s">
        <v>3162</v>
      </c>
      <c r="D1019" s="231" t="s">
        <v>3162</v>
      </c>
      <c r="E1019" s="232" t="s">
        <v>1</v>
      </c>
      <c r="F1019" s="233">
        <v>0.39600000000000002</v>
      </c>
      <c r="G1019" s="33"/>
      <c r="H1019" s="34"/>
    </row>
    <row r="1020" spans="1:8" s="2" customFormat="1" ht="16.95" customHeight="1">
      <c r="A1020" s="33"/>
      <c r="B1020" s="34"/>
      <c r="C1020" s="234" t="s">
        <v>1</v>
      </c>
      <c r="D1020" s="234" t="s">
        <v>4952</v>
      </c>
      <c r="E1020" s="18" t="s">
        <v>1</v>
      </c>
      <c r="F1020" s="235">
        <v>0.18</v>
      </c>
      <c r="G1020" s="33"/>
      <c r="H1020" s="34"/>
    </row>
    <row r="1021" spans="1:8" s="2" customFormat="1" ht="16.95" customHeight="1">
      <c r="A1021" s="33"/>
      <c r="B1021" s="34"/>
      <c r="C1021" s="234" t="s">
        <v>1</v>
      </c>
      <c r="D1021" s="234" t="s">
        <v>4953</v>
      </c>
      <c r="E1021" s="18" t="s">
        <v>1</v>
      </c>
      <c r="F1021" s="235">
        <v>0.216</v>
      </c>
      <c r="G1021" s="33"/>
      <c r="H1021" s="34"/>
    </row>
    <row r="1022" spans="1:8" s="2" customFormat="1" ht="16.95" customHeight="1">
      <c r="A1022" s="33"/>
      <c r="B1022" s="34"/>
      <c r="C1022" s="234" t="s">
        <v>3162</v>
      </c>
      <c r="D1022" s="234" t="s">
        <v>248</v>
      </c>
      <c r="E1022" s="18" t="s">
        <v>1</v>
      </c>
      <c r="F1022" s="235">
        <v>0.39600000000000002</v>
      </c>
      <c r="G1022" s="33"/>
      <c r="H1022" s="34"/>
    </row>
    <row r="1023" spans="1:8" s="2" customFormat="1" ht="16.95" customHeight="1">
      <c r="A1023" s="33"/>
      <c r="B1023" s="34"/>
      <c r="C1023" s="236" t="s">
        <v>5381</v>
      </c>
      <c r="D1023" s="33"/>
      <c r="E1023" s="33"/>
      <c r="F1023" s="33"/>
      <c r="G1023" s="33"/>
      <c r="H1023" s="34"/>
    </row>
    <row r="1024" spans="1:8" s="2" customFormat="1" ht="20.399999999999999">
      <c r="A1024" s="33"/>
      <c r="B1024" s="34"/>
      <c r="C1024" s="234" t="s">
        <v>3192</v>
      </c>
      <c r="D1024" s="234" t="s">
        <v>3193</v>
      </c>
      <c r="E1024" s="18" t="s">
        <v>453</v>
      </c>
      <c r="F1024" s="235">
        <v>0.39600000000000002</v>
      </c>
      <c r="G1024" s="33"/>
      <c r="H1024" s="34"/>
    </row>
    <row r="1025" spans="1:8" s="2" customFormat="1" ht="16.95" customHeight="1">
      <c r="A1025" s="33"/>
      <c r="B1025" s="34"/>
      <c r="C1025" s="234" t="s">
        <v>462</v>
      </c>
      <c r="D1025" s="234" t="s">
        <v>463</v>
      </c>
      <c r="E1025" s="18" t="s">
        <v>453</v>
      </c>
      <c r="F1025" s="235">
        <v>18.654</v>
      </c>
      <c r="G1025" s="33"/>
      <c r="H1025" s="34"/>
    </row>
    <row r="1026" spans="1:8" s="2" customFormat="1" ht="16.95" customHeight="1">
      <c r="A1026" s="33"/>
      <c r="B1026" s="34"/>
      <c r="C1026" s="230" t="s">
        <v>3164</v>
      </c>
      <c r="D1026" s="231" t="s">
        <v>3164</v>
      </c>
      <c r="E1026" s="232" t="s">
        <v>1</v>
      </c>
      <c r="F1026" s="233">
        <v>51.204999999999998</v>
      </c>
      <c r="G1026" s="33"/>
      <c r="H1026" s="34"/>
    </row>
    <row r="1027" spans="1:8" s="2" customFormat="1" ht="16.95" customHeight="1">
      <c r="A1027" s="33"/>
      <c r="B1027" s="34"/>
      <c r="C1027" s="234" t="s">
        <v>1</v>
      </c>
      <c r="D1027" s="234" t="s">
        <v>4385</v>
      </c>
      <c r="E1027" s="18" t="s">
        <v>1</v>
      </c>
      <c r="F1027" s="235">
        <v>70.254999999999995</v>
      </c>
      <c r="G1027" s="33"/>
      <c r="H1027" s="34"/>
    </row>
    <row r="1028" spans="1:8" s="2" customFormat="1" ht="16.95" customHeight="1">
      <c r="A1028" s="33"/>
      <c r="B1028" s="34"/>
      <c r="C1028" s="234" t="s">
        <v>1</v>
      </c>
      <c r="D1028" s="234" t="s">
        <v>4948</v>
      </c>
      <c r="E1028" s="18" t="s">
        <v>1</v>
      </c>
      <c r="F1028" s="235">
        <v>-17.28</v>
      </c>
      <c r="G1028" s="33"/>
      <c r="H1028" s="34"/>
    </row>
    <row r="1029" spans="1:8" s="2" customFormat="1" ht="16.95" customHeight="1">
      <c r="A1029" s="33"/>
      <c r="B1029" s="34"/>
      <c r="C1029" s="234" t="s">
        <v>1</v>
      </c>
      <c r="D1029" s="234" t="s">
        <v>4949</v>
      </c>
      <c r="E1029" s="18" t="s">
        <v>1</v>
      </c>
      <c r="F1029" s="235">
        <v>-1.1779999999999999</v>
      </c>
      <c r="G1029" s="33"/>
      <c r="H1029" s="34"/>
    </row>
    <row r="1030" spans="1:8" s="2" customFormat="1" ht="16.95" customHeight="1">
      <c r="A1030" s="33"/>
      <c r="B1030" s="34"/>
      <c r="C1030" s="234" t="s">
        <v>1</v>
      </c>
      <c r="D1030" s="234" t="s">
        <v>4950</v>
      </c>
      <c r="E1030" s="18" t="s">
        <v>1</v>
      </c>
      <c r="F1030" s="235">
        <v>-0.39600000000000002</v>
      </c>
      <c r="G1030" s="33"/>
      <c r="H1030" s="34"/>
    </row>
    <row r="1031" spans="1:8" s="2" customFormat="1" ht="16.95" customHeight="1">
      <c r="A1031" s="33"/>
      <c r="B1031" s="34"/>
      <c r="C1031" s="234" t="s">
        <v>1</v>
      </c>
      <c r="D1031" s="234" t="s">
        <v>4951</v>
      </c>
      <c r="E1031" s="18" t="s">
        <v>1</v>
      </c>
      <c r="F1031" s="235">
        <v>-0.19600000000000001</v>
      </c>
      <c r="G1031" s="33"/>
      <c r="H1031" s="34"/>
    </row>
    <row r="1032" spans="1:8" s="2" customFormat="1" ht="16.95" customHeight="1">
      <c r="A1032" s="33"/>
      <c r="B1032" s="34"/>
      <c r="C1032" s="234" t="s">
        <v>3164</v>
      </c>
      <c r="D1032" s="234" t="s">
        <v>248</v>
      </c>
      <c r="E1032" s="18" t="s">
        <v>1</v>
      </c>
      <c r="F1032" s="235">
        <v>51.204999999999998</v>
      </c>
      <c r="G1032" s="33"/>
      <c r="H1032" s="34"/>
    </row>
    <row r="1033" spans="1:8" s="2" customFormat="1" ht="16.95" customHeight="1">
      <c r="A1033" s="33"/>
      <c r="B1033" s="34"/>
      <c r="C1033" s="236" t="s">
        <v>5381</v>
      </c>
      <c r="D1033" s="33"/>
      <c r="E1033" s="33"/>
      <c r="F1033" s="33"/>
      <c r="G1033" s="33"/>
      <c r="H1033" s="34"/>
    </row>
    <row r="1034" spans="1:8" s="2" customFormat="1" ht="16.95" customHeight="1">
      <c r="A1034" s="33"/>
      <c r="B1034" s="34"/>
      <c r="C1034" s="234" t="s">
        <v>4946</v>
      </c>
      <c r="D1034" s="234" t="s">
        <v>4947</v>
      </c>
      <c r="E1034" s="18" t="s">
        <v>453</v>
      </c>
      <c r="F1034" s="235">
        <v>51.204999999999998</v>
      </c>
      <c r="G1034" s="33"/>
      <c r="H1034" s="34"/>
    </row>
    <row r="1035" spans="1:8" s="2" customFormat="1" ht="16.95" customHeight="1">
      <c r="A1035" s="33"/>
      <c r="B1035" s="34"/>
      <c r="C1035" s="234" t="s">
        <v>462</v>
      </c>
      <c r="D1035" s="234" t="s">
        <v>463</v>
      </c>
      <c r="E1035" s="18" t="s">
        <v>453</v>
      </c>
      <c r="F1035" s="235">
        <v>18.654</v>
      </c>
      <c r="G1035" s="33"/>
      <c r="H1035" s="34"/>
    </row>
    <row r="1036" spans="1:8" s="2" customFormat="1" ht="16.95" customHeight="1">
      <c r="A1036" s="33"/>
      <c r="B1036" s="34"/>
      <c r="C1036" s="230" t="s">
        <v>4812</v>
      </c>
      <c r="D1036" s="231" t="s">
        <v>4812</v>
      </c>
      <c r="E1036" s="232" t="s">
        <v>1</v>
      </c>
      <c r="F1036" s="233">
        <v>1.5</v>
      </c>
      <c r="G1036" s="33"/>
      <c r="H1036" s="34"/>
    </row>
    <row r="1037" spans="1:8" s="2" customFormat="1" ht="16.95" customHeight="1">
      <c r="A1037" s="33"/>
      <c r="B1037" s="34"/>
      <c r="C1037" s="234" t="s">
        <v>4812</v>
      </c>
      <c r="D1037" s="234" t="s">
        <v>4965</v>
      </c>
      <c r="E1037" s="18" t="s">
        <v>1</v>
      </c>
      <c r="F1037" s="235">
        <v>1.5</v>
      </c>
      <c r="G1037" s="33"/>
      <c r="H1037" s="34"/>
    </row>
    <row r="1038" spans="1:8" s="2" customFormat="1" ht="16.95" customHeight="1">
      <c r="A1038" s="33"/>
      <c r="B1038" s="34"/>
      <c r="C1038" s="236" t="s">
        <v>5381</v>
      </c>
      <c r="D1038" s="33"/>
      <c r="E1038" s="33"/>
      <c r="F1038" s="33"/>
      <c r="G1038" s="33"/>
      <c r="H1038" s="34"/>
    </row>
    <row r="1039" spans="1:8" s="2" customFormat="1" ht="16.95" customHeight="1">
      <c r="A1039" s="33"/>
      <c r="B1039" s="34"/>
      <c r="C1039" s="234" t="s">
        <v>4600</v>
      </c>
      <c r="D1039" s="234" t="s">
        <v>4601</v>
      </c>
      <c r="E1039" s="18" t="s">
        <v>240</v>
      </c>
      <c r="F1039" s="235">
        <v>1.5</v>
      </c>
      <c r="G1039" s="33"/>
      <c r="H1039" s="34"/>
    </row>
    <row r="1040" spans="1:8" s="2" customFormat="1" ht="16.95" customHeight="1">
      <c r="A1040" s="33"/>
      <c r="B1040" s="34"/>
      <c r="C1040" s="234" t="s">
        <v>4638</v>
      </c>
      <c r="D1040" s="234" t="s">
        <v>4639</v>
      </c>
      <c r="E1040" s="18" t="s">
        <v>240</v>
      </c>
      <c r="F1040" s="235">
        <v>1.5</v>
      </c>
      <c r="G1040" s="33"/>
      <c r="H1040" s="34"/>
    </row>
    <row r="1041" spans="1:8" s="2" customFormat="1" ht="16.95" customHeight="1">
      <c r="A1041" s="33"/>
      <c r="B1041" s="34"/>
      <c r="C1041" s="230" t="s">
        <v>4928</v>
      </c>
      <c r="D1041" s="231" t="s">
        <v>4928</v>
      </c>
      <c r="E1041" s="232" t="s">
        <v>1</v>
      </c>
      <c r="F1041" s="233">
        <v>17.28</v>
      </c>
      <c r="G1041" s="33"/>
      <c r="H1041" s="34"/>
    </row>
    <row r="1042" spans="1:8" s="2" customFormat="1" ht="16.95" customHeight="1">
      <c r="A1042" s="33"/>
      <c r="B1042" s="34"/>
      <c r="C1042" s="234" t="s">
        <v>4928</v>
      </c>
      <c r="D1042" s="234" t="s">
        <v>5012</v>
      </c>
      <c r="E1042" s="18" t="s">
        <v>1</v>
      </c>
      <c r="F1042" s="235">
        <v>17.28</v>
      </c>
      <c r="G1042" s="33"/>
      <c r="H1042" s="34"/>
    </row>
    <row r="1043" spans="1:8" s="2" customFormat="1" ht="16.95" customHeight="1">
      <c r="A1043" s="33"/>
      <c r="B1043" s="34"/>
      <c r="C1043" s="236" t="s">
        <v>5381</v>
      </c>
      <c r="D1043" s="33"/>
      <c r="E1043" s="33"/>
      <c r="F1043" s="33"/>
      <c r="G1043" s="33"/>
      <c r="H1043" s="34"/>
    </row>
    <row r="1044" spans="1:8" s="2" customFormat="1" ht="16.95" customHeight="1">
      <c r="A1044" s="33"/>
      <c r="B1044" s="34"/>
      <c r="C1044" s="234" t="s">
        <v>5009</v>
      </c>
      <c r="D1044" s="234" t="s">
        <v>5010</v>
      </c>
      <c r="E1044" s="18" t="s">
        <v>453</v>
      </c>
      <c r="F1044" s="235">
        <v>17.28</v>
      </c>
      <c r="G1044" s="33"/>
      <c r="H1044" s="34"/>
    </row>
    <row r="1045" spans="1:8" s="2" customFormat="1" ht="16.95" customHeight="1">
      <c r="A1045" s="33"/>
      <c r="B1045" s="34"/>
      <c r="C1045" s="234" t="s">
        <v>4946</v>
      </c>
      <c r="D1045" s="234" t="s">
        <v>4947</v>
      </c>
      <c r="E1045" s="18" t="s">
        <v>453</v>
      </c>
      <c r="F1045" s="235">
        <v>51.204999999999998</v>
      </c>
      <c r="G1045" s="33"/>
      <c r="H1045" s="34"/>
    </row>
    <row r="1046" spans="1:8" s="2" customFormat="1" ht="16.95" customHeight="1">
      <c r="A1046" s="33"/>
      <c r="B1046" s="34"/>
      <c r="C1046" s="230" t="s">
        <v>4385</v>
      </c>
      <c r="D1046" s="231" t="s">
        <v>4806</v>
      </c>
      <c r="E1046" s="232" t="s">
        <v>1</v>
      </c>
      <c r="F1046" s="233">
        <v>70.254999999999995</v>
      </c>
      <c r="G1046" s="33"/>
      <c r="H1046" s="34"/>
    </row>
    <row r="1047" spans="1:8" s="2" customFormat="1" ht="16.95" customHeight="1">
      <c r="A1047" s="33"/>
      <c r="B1047" s="34"/>
      <c r="C1047" s="234" t="s">
        <v>1</v>
      </c>
      <c r="D1047" s="234" t="s">
        <v>4819</v>
      </c>
      <c r="E1047" s="18" t="s">
        <v>1</v>
      </c>
      <c r="F1047" s="235">
        <v>0</v>
      </c>
      <c r="G1047" s="33"/>
      <c r="H1047" s="34"/>
    </row>
    <row r="1048" spans="1:8" s="2" customFormat="1" ht="16.95" customHeight="1">
      <c r="A1048" s="33"/>
      <c r="B1048" s="34"/>
      <c r="C1048" s="234" t="s">
        <v>1</v>
      </c>
      <c r="D1048" s="234" t="s">
        <v>4933</v>
      </c>
      <c r="E1048" s="18" t="s">
        <v>1</v>
      </c>
      <c r="F1048" s="235">
        <v>1.92</v>
      </c>
      <c r="G1048" s="33"/>
      <c r="H1048" s="34"/>
    </row>
    <row r="1049" spans="1:8" s="2" customFormat="1" ht="16.95" customHeight="1">
      <c r="A1049" s="33"/>
      <c r="B1049" s="34"/>
      <c r="C1049" s="234" t="s">
        <v>1</v>
      </c>
      <c r="D1049" s="234" t="s">
        <v>4934</v>
      </c>
      <c r="E1049" s="18" t="s">
        <v>1</v>
      </c>
      <c r="F1049" s="235">
        <v>64.959999999999994</v>
      </c>
      <c r="G1049" s="33"/>
      <c r="H1049" s="34"/>
    </row>
    <row r="1050" spans="1:8" s="2" customFormat="1" ht="16.95" customHeight="1">
      <c r="A1050" s="33"/>
      <c r="B1050" s="34"/>
      <c r="C1050" s="234" t="s">
        <v>1</v>
      </c>
      <c r="D1050" s="234" t="s">
        <v>4935</v>
      </c>
      <c r="E1050" s="18" t="s">
        <v>1</v>
      </c>
      <c r="F1050" s="235">
        <v>3.375</v>
      </c>
      <c r="G1050" s="33"/>
      <c r="H1050" s="34"/>
    </row>
    <row r="1051" spans="1:8" s="2" customFormat="1" ht="16.95" customHeight="1">
      <c r="A1051" s="33"/>
      <c r="B1051" s="34"/>
      <c r="C1051" s="234" t="s">
        <v>4385</v>
      </c>
      <c r="D1051" s="234" t="s">
        <v>248</v>
      </c>
      <c r="E1051" s="18" t="s">
        <v>1</v>
      </c>
      <c r="F1051" s="235">
        <v>70.254999999999995</v>
      </c>
      <c r="G1051" s="33"/>
      <c r="H1051" s="34"/>
    </row>
    <row r="1052" spans="1:8" s="2" customFormat="1" ht="16.95" customHeight="1">
      <c r="A1052" s="33"/>
      <c r="B1052" s="34"/>
      <c r="C1052" s="236" t="s">
        <v>5381</v>
      </c>
      <c r="D1052" s="33"/>
      <c r="E1052" s="33"/>
      <c r="F1052" s="33"/>
      <c r="G1052" s="33"/>
      <c r="H1052" s="34"/>
    </row>
    <row r="1053" spans="1:8" s="2" customFormat="1" ht="16.95" customHeight="1">
      <c r="A1053" s="33"/>
      <c r="B1053" s="34"/>
      <c r="C1053" s="234" t="s">
        <v>4261</v>
      </c>
      <c r="D1053" s="234" t="s">
        <v>4262</v>
      </c>
      <c r="E1053" s="18" t="s">
        <v>453</v>
      </c>
      <c r="F1053" s="235">
        <v>70.254999999999995</v>
      </c>
      <c r="G1053" s="33"/>
      <c r="H1053" s="34"/>
    </row>
    <row r="1054" spans="1:8" s="2" customFormat="1" ht="16.95" customHeight="1">
      <c r="A1054" s="33"/>
      <c r="B1054" s="34"/>
      <c r="C1054" s="234" t="s">
        <v>4936</v>
      </c>
      <c r="D1054" s="234" t="s">
        <v>4937</v>
      </c>
      <c r="E1054" s="18" t="s">
        <v>453</v>
      </c>
      <c r="F1054" s="235">
        <v>21.077000000000002</v>
      </c>
      <c r="G1054" s="33"/>
      <c r="H1054" s="34"/>
    </row>
    <row r="1055" spans="1:8" s="2" customFormat="1" ht="16.95" customHeight="1">
      <c r="A1055" s="33"/>
      <c r="B1055" s="34"/>
      <c r="C1055" s="234" t="s">
        <v>462</v>
      </c>
      <c r="D1055" s="234" t="s">
        <v>463</v>
      </c>
      <c r="E1055" s="18" t="s">
        <v>453</v>
      </c>
      <c r="F1055" s="235">
        <v>18.654</v>
      </c>
      <c r="G1055" s="33"/>
      <c r="H1055" s="34"/>
    </row>
    <row r="1056" spans="1:8" s="2" customFormat="1" ht="16.95" customHeight="1">
      <c r="A1056" s="33"/>
      <c r="B1056" s="34"/>
      <c r="C1056" s="234" t="s">
        <v>4946</v>
      </c>
      <c r="D1056" s="234" t="s">
        <v>4947</v>
      </c>
      <c r="E1056" s="18" t="s">
        <v>453</v>
      </c>
      <c r="F1056" s="235">
        <v>51.204999999999998</v>
      </c>
      <c r="G1056" s="33"/>
      <c r="H1056" s="34"/>
    </row>
    <row r="1057" spans="1:8" s="2" customFormat="1" ht="16.95" customHeight="1">
      <c r="A1057" s="33"/>
      <c r="B1057" s="34"/>
      <c r="C1057" s="230" t="s">
        <v>3166</v>
      </c>
      <c r="D1057" s="231" t="s">
        <v>3166</v>
      </c>
      <c r="E1057" s="232" t="s">
        <v>1</v>
      </c>
      <c r="F1057" s="233">
        <v>18.654</v>
      </c>
      <c r="G1057" s="33"/>
      <c r="H1057" s="34"/>
    </row>
    <row r="1058" spans="1:8" s="2" customFormat="1" ht="16.95" customHeight="1">
      <c r="A1058" s="33"/>
      <c r="B1058" s="34"/>
      <c r="C1058" s="234" t="s">
        <v>1</v>
      </c>
      <c r="D1058" s="234" t="s">
        <v>4940</v>
      </c>
      <c r="E1058" s="18" t="s">
        <v>1</v>
      </c>
      <c r="F1058" s="235">
        <v>0</v>
      </c>
      <c r="G1058" s="33"/>
      <c r="H1058" s="34"/>
    </row>
    <row r="1059" spans="1:8" s="2" customFormat="1" ht="16.95" customHeight="1">
      <c r="A1059" s="33"/>
      <c r="B1059" s="34"/>
      <c r="C1059" s="234" t="s">
        <v>1</v>
      </c>
      <c r="D1059" s="234" t="s">
        <v>4385</v>
      </c>
      <c r="E1059" s="18" t="s">
        <v>1</v>
      </c>
      <c r="F1059" s="235">
        <v>70.254999999999995</v>
      </c>
      <c r="G1059" s="33"/>
      <c r="H1059" s="34"/>
    </row>
    <row r="1060" spans="1:8" s="2" customFormat="1" ht="16.95" customHeight="1">
      <c r="A1060" s="33"/>
      <c r="B1060" s="34"/>
      <c r="C1060" s="234" t="s">
        <v>1</v>
      </c>
      <c r="D1060" s="234" t="s">
        <v>4571</v>
      </c>
      <c r="E1060" s="18" t="s">
        <v>1</v>
      </c>
      <c r="F1060" s="235">
        <v>-0.39600000000000002</v>
      </c>
      <c r="G1060" s="33"/>
      <c r="H1060" s="34"/>
    </row>
    <row r="1061" spans="1:8" s="2" customFormat="1" ht="16.95" customHeight="1">
      <c r="A1061" s="33"/>
      <c r="B1061" s="34"/>
      <c r="C1061" s="234" t="s">
        <v>1</v>
      </c>
      <c r="D1061" s="234" t="s">
        <v>4402</v>
      </c>
      <c r="E1061" s="18" t="s">
        <v>1</v>
      </c>
      <c r="F1061" s="235">
        <v>-51.204999999999998</v>
      </c>
      <c r="G1061" s="33"/>
      <c r="H1061" s="34"/>
    </row>
    <row r="1062" spans="1:8" s="2" customFormat="1" ht="16.95" customHeight="1">
      <c r="A1062" s="33"/>
      <c r="B1062" s="34"/>
      <c r="C1062" s="234" t="s">
        <v>3166</v>
      </c>
      <c r="D1062" s="234" t="s">
        <v>248</v>
      </c>
      <c r="E1062" s="18" t="s">
        <v>1</v>
      </c>
      <c r="F1062" s="235">
        <v>18.654</v>
      </c>
      <c r="G1062" s="33"/>
      <c r="H1062" s="34"/>
    </row>
    <row r="1063" spans="1:8" s="2" customFormat="1" ht="16.95" customHeight="1">
      <c r="A1063" s="33"/>
      <c r="B1063" s="34"/>
      <c r="C1063" s="236" t="s">
        <v>5381</v>
      </c>
      <c r="D1063" s="33"/>
      <c r="E1063" s="33"/>
      <c r="F1063" s="33"/>
      <c r="G1063" s="33"/>
      <c r="H1063" s="34"/>
    </row>
    <row r="1064" spans="1:8" s="2" customFormat="1" ht="16.95" customHeight="1">
      <c r="A1064" s="33"/>
      <c r="B1064" s="34"/>
      <c r="C1064" s="234" t="s">
        <v>462</v>
      </c>
      <c r="D1064" s="234" t="s">
        <v>463</v>
      </c>
      <c r="E1064" s="18" t="s">
        <v>453</v>
      </c>
      <c r="F1064" s="235">
        <v>18.654</v>
      </c>
      <c r="G1064" s="33"/>
      <c r="H1064" s="34"/>
    </row>
    <row r="1065" spans="1:8" s="2" customFormat="1" ht="20.399999999999999">
      <c r="A1065" s="33"/>
      <c r="B1065" s="34"/>
      <c r="C1065" s="234" t="s">
        <v>4550</v>
      </c>
      <c r="D1065" s="234" t="s">
        <v>4551</v>
      </c>
      <c r="E1065" s="18" t="s">
        <v>453</v>
      </c>
      <c r="F1065" s="235">
        <v>18.654</v>
      </c>
      <c r="G1065" s="33"/>
      <c r="H1065" s="34"/>
    </row>
    <row r="1066" spans="1:8" s="2" customFormat="1" ht="20.399999999999999">
      <c r="A1066" s="33"/>
      <c r="B1066" s="34"/>
      <c r="C1066" s="234" t="s">
        <v>4554</v>
      </c>
      <c r="D1066" s="234" t="s">
        <v>4555</v>
      </c>
      <c r="E1066" s="18" t="s">
        <v>453</v>
      </c>
      <c r="F1066" s="235">
        <v>130.578</v>
      </c>
      <c r="G1066" s="33"/>
      <c r="H1066" s="34"/>
    </row>
    <row r="1067" spans="1:8" s="2" customFormat="1" ht="16.95" customHeight="1">
      <c r="A1067" s="33"/>
      <c r="B1067" s="34"/>
      <c r="C1067" s="234" t="s">
        <v>4558</v>
      </c>
      <c r="D1067" s="234" t="s">
        <v>4559</v>
      </c>
      <c r="E1067" s="18" t="s">
        <v>453</v>
      </c>
      <c r="F1067" s="235">
        <v>18.654</v>
      </c>
      <c r="G1067" s="33"/>
      <c r="H1067" s="34"/>
    </row>
    <row r="1068" spans="1:8" s="2" customFormat="1" ht="16.95" customHeight="1">
      <c r="A1068" s="33"/>
      <c r="B1068" s="34"/>
      <c r="C1068" s="234" t="s">
        <v>4561</v>
      </c>
      <c r="D1068" s="234" t="s">
        <v>4562</v>
      </c>
      <c r="E1068" s="18" t="s">
        <v>453</v>
      </c>
      <c r="F1068" s="235">
        <v>18.654</v>
      </c>
      <c r="G1068" s="33"/>
      <c r="H1068" s="34"/>
    </row>
    <row r="1069" spans="1:8" s="2" customFormat="1" ht="16.95" customHeight="1">
      <c r="A1069" s="33"/>
      <c r="B1069" s="34"/>
      <c r="C1069" s="234" t="s">
        <v>4564</v>
      </c>
      <c r="D1069" s="234" t="s">
        <v>4565</v>
      </c>
      <c r="E1069" s="18" t="s">
        <v>267</v>
      </c>
      <c r="F1069" s="235">
        <v>31.712</v>
      </c>
      <c r="G1069" s="33"/>
      <c r="H1069" s="34"/>
    </row>
    <row r="1070" spans="1:8" s="2" customFormat="1" ht="26.4" customHeight="1">
      <c r="A1070" s="33"/>
      <c r="B1070" s="34"/>
      <c r="C1070" s="229" t="s">
        <v>5410</v>
      </c>
      <c r="D1070" s="229" t="s">
        <v>179</v>
      </c>
      <c r="E1070" s="33"/>
      <c r="F1070" s="33"/>
      <c r="G1070" s="33"/>
      <c r="H1070" s="34"/>
    </row>
    <row r="1071" spans="1:8" s="2" customFormat="1" ht="16.95" customHeight="1">
      <c r="A1071" s="33"/>
      <c r="B1071" s="34"/>
      <c r="C1071" s="230" t="s">
        <v>3164</v>
      </c>
      <c r="D1071" s="231" t="s">
        <v>3164</v>
      </c>
      <c r="E1071" s="232" t="s">
        <v>1</v>
      </c>
      <c r="F1071" s="233">
        <v>14.683</v>
      </c>
      <c r="G1071" s="33"/>
      <c r="H1071" s="34"/>
    </row>
    <row r="1072" spans="1:8" s="2" customFormat="1" ht="16.95" customHeight="1">
      <c r="A1072" s="33"/>
      <c r="B1072" s="34"/>
      <c r="C1072" s="234" t="s">
        <v>1</v>
      </c>
      <c r="D1072" s="234" t="s">
        <v>4385</v>
      </c>
      <c r="E1072" s="18" t="s">
        <v>1</v>
      </c>
      <c r="F1072" s="235">
        <v>65.037999999999997</v>
      </c>
      <c r="G1072" s="33"/>
      <c r="H1072" s="34"/>
    </row>
    <row r="1073" spans="1:8" s="2" customFormat="1" ht="16.95" customHeight="1">
      <c r="A1073" s="33"/>
      <c r="B1073" s="34"/>
      <c r="C1073" s="234" t="s">
        <v>1</v>
      </c>
      <c r="D1073" s="234" t="s">
        <v>5062</v>
      </c>
      <c r="E1073" s="18" t="s">
        <v>1</v>
      </c>
      <c r="F1073" s="235">
        <v>-12.029</v>
      </c>
      <c r="G1073" s="33"/>
      <c r="H1073" s="34"/>
    </row>
    <row r="1074" spans="1:8" s="2" customFormat="1" ht="16.95" customHeight="1">
      <c r="A1074" s="33"/>
      <c r="B1074" s="34"/>
      <c r="C1074" s="234" t="s">
        <v>1</v>
      </c>
      <c r="D1074" s="234" t="s">
        <v>5063</v>
      </c>
      <c r="E1074" s="18" t="s">
        <v>1</v>
      </c>
      <c r="F1074" s="235">
        <v>-5.2930000000000001</v>
      </c>
      <c r="G1074" s="33"/>
      <c r="H1074" s="34"/>
    </row>
    <row r="1075" spans="1:8" s="2" customFormat="1" ht="16.95" customHeight="1">
      <c r="A1075" s="33"/>
      <c r="B1075" s="34"/>
      <c r="C1075" s="234" t="s">
        <v>1</v>
      </c>
      <c r="D1075" s="234" t="s">
        <v>5064</v>
      </c>
      <c r="E1075" s="18" t="s">
        <v>1</v>
      </c>
      <c r="F1075" s="235">
        <v>-29.497</v>
      </c>
      <c r="G1075" s="33"/>
      <c r="H1075" s="34"/>
    </row>
    <row r="1076" spans="1:8" s="2" customFormat="1" ht="16.95" customHeight="1">
      <c r="A1076" s="33"/>
      <c r="B1076" s="34"/>
      <c r="C1076" s="234" t="s">
        <v>1</v>
      </c>
      <c r="D1076" s="234" t="s">
        <v>5065</v>
      </c>
      <c r="E1076" s="18" t="s">
        <v>1</v>
      </c>
      <c r="F1076" s="235">
        <v>-0.82199999999999995</v>
      </c>
      <c r="G1076" s="33"/>
      <c r="H1076" s="34"/>
    </row>
    <row r="1077" spans="1:8" s="2" customFormat="1" ht="16.95" customHeight="1">
      <c r="A1077" s="33"/>
      <c r="B1077" s="34"/>
      <c r="C1077" s="234" t="s">
        <v>1</v>
      </c>
      <c r="D1077" s="234" t="s">
        <v>5066</v>
      </c>
      <c r="E1077" s="18" t="s">
        <v>1</v>
      </c>
      <c r="F1077" s="235">
        <v>-2.714</v>
      </c>
      <c r="G1077" s="33"/>
      <c r="H1077" s="34"/>
    </row>
    <row r="1078" spans="1:8" s="2" customFormat="1" ht="16.95" customHeight="1">
      <c r="A1078" s="33"/>
      <c r="B1078" s="34"/>
      <c r="C1078" s="234" t="s">
        <v>3164</v>
      </c>
      <c r="D1078" s="234" t="s">
        <v>248</v>
      </c>
      <c r="E1078" s="18" t="s">
        <v>1</v>
      </c>
      <c r="F1078" s="235">
        <v>14.683</v>
      </c>
      <c r="G1078" s="33"/>
      <c r="H1078" s="34"/>
    </row>
    <row r="1079" spans="1:8" s="2" customFormat="1" ht="16.95" customHeight="1">
      <c r="A1079" s="33"/>
      <c r="B1079" s="34"/>
      <c r="C1079" s="230" t="s">
        <v>4385</v>
      </c>
      <c r="D1079" s="231" t="s">
        <v>4806</v>
      </c>
      <c r="E1079" s="232" t="s">
        <v>1</v>
      </c>
      <c r="F1079" s="233">
        <v>65.037999999999997</v>
      </c>
      <c r="G1079" s="33"/>
      <c r="H1079" s="34"/>
    </row>
    <row r="1080" spans="1:8" s="2" customFormat="1" ht="16.95" customHeight="1">
      <c r="A1080" s="33"/>
      <c r="B1080" s="34"/>
      <c r="C1080" s="234" t="s">
        <v>1</v>
      </c>
      <c r="D1080" s="234" t="s">
        <v>4819</v>
      </c>
      <c r="E1080" s="18" t="s">
        <v>1</v>
      </c>
      <c r="F1080" s="235">
        <v>0</v>
      </c>
      <c r="G1080" s="33"/>
      <c r="H1080" s="34"/>
    </row>
    <row r="1081" spans="1:8" s="2" customFormat="1" ht="16.95" customHeight="1">
      <c r="A1081" s="33"/>
      <c r="B1081" s="34"/>
      <c r="C1081" s="234" t="s">
        <v>1</v>
      </c>
      <c r="D1081" s="234" t="s">
        <v>5029</v>
      </c>
      <c r="E1081" s="18" t="s">
        <v>1</v>
      </c>
      <c r="F1081" s="235">
        <v>65.037999999999997</v>
      </c>
      <c r="G1081" s="33"/>
      <c r="H1081" s="34"/>
    </row>
    <row r="1082" spans="1:8" s="2" customFormat="1" ht="16.95" customHeight="1">
      <c r="A1082" s="33"/>
      <c r="B1082" s="34"/>
      <c r="C1082" s="234" t="s">
        <v>4385</v>
      </c>
      <c r="D1082" s="234" t="s">
        <v>248</v>
      </c>
      <c r="E1082" s="18" t="s">
        <v>1</v>
      </c>
      <c r="F1082" s="235">
        <v>65.037999999999997</v>
      </c>
      <c r="G1082" s="33"/>
      <c r="H1082" s="34"/>
    </row>
    <row r="1083" spans="1:8" s="2" customFormat="1" ht="16.95" customHeight="1">
      <c r="A1083" s="33"/>
      <c r="B1083" s="34"/>
      <c r="C1083" s="236" t="s">
        <v>5381</v>
      </c>
      <c r="D1083" s="33"/>
      <c r="E1083" s="33"/>
      <c r="F1083" s="33"/>
      <c r="G1083" s="33"/>
      <c r="H1083" s="34"/>
    </row>
    <row r="1084" spans="1:8" s="2" customFormat="1" ht="16.95" customHeight="1">
      <c r="A1084" s="33"/>
      <c r="B1084" s="34"/>
      <c r="C1084" s="234" t="s">
        <v>5027</v>
      </c>
      <c r="D1084" s="234" t="s">
        <v>5028</v>
      </c>
      <c r="E1084" s="18" t="s">
        <v>453</v>
      </c>
      <c r="F1084" s="235">
        <v>65.037999999999997</v>
      </c>
      <c r="G1084" s="33"/>
      <c r="H1084" s="34"/>
    </row>
    <row r="1085" spans="1:8" s="2" customFormat="1" ht="16.95" customHeight="1">
      <c r="A1085" s="33"/>
      <c r="B1085" s="34"/>
      <c r="C1085" s="234" t="s">
        <v>5030</v>
      </c>
      <c r="D1085" s="234" t="s">
        <v>5031</v>
      </c>
      <c r="E1085" s="18" t="s">
        <v>453</v>
      </c>
      <c r="F1085" s="235">
        <v>19.510999999999999</v>
      </c>
      <c r="G1085" s="33"/>
      <c r="H1085" s="34"/>
    </row>
    <row r="1086" spans="1:8" s="2" customFormat="1" ht="16.95" customHeight="1">
      <c r="A1086" s="33"/>
      <c r="B1086" s="34"/>
      <c r="C1086" s="234" t="s">
        <v>4558</v>
      </c>
      <c r="D1086" s="234" t="s">
        <v>4559</v>
      </c>
      <c r="E1086" s="18" t="s">
        <v>453</v>
      </c>
      <c r="F1086" s="235">
        <v>37.497</v>
      </c>
      <c r="G1086" s="33"/>
      <c r="H1086" s="34"/>
    </row>
    <row r="1087" spans="1:8" s="2" customFormat="1" ht="16.95" customHeight="1">
      <c r="A1087" s="33"/>
      <c r="B1087" s="34"/>
      <c r="C1087" s="234" t="s">
        <v>4946</v>
      </c>
      <c r="D1087" s="234" t="s">
        <v>4947</v>
      </c>
      <c r="E1087" s="18" t="s">
        <v>453</v>
      </c>
      <c r="F1087" s="235">
        <v>14.683</v>
      </c>
      <c r="G1087" s="33"/>
      <c r="H1087" s="34"/>
    </row>
    <row r="1088" spans="1:8" s="2" customFormat="1" ht="16.95" customHeight="1">
      <c r="A1088" s="33"/>
      <c r="B1088" s="34"/>
      <c r="C1088" s="230" t="s">
        <v>3166</v>
      </c>
      <c r="D1088" s="231" t="s">
        <v>3166</v>
      </c>
      <c r="E1088" s="232" t="s">
        <v>1</v>
      </c>
      <c r="F1088" s="233">
        <v>37.497</v>
      </c>
      <c r="G1088" s="33"/>
      <c r="H1088" s="34"/>
    </row>
    <row r="1089" spans="1:8" s="2" customFormat="1" ht="16.95" customHeight="1">
      <c r="A1089" s="33"/>
      <c r="B1089" s="34"/>
      <c r="C1089" s="234" t="s">
        <v>1</v>
      </c>
      <c r="D1089" s="234" t="s">
        <v>4385</v>
      </c>
      <c r="E1089" s="18" t="s">
        <v>1</v>
      </c>
      <c r="F1089" s="235">
        <v>65.037999999999997</v>
      </c>
      <c r="G1089" s="33"/>
      <c r="H1089" s="34"/>
    </row>
    <row r="1090" spans="1:8" s="2" customFormat="1" ht="16.95" customHeight="1">
      <c r="A1090" s="33"/>
      <c r="B1090" s="34"/>
      <c r="C1090" s="234" t="s">
        <v>1</v>
      </c>
      <c r="D1090" s="234" t="s">
        <v>5042</v>
      </c>
      <c r="E1090" s="18" t="s">
        <v>1</v>
      </c>
      <c r="F1090" s="235">
        <v>-27.541</v>
      </c>
      <c r="G1090" s="33"/>
      <c r="H1090" s="34"/>
    </row>
    <row r="1091" spans="1:8" s="2" customFormat="1" ht="16.95" customHeight="1">
      <c r="A1091" s="33"/>
      <c r="B1091" s="34"/>
      <c r="C1091" s="234" t="s">
        <v>3166</v>
      </c>
      <c r="D1091" s="234" t="s">
        <v>248</v>
      </c>
      <c r="E1091" s="18" t="s">
        <v>1</v>
      </c>
      <c r="F1091" s="235">
        <v>37.497</v>
      </c>
      <c r="G1091" s="33"/>
      <c r="H1091" s="34"/>
    </row>
    <row r="1092" spans="1:8" s="2" customFormat="1" ht="16.95" customHeight="1">
      <c r="A1092" s="33"/>
      <c r="B1092" s="34"/>
      <c r="C1092" s="236" t="s">
        <v>5381</v>
      </c>
      <c r="D1092" s="33"/>
      <c r="E1092" s="33"/>
      <c r="F1092" s="33"/>
      <c r="G1092" s="33"/>
      <c r="H1092" s="34"/>
    </row>
    <row r="1093" spans="1:8" s="2" customFormat="1" ht="16.95" customHeight="1">
      <c r="A1093" s="33"/>
      <c r="B1093" s="34"/>
      <c r="C1093" s="234" t="s">
        <v>4558</v>
      </c>
      <c r="D1093" s="234" t="s">
        <v>4559</v>
      </c>
      <c r="E1093" s="18" t="s">
        <v>453</v>
      </c>
      <c r="F1093" s="235">
        <v>37.497</v>
      </c>
      <c r="G1093" s="33"/>
      <c r="H1093" s="34"/>
    </row>
    <row r="1094" spans="1:8" s="2" customFormat="1" ht="20.399999999999999">
      <c r="A1094" s="33"/>
      <c r="B1094" s="34"/>
      <c r="C1094" s="234" t="s">
        <v>4550</v>
      </c>
      <c r="D1094" s="234" t="s">
        <v>4551</v>
      </c>
      <c r="E1094" s="18" t="s">
        <v>453</v>
      </c>
      <c r="F1094" s="235">
        <v>37.497</v>
      </c>
      <c r="G1094" s="33"/>
      <c r="H1094" s="34"/>
    </row>
    <row r="1095" spans="1:8" s="2" customFormat="1" ht="20.399999999999999">
      <c r="A1095" s="33"/>
      <c r="B1095" s="34"/>
      <c r="C1095" s="234" t="s">
        <v>4554</v>
      </c>
      <c r="D1095" s="234" t="s">
        <v>4555</v>
      </c>
      <c r="E1095" s="18" t="s">
        <v>453</v>
      </c>
      <c r="F1095" s="235">
        <v>262.47899999999998</v>
      </c>
      <c r="G1095" s="33"/>
      <c r="H1095" s="34"/>
    </row>
    <row r="1096" spans="1:8" s="2" customFormat="1" ht="16.95" customHeight="1">
      <c r="A1096" s="33"/>
      <c r="B1096" s="34"/>
      <c r="C1096" s="234" t="s">
        <v>4561</v>
      </c>
      <c r="D1096" s="234" t="s">
        <v>4562</v>
      </c>
      <c r="E1096" s="18" t="s">
        <v>453</v>
      </c>
      <c r="F1096" s="235">
        <v>37.497</v>
      </c>
      <c r="G1096" s="33"/>
      <c r="H1096" s="34"/>
    </row>
    <row r="1097" spans="1:8" s="2" customFormat="1" ht="16.95" customHeight="1">
      <c r="A1097" s="33"/>
      <c r="B1097" s="34"/>
      <c r="C1097" s="234" t="s">
        <v>4564</v>
      </c>
      <c r="D1097" s="234" t="s">
        <v>4565</v>
      </c>
      <c r="E1097" s="18" t="s">
        <v>267</v>
      </c>
      <c r="F1097" s="235">
        <v>63.744999999999997</v>
      </c>
      <c r="G1097" s="33"/>
      <c r="H1097" s="34"/>
    </row>
    <row r="1098" spans="1:8" s="2" customFormat="1" ht="16.95" customHeight="1">
      <c r="A1098" s="33"/>
      <c r="B1098" s="34"/>
      <c r="C1098" s="230" t="s">
        <v>4403</v>
      </c>
      <c r="D1098" s="231" t="s">
        <v>4403</v>
      </c>
      <c r="E1098" s="232" t="s">
        <v>1</v>
      </c>
      <c r="F1098" s="233">
        <v>27.541</v>
      </c>
      <c r="G1098" s="33"/>
      <c r="H1098" s="34"/>
    </row>
    <row r="1099" spans="1:8" s="2" customFormat="1" ht="16.95" customHeight="1">
      <c r="A1099" s="33"/>
      <c r="B1099" s="34"/>
      <c r="C1099" s="234" t="s">
        <v>1</v>
      </c>
      <c r="D1099" s="234" t="s">
        <v>5045</v>
      </c>
      <c r="E1099" s="18" t="s">
        <v>1</v>
      </c>
      <c r="F1099" s="235">
        <v>0</v>
      </c>
      <c r="G1099" s="33"/>
      <c r="H1099" s="34"/>
    </row>
    <row r="1100" spans="1:8" s="2" customFormat="1" ht="16.95" customHeight="1">
      <c r="A1100" s="33"/>
      <c r="B1100" s="34"/>
      <c r="C1100" s="234" t="s">
        <v>1</v>
      </c>
      <c r="D1100" s="234" t="s">
        <v>5046</v>
      </c>
      <c r="E1100" s="18" t="s">
        <v>1</v>
      </c>
      <c r="F1100" s="235">
        <v>17.350999999999999</v>
      </c>
      <c r="G1100" s="33"/>
      <c r="H1100" s="34"/>
    </row>
    <row r="1101" spans="1:8" s="2" customFormat="1" ht="16.95" customHeight="1">
      <c r="A1101" s="33"/>
      <c r="B1101" s="34"/>
      <c r="C1101" s="234" t="s">
        <v>1</v>
      </c>
      <c r="D1101" s="234" t="s">
        <v>5047</v>
      </c>
      <c r="E1101" s="18" t="s">
        <v>1</v>
      </c>
      <c r="F1101" s="235">
        <v>7.0759999999999996</v>
      </c>
      <c r="G1101" s="33"/>
      <c r="H1101" s="34"/>
    </row>
    <row r="1102" spans="1:8" s="2" customFormat="1" ht="16.95" customHeight="1">
      <c r="A1102" s="33"/>
      <c r="B1102" s="34"/>
      <c r="C1102" s="234" t="s">
        <v>1</v>
      </c>
      <c r="D1102" s="234" t="s">
        <v>5048</v>
      </c>
      <c r="E1102" s="18" t="s">
        <v>1</v>
      </c>
      <c r="F1102" s="235">
        <v>3.1139999999999999</v>
      </c>
      <c r="G1102" s="33"/>
      <c r="H1102" s="34"/>
    </row>
    <row r="1103" spans="1:8" s="2" customFormat="1" ht="16.95" customHeight="1">
      <c r="A1103" s="33"/>
      <c r="B1103" s="34"/>
      <c r="C1103" s="234" t="s">
        <v>4403</v>
      </c>
      <c r="D1103" s="234" t="s">
        <v>248</v>
      </c>
      <c r="E1103" s="18" t="s">
        <v>1</v>
      </c>
      <c r="F1103" s="235">
        <v>27.541</v>
      </c>
      <c r="G1103" s="33"/>
      <c r="H1103" s="34"/>
    </row>
    <row r="1104" spans="1:8" s="2" customFormat="1" ht="16.95" customHeight="1">
      <c r="A1104" s="33"/>
      <c r="B1104" s="34"/>
      <c r="C1104" s="236" t="s">
        <v>5381</v>
      </c>
      <c r="D1104" s="33"/>
      <c r="E1104" s="33"/>
      <c r="F1104" s="33"/>
      <c r="G1104" s="33"/>
      <c r="H1104" s="34"/>
    </row>
    <row r="1105" spans="1:8" s="2" customFormat="1" ht="16.95" customHeight="1">
      <c r="A1105" s="33"/>
      <c r="B1105" s="34"/>
      <c r="C1105" s="234" t="s">
        <v>1328</v>
      </c>
      <c r="D1105" s="234" t="s">
        <v>1329</v>
      </c>
      <c r="E1105" s="18" t="s">
        <v>453</v>
      </c>
      <c r="F1105" s="235">
        <v>27.541</v>
      </c>
      <c r="G1105" s="33"/>
      <c r="H1105" s="34"/>
    </row>
    <row r="1106" spans="1:8" s="2" customFormat="1" ht="16.95" customHeight="1">
      <c r="A1106" s="33"/>
      <c r="B1106" s="34"/>
      <c r="C1106" s="234" t="s">
        <v>4558</v>
      </c>
      <c r="D1106" s="234" t="s">
        <v>4559</v>
      </c>
      <c r="E1106" s="18" t="s">
        <v>453</v>
      </c>
      <c r="F1106" s="235">
        <v>37.497</v>
      </c>
      <c r="G1106" s="33"/>
      <c r="H1106" s="34"/>
    </row>
    <row r="1107" spans="1:8" s="2" customFormat="1" ht="16.95" customHeight="1">
      <c r="A1107" s="33"/>
      <c r="B1107" s="34"/>
      <c r="C1107" s="230" t="s">
        <v>5020</v>
      </c>
      <c r="D1107" s="231" t="s">
        <v>1</v>
      </c>
      <c r="E1107" s="232" t="s">
        <v>1</v>
      </c>
      <c r="F1107" s="233">
        <v>12.029</v>
      </c>
      <c r="G1107" s="33"/>
      <c r="H1107" s="34"/>
    </row>
    <row r="1108" spans="1:8" s="2" customFormat="1" ht="16.95" customHeight="1">
      <c r="A1108" s="33"/>
      <c r="B1108" s="34"/>
      <c r="C1108" s="234" t="s">
        <v>1</v>
      </c>
      <c r="D1108" s="234" t="s">
        <v>5052</v>
      </c>
      <c r="E1108" s="18" t="s">
        <v>1</v>
      </c>
      <c r="F1108" s="235">
        <v>0</v>
      </c>
      <c r="G1108" s="33"/>
      <c r="H1108" s="34"/>
    </row>
    <row r="1109" spans="1:8" s="2" customFormat="1" ht="16.95" customHeight="1">
      <c r="A1109" s="33"/>
      <c r="B1109" s="34"/>
      <c r="C1109" s="234" t="s">
        <v>5020</v>
      </c>
      <c r="D1109" s="234" t="s">
        <v>5057</v>
      </c>
      <c r="E1109" s="18" t="s">
        <v>1</v>
      </c>
      <c r="F1109" s="235">
        <v>12.029</v>
      </c>
      <c r="G1109" s="33"/>
      <c r="H1109" s="34"/>
    </row>
    <row r="1110" spans="1:8" s="2" customFormat="1" ht="16.95" customHeight="1">
      <c r="A1110" s="33"/>
      <c r="B1110" s="34"/>
      <c r="C1110" s="236" t="s">
        <v>5381</v>
      </c>
      <c r="D1110" s="33"/>
      <c r="E1110" s="33"/>
      <c r="F1110" s="33"/>
      <c r="G1110" s="33"/>
      <c r="H1110" s="34"/>
    </row>
    <row r="1111" spans="1:8" s="2" customFormat="1" ht="16.95" customHeight="1">
      <c r="A1111" s="33"/>
      <c r="B1111" s="34"/>
      <c r="C1111" s="234" t="s">
        <v>5054</v>
      </c>
      <c r="D1111" s="234" t="s">
        <v>5055</v>
      </c>
      <c r="E1111" s="18" t="s">
        <v>267</v>
      </c>
      <c r="F1111" s="235">
        <v>12.029</v>
      </c>
      <c r="G1111" s="33"/>
      <c r="H1111" s="34"/>
    </row>
    <row r="1112" spans="1:8" s="2" customFormat="1" ht="16.95" customHeight="1">
      <c r="A1112" s="33"/>
      <c r="B1112" s="34"/>
      <c r="C1112" s="234" t="s">
        <v>4946</v>
      </c>
      <c r="D1112" s="234" t="s">
        <v>4947</v>
      </c>
      <c r="E1112" s="18" t="s">
        <v>453</v>
      </c>
      <c r="F1112" s="235">
        <v>14.683</v>
      </c>
      <c r="G1112" s="33"/>
      <c r="H1112" s="34"/>
    </row>
    <row r="1113" spans="1:8" s="2" customFormat="1" ht="16.95" customHeight="1">
      <c r="A1113" s="33"/>
      <c r="B1113" s="34"/>
      <c r="C1113" s="230" t="s">
        <v>5022</v>
      </c>
      <c r="D1113" s="231" t="s">
        <v>1</v>
      </c>
      <c r="E1113" s="232" t="s">
        <v>1</v>
      </c>
      <c r="F1113" s="233">
        <v>5.2930000000000001</v>
      </c>
      <c r="G1113" s="33"/>
      <c r="H1113" s="34"/>
    </row>
    <row r="1114" spans="1:8" s="2" customFormat="1" ht="16.95" customHeight="1">
      <c r="A1114" s="33"/>
      <c r="B1114" s="34"/>
      <c r="C1114" s="234" t="s">
        <v>1</v>
      </c>
      <c r="D1114" s="234" t="s">
        <v>5052</v>
      </c>
      <c r="E1114" s="18" t="s">
        <v>1</v>
      </c>
      <c r="F1114" s="235">
        <v>0</v>
      </c>
      <c r="G1114" s="33"/>
      <c r="H1114" s="34"/>
    </row>
    <row r="1115" spans="1:8" s="2" customFormat="1" ht="16.95" customHeight="1">
      <c r="A1115" s="33"/>
      <c r="B1115" s="34"/>
      <c r="C1115" s="234" t="s">
        <v>5022</v>
      </c>
      <c r="D1115" s="234" t="s">
        <v>5061</v>
      </c>
      <c r="E1115" s="18" t="s">
        <v>1</v>
      </c>
      <c r="F1115" s="235">
        <v>5.2930000000000001</v>
      </c>
      <c r="G1115" s="33"/>
      <c r="H1115" s="34"/>
    </row>
    <row r="1116" spans="1:8" s="2" customFormat="1" ht="16.95" customHeight="1">
      <c r="A1116" s="33"/>
      <c r="B1116" s="34"/>
      <c r="C1116" s="236" t="s">
        <v>5381</v>
      </c>
      <c r="D1116" s="33"/>
      <c r="E1116" s="33"/>
      <c r="F1116" s="33"/>
      <c r="G1116" s="33"/>
      <c r="H1116" s="34"/>
    </row>
    <row r="1117" spans="1:8" s="2" customFormat="1" ht="16.95" customHeight="1">
      <c r="A1117" s="33"/>
      <c r="B1117" s="34"/>
      <c r="C1117" s="234" t="s">
        <v>5058</v>
      </c>
      <c r="D1117" s="234" t="s">
        <v>5059</v>
      </c>
      <c r="E1117" s="18" t="s">
        <v>267</v>
      </c>
      <c r="F1117" s="235">
        <v>5.2930000000000001</v>
      </c>
      <c r="G1117" s="33"/>
      <c r="H1117" s="34"/>
    </row>
    <row r="1118" spans="1:8" s="2" customFormat="1" ht="16.95" customHeight="1">
      <c r="A1118" s="33"/>
      <c r="B1118" s="34"/>
      <c r="C1118" s="234" t="s">
        <v>4946</v>
      </c>
      <c r="D1118" s="234" t="s">
        <v>4947</v>
      </c>
      <c r="E1118" s="18" t="s">
        <v>453</v>
      </c>
      <c r="F1118" s="235">
        <v>14.683</v>
      </c>
      <c r="G1118" s="33"/>
      <c r="H1118" s="34"/>
    </row>
    <row r="1119" spans="1:8" s="2" customFormat="1" ht="16.95" customHeight="1">
      <c r="A1119" s="33"/>
      <c r="B1119" s="34"/>
      <c r="C1119" s="230" t="s">
        <v>5018</v>
      </c>
      <c r="D1119" s="231" t="s">
        <v>1</v>
      </c>
      <c r="E1119" s="232" t="s">
        <v>1</v>
      </c>
      <c r="F1119" s="233">
        <v>29.497</v>
      </c>
      <c r="G1119" s="33"/>
      <c r="H1119" s="34"/>
    </row>
    <row r="1120" spans="1:8" s="2" customFormat="1" ht="16.95" customHeight="1">
      <c r="A1120" s="33"/>
      <c r="B1120" s="34"/>
      <c r="C1120" s="234" t="s">
        <v>1</v>
      </c>
      <c r="D1120" s="234" t="s">
        <v>5052</v>
      </c>
      <c r="E1120" s="18" t="s">
        <v>1</v>
      </c>
      <c r="F1120" s="235">
        <v>0</v>
      </c>
      <c r="G1120" s="33"/>
      <c r="H1120" s="34"/>
    </row>
    <row r="1121" spans="1:8" s="2" customFormat="1" ht="16.95" customHeight="1">
      <c r="A1121" s="33"/>
      <c r="B1121" s="34"/>
      <c r="C1121" s="234" t="s">
        <v>5018</v>
      </c>
      <c r="D1121" s="234" t="s">
        <v>5053</v>
      </c>
      <c r="E1121" s="18" t="s">
        <v>1</v>
      </c>
      <c r="F1121" s="235">
        <v>29.497</v>
      </c>
      <c r="G1121" s="33"/>
      <c r="H1121" s="34"/>
    </row>
    <row r="1122" spans="1:8" s="2" customFormat="1" ht="16.95" customHeight="1">
      <c r="A1122" s="33"/>
      <c r="B1122" s="34"/>
      <c r="C1122" s="236" t="s">
        <v>5381</v>
      </c>
      <c r="D1122" s="33"/>
      <c r="E1122" s="33"/>
      <c r="F1122" s="33"/>
      <c r="G1122" s="33"/>
      <c r="H1122" s="34"/>
    </row>
    <row r="1123" spans="1:8" s="2" customFormat="1" ht="16.95" customHeight="1">
      <c r="A1123" s="33"/>
      <c r="B1123" s="34"/>
      <c r="C1123" s="234" t="s">
        <v>5049</v>
      </c>
      <c r="D1123" s="234" t="s">
        <v>5050</v>
      </c>
      <c r="E1123" s="18" t="s">
        <v>267</v>
      </c>
      <c r="F1123" s="235">
        <v>29.497</v>
      </c>
      <c r="G1123" s="33"/>
      <c r="H1123" s="34"/>
    </row>
    <row r="1124" spans="1:8" s="2" customFormat="1" ht="16.95" customHeight="1">
      <c r="A1124" s="33"/>
      <c r="B1124" s="34"/>
      <c r="C1124" s="234" t="s">
        <v>4946</v>
      </c>
      <c r="D1124" s="234" t="s">
        <v>4947</v>
      </c>
      <c r="E1124" s="18" t="s">
        <v>453</v>
      </c>
      <c r="F1124" s="235">
        <v>14.683</v>
      </c>
      <c r="G1124" s="33"/>
      <c r="H1124" s="34"/>
    </row>
    <row r="1125" spans="1:8" s="2" customFormat="1" ht="26.4" customHeight="1">
      <c r="A1125" s="33"/>
      <c r="B1125" s="34"/>
      <c r="C1125" s="229" t="s">
        <v>5411</v>
      </c>
      <c r="D1125" s="229" t="s">
        <v>185</v>
      </c>
      <c r="E1125" s="33"/>
      <c r="F1125" s="33"/>
      <c r="G1125" s="33"/>
      <c r="H1125" s="34"/>
    </row>
    <row r="1126" spans="1:8" s="2" customFormat="1" ht="16.95" customHeight="1">
      <c r="A1126" s="33"/>
      <c r="B1126" s="34"/>
      <c r="C1126" s="230" t="s">
        <v>3162</v>
      </c>
      <c r="D1126" s="231" t="s">
        <v>3162</v>
      </c>
      <c r="E1126" s="232" t="s">
        <v>1</v>
      </c>
      <c r="F1126" s="233">
        <v>8.6999999999999993</v>
      </c>
      <c r="G1126" s="33"/>
      <c r="H1126" s="34"/>
    </row>
    <row r="1127" spans="1:8" s="2" customFormat="1" ht="16.95" customHeight="1">
      <c r="A1127" s="33"/>
      <c r="B1127" s="34"/>
      <c r="C1127" s="234" t="s">
        <v>1</v>
      </c>
      <c r="D1127" s="234" t="s">
        <v>5108</v>
      </c>
      <c r="E1127" s="18" t="s">
        <v>1</v>
      </c>
      <c r="F1127" s="235">
        <v>8.6999999999999993</v>
      </c>
      <c r="G1127" s="33"/>
      <c r="H1127" s="34"/>
    </row>
    <row r="1128" spans="1:8" s="2" customFormat="1" ht="16.95" customHeight="1">
      <c r="A1128" s="33"/>
      <c r="B1128" s="34"/>
      <c r="C1128" s="234" t="s">
        <v>3162</v>
      </c>
      <c r="D1128" s="234" t="s">
        <v>248</v>
      </c>
      <c r="E1128" s="18" t="s">
        <v>1</v>
      </c>
      <c r="F1128" s="235">
        <v>8.6999999999999993</v>
      </c>
      <c r="G1128" s="33"/>
      <c r="H1128" s="34"/>
    </row>
    <row r="1129" spans="1:8" s="2" customFormat="1" ht="16.95" customHeight="1">
      <c r="A1129" s="33"/>
      <c r="B1129" s="34"/>
      <c r="C1129" s="236" t="s">
        <v>5381</v>
      </c>
      <c r="D1129" s="33"/>
      <c r="E1129" s="33"/>
      <c r="F1129" s="33"/>
      <c r="G1129" s="33"/>
      <c r="H1129" s="34"/>
    </row>
    <row r="1130" spans="1:8" s="2" customFormat="1" ht="20.399999999999999">
      <c r="A1130" s="33"/>
      <c r="B1130" s="34"/>
      <c r="C1130" s="234" t="s">
        <v>3192</v>
      </c>
      <c r="D1130" s="234" t="s">
        <v>3193</v>
      </c>
      <c r="E1130" s="18" t="s">
        <v>453</v>
      </c>
      <c r="F1130" s="235">
        <v>8.6999999999999993</v>
      </c>
      <c r="G1130" s="33"/>
      <c r="H1130" s="34"/>
    </row>
    <row r="1131" spans="1:8" s="2" customFormat="1" ht="20.399999999999999">
      <c r="A1131" s="33"/>
      <c r="B1131" s="34"/>
      <c r="C1131" s="234" t="s">
        <v>4550</v>
      </c>
      <c r="D1131" s="234" t="s">
        <v>4551</v>
      </c>
      <c r="E1131" s="18" t="s">
        <v>453</v>
      </c>
      <c r="F1131" s="235">
        <v>39.283999999999999</v>
      </c>
      <c r="G1131" s="33"/>
      <c r="H1131" s="34"/>
    </row>
    <row r="1132" spans="1:8" s="2" customFormat="1" ht="16.95" customHeight="1">
      <c r="A1132" s="33"/>
      <c r="B1132" s="34"/>
      <c r="C1132" s="230" t="s">
        <v>3164</v>
      </c>
      <c r="D1132" s="231" t="s">
        <v>3164</v>
      </c>
      <c r="E1132" s="232" t="s">
        <v>1</v>
      </c>
      <c r="F1132" s="233">
        <v>25.518000000000001</v>
      </c>
      <c r="G1132" s="33"/>
      <c r="H1132" s="34"/>
    </row>
    <row r="1133" spans="1:8" s="2" customFormat="1" ht="16.95" customHeight="1">
      <c r="A1133" s="33"/>
      <c r="B1133" s="34"/>
      <c r="C1133" s="234" t="s">
        <v>1</v>
      </c>
      <c r="D1133" s="234" t="s">
        <v>4834</v>
      </c>
      <c r="E1133" s="18" t="s">
        <v>1</v>
      </c>
      <c r="F1133" s="235">
        <v>0</v>
      </c>
      <c r="G1133" s="33"/>
      <c r="H1133" s="34"/>
    </row>
    <row r="1134" spans="1:8" s="2" customFormat="1" ht="16.95" customHeight="1">
      <c r="A1134" s="33"/>
      <c r="B1134" s="34"/>
      <c r="C1134" s="234" t="s">
        <v>1</v>
      </c>
      <c r="D1134" s="234" t="s">
        <v>5104</v>
      </c>
      <c r="E1134" s="18" t="s">
        <v>1</v>
      </c>
      <c r="F1134" s="235">
        <v>14.11</v>
      </c>
      <c r="G1134" s="33"/>
      <c r="H1134" s="34"/>
    </row>
    <row r="1135" spans="1:8" s="2" customFormat="1" ht="16.95" customHeight="1">
      <c r="A1135" s="33"/>
      <c r="B1135" s="34"/>
      <c r="C1135" s="234" t="s">
        <v>1</v>
      </c>
      <c r="D1135" s="234" t="s">
        <v>5105</v>
      </c>
      <c r="E1135" s="18" t="s">
        <v>1</v>
      </c>
      <c r="F1135" s="235">
        <v>11.407999999999999</v>
      </c>
      <c r="G1135" s="33"/>
      <c r="H1135" s="34"/>
    </row>
    <row r="1136" spans="1:8" s="2" customFormat="1" ht="16.95" customHeight="1">
      <c r="A1136" s="33"/>
      <c r="B1136" s="34"/>
      <c r="C1136" s="234" t="s">
        <v>3164</v>
      </c>
      <c r="D1136" s="234" t="s">
        <v>248</v>
      </c>
      <c r="E1136" s="18" t="s">
        <v>1</v>
      </c>
      <c r="F1136" s="235">
        <v>25.518000000000001</v>
      </c>
      <c r="G1136" s="33"/>
      <c r="H1136" s="34"/>
    </row>
    <row r="1137" spans="1:8" s="2" customFormat="1" ht="16.95" customHeight="1">
      <c r="A1137" s="33"/>
      <c r="B1137" s="34"/>
      <c r="C1137" s="236" t="s">
        <v>5381</v>
      </c>
      <c r="D1137" s="33"/>
      <c r="E1137" s="33"/>
      <c r="F1137" s="33"/>
      <c r="G1137" s="33"/>
      <c r="H1137" s="34"/>
    </row>
    <row r="1138" spans="1:8" s="2" customFormat="1" ht="16.95" customHeight="1">
      <c r="A1138" s="33"/>
      <c r="B1138" s="34"/>
      <c r="C1138" s="234" t="s">
        <v>4404</v>
      </c>
      <c r="D1138" s="234" t="s">
        <v>4405</v>
      </c>
      <c r="E1138" s="18" t="s">
        <v>453</v>
      </c>
      <c r="F1138" s="235">
        <v>25.518000000000001</v>
      </c>
      <c r="G1138" s="33"/>
      <c r="H1138" s="34"/>
    </row>
    <row r="1139" spans="1:8" s="2" customFormat="1" ht="20.399999999999999">
      <c r="A1139" s="33"/>
      <c r="B1139" s="34"/>
      <c r="C1139" s="234" t="s">
        <v>4550</v>
      </c>
      <c r="D1139" s="234" t="s">
        <v>4551</v>
      </c>
      <c r="E1139" s="18" t="s">
        <v>453</v>
      </c>
      <c r="F1139" s="235">
        <v>39.283999999999999</v>
      </c>
      <c r="G1139" s="33"/>
      <c r="H1139" s="34"/>
    </row>
    <row r="1140" spans="1:8" s="2" customFormat="1" ht="16.95" customHeight="1">
      <c r="A1140" s="33"/>
      <c r="B1140" s="34"/>
      <c r="C1140" s="234" t="s">
        <v>4574</v>
      </c>
      <c r="D1140" s="234" t="s">
        <v>4575</v>
      </c>
      <c r="E1140" s="18" t="s">
        <v>267</v>
      </c>
      <c r="F1140" s="235">
        <v>43.381</v>
      </c>
      <c r="G1140" s="33"/>
      <c r="H1140" s="34"/>
    </row>
    <row r="1141" spans="1:8" s="2" customFormat="1" ht="16.95" customHeight="1">
      <c r="A1141" s="33"/>
      <c r="B1141" s="34"/>
      <c r="C1141" s="230" t="s">
        <v>4812</v>
      </c>
      <c r="D1141" s="231" t="s">
        <v>4812</v>
      </c>
      <c r="E1141" s="232" t="s">
        <v>1</v>
      </c>
      <c r="F1141" s="233">
        <v>41.5</v>
      </c>
      <c r="G1141" s="33"/>
      <c r="H1141" s="34"/>
    </row>
    <row r="1142" spans="1:8" s="2" customFormat="1" ht="16.95" customHeight="1">
      <c r="A1142" s="33"/>
      <c r="B1142" s="34"/>
      <c r="C1142" s="234" t="s">
        <v>4812</v>
      </c>
      <c r="D1142" s="234" t="s">
        <v>5122</v>
      </c>
      <c r="E1142" s="18" t="s">
        <v>1</v>
      </c>
      <c r="F1142" s="235">
        <v>41.5</v>
      </c>
      <c r="G1142" s="33"/>
      <c r="H1142" s="34"/>
    </row>
    <row r="1143" spans="1:8" s="2" customFormat="1" ht="16.95" customHeight="1">
      <c r="A1143" s="33"/>
      <c r="B1143" s="34"/>
      <c r="C1143" s="236" t="s">
        <v>5381</v>
      </c>
      <c r="D1143" s="33"/>
      <c r="E1143" s="33"/>
      <c r="F1143" s="33"/>
      <c r="G1143" s="33"/>
      <c r="H1143" s="34"/>
    </row>
    <row r="1144" spans="1:8" s="2" customFormat="1" ht="16.95" customHeight="1">
      <c r="A1144" s="33"/>
      <c r="B1144" s="34"/>
      <c r="C1144" s="234" t="s">
        <v>4600</v>
      </c>
      <c r="D1144" s="234" t="s">
        <v>4601</v>
      </c>
      <c r="E1144" s="18" t="s">
        <v>240</v>
      </c>
      <c r="F1144" s="235">
        <v>41.5</v>
      </c>
      <c r="G1144" s="33"/>
      <c r="H1144" s="34"/>
    </row>
    <row r="1145" spans="1:8" s="2" customFormat="1" ht="16.95" customHeight="1">
      <c r="A1145" s="33"/>
      <c r="B1145" s="34"/>
      <c r="C1145" s="234" t="s">
        <v>4638</v>
      </c>
      <c r="D1145" s="234" t="s">
        <v>4639</v>
      </c>
      <c r="E1145" s="18" t="s">
        <v>240</v>
      </c>
      <c r="F1145" s="235">
        <v>41.5</v>
      </c>
      <c r="G1145" s="33"/>
      <c r="H1145" s="34"/>
    </row>
    <row r="1146" spans="1:8" s="2" customFormat="1" ht="16.95" customHeight="1">
      <c r="A1146" s="33"/>
      <c r="B1146" s="34"/>
      <c r="C1146" s="230" t="s">
        <v>5129</v>
      </c>
      <c r="D1146" s="231" t="s">
        <v>5412</v>
      </c>
      <c r="E1146" s="232" t="s">
        <v>1</v>
      </c>
      <c r="F1146" s="233">
        <v>31</v>
      </c>
      <c r="G1146" s="33"/>
      <c r="H1146" s="34"/>
    </row>
    <row r="1147" spans="1:8" s="2" customFormat="1" ht="16.95" customHeight="1">
      <c r="A1147" s="33"/>
      <c r="B1147" s="34"/>
      <c r="C1147" s="234" t="s">
        <v>1</v>
      </c>
      <c r="D1147" s="234" t="s">
        <v>5128</v>
      </c>
      <c r="E1147" s="18" t="s">
        <v>1</v>
      </c>
      <c r="F1147" s="235">
        <v>31</v>
      </c>
      <c r="G1147" s="33"/>
      <c r="H1147" s="34"/>
    </row>
    <row r="1148" spans="1:8" s="2" customFormat="1" ht="16.95" customHeight="1">
      <c r="A1148" s="33"/>
      <c r="B1148" s="34"/>
      <c r="C1148" s="234" t="s">
        <v>5129</v>
      </c>
      <c r="D1148" s="234" t="s">
        <v>248</v>
      </c>
      <c r="E1148" s="18" t="s">
        <v>1</v>
      </c>
      <c r="F1148" s="235">
        <v>31</v>
      </c>
      <c r="G1148" s="33"/>
      <c r="H1148" s="34"/>
    </row>
    <row r="1149" spans="1:8" s="2" customFormat="1" ht="16.95" customHeight="1">
      <c r="A1149" s="33"/>
      <c r="B1149" s="34"/>
      <c r="C1149" s="236" t="s">
        <v>5381</v>
      </c>
      <c r="D1149" s="33"/>
      <c r="E1149" s="33"/>
      <c r="F1149" s="33"/>
      <c r="G1149" s="33"/>
      <c r="H1149" s="34"/>
    </row>
    <row r="1150" spans="1:8" s="2" customFormat="1" ht="16.95" customHeight="1">
      <c r="A1150" s="33"/>
      <c r="B1150" s="34"/>
      <c r="C1150" s="234" t="s">
        <v>4610</v>
      </c>
      <c r="D1150" s="234" t="s">
        <v>4611</v>
      </c>
      <c r="E1150" s="18" t="s">
        <v>240</v>
      </c>
      <c r="F1150" s="235">
        <v>31</v>
      </c>
      <c r="G1150" s="33"/>
      <c r="H1150" s="34"/>
    </row>
    <row r="1151" spans="1:8" s="2" customFormat="1" ht="16.95" customHeight="1">
      <c r="A1151" s="33"/>
      <c r="B1151" s="34"/>
      <c r="C1151" s="234" t="s">
        <v>4638</v>
      </c>
      <c r="D1151" s="234" t="s">
        <v>4639</v>
      </c>
      <c r="E1151" s="18" t="s">
        <v>240</v>
      </c>
      <c r="F1151" s="235">
        <v>41.5</v>
      </c>
      <c r="G1151" s="33"/>
      <c r="H1151" s="34"/>
    </row>
    <row r="1152" spans="1:8" s="2" customFormat="1" ht="16.95" customHeight="1">
      <c r="A1152" s="33"/>
      <c r="B1152" s="34"/>
      <c r="C1152" s="230" t="s">
        <v>4385</v>
      </c>
      <c r="D1152" s="231" t="s">
        <v>4806</v>
      </c>
      <c r="E1152" s="232" t="s">
        <v>1</v>
      </c>
      <c r="F1152" s="233">
        <v>66.7</v>
      </c>
      <c r="G1152" s="33"/>
      <c r="H1152" s="34"/>
    </row>
    <row r="1153" spans="1:8" s="2" customFormat="1" ht="16.95" customHeight="1">
      <c r="A1153" s="33"/>
      <c r="B1153" s="34"/>
      <c r="C1153" s="234" t="s">
        <v>1</v>
      </c>
      <c r="D1153" s="234" t="s">
        <v>4819</v>
      </c>
      <c r="E1153" s="18" t="s">
        <v>1</v>
      </c>
      <c r="F1153" s="235">
        <v>0</v>
      </c>
      <c r="G1153" s="33"/>
      <c r="H1153" s="34"/>
    </row>
    <row r="1154" spans="1:8" s="2" customFormat="1" ht="16.95" customHeight="1">
      <c r="A1154" s="33"/>
      <c r="B1154" s="34"/>
      <c r="C1154" s="234" t="s">
        <v>1</v>
      </c>
      <c r="D1154" s="234" t="s">
        <v>4820</v>
      </c>
      <c r="E1154" s="18" t="s">
        <v>1</v>
      </c>
      <c r="F1154" s="235">
        <v>0</v>
      </c>
      <c r="G1154" s="33"/>
      <c r="H1154" s="34"/>
    </row>
    <row r="1155" spans="1:8" s="2" customFormat="1" ht="16.95" customHeight="1">
      <c r="A1155" s="33"/>
      <c r="B1155" s="34"/>
      <c r="C1155" s="234" t="s">
        <v>1</v>
      </c>
      <c r="D1155" s="234" t="s">
        <v>5091</v>
      </c>
      <c r="E1155" s="18" t="s">
        <v>1</v>
      </c>
      <c r="F1155" s="235">
        <v>38.18</v>
      </c>
      <c r="G1155" s="33"/>
      <c r="H1155" s="34"/>
    </row>
    <row r="1156" spans="1:8" s="2" customFormat="1" ht="16.95" customHeight="1">
      <c r="A1156" s="33"/>
      <c r="B1156" s="34"/>
      <c r="C1156" s="234" t="s">
        <v>1</v>
      </c>
      <c r="D1156" s="234" t="s">
        <v>5092</v>
      </c>
      <c r="E1156" s="18" t="s">
        <v>1</v>
      </c>
      <c r="F1156" s="235">
        <v>28.52</v>
      </c>
      <c r="G1156" s="33"/>
      <c r="H1156" s="34"/>
    </row>
    <row r="1157" spans="1:8" s="2" customFormat="1" ht="16.95" customHeight="1">
      <c r="A1157" s="33"/>
      <c r="B1157" s="34"/>
      <c r="C1157" s="234" t="s">
        <v>4385</v>
      </c>
      <c r="D1157" s="234" t="s">
        <v>248</v>
      </c>
      <c r="E1157" s="18" t="s">
        <v>1</v>
      </c>
      <c r="F1157" s="235">
        <v>66.7</v>
      </c>
      <c r="G1157" s="33"/>
      <c r="H1157" s="34"/>
    </row>
    <row r="1158" spans="1:8" s="2" customFormat="1" ht="16.95" customHeight="1">
      <c r="A1158" s="33"/>
      <c r="B1158" s="34"/>
      <c r="C1158" s="236" t="s">
        <v>5381</v>
      </c>
      <c r="D1158" s="33"/>
      <c r="E1158" s="33"/>
      <c r="F1158" s="33"/>
      <c r="G1158" s="33"/>
      <c r="H1158" s="34"/>
    </row>
    <row r="1159" spans="1:8" s="2" customFormat="1" ht="16.95" customHeight="1">
      <c r="A1159" s="33"/>
      <c r="B1159" s="34"/>
      <c r="C1159" s="234" t="s">
        <v>4539</v>
      </c>
      <c r="D1159" s="234" t="s">
        <v>4540</v>
      </c>
      <c r="E1159" s="18" t="s">
        <v>453</v>
      </c>
      <c r="F1159" s="235">
        <v>66.7</v>
      </c>
      <c r="G1159" s="33"/>
      <c r="H1159" s="34"/>
    </row>
    <row r="1160" spans="1:8" s="2" customFormat="1" ht="20.399999999999999">
      <c r="A1160" s="33"/>
      <c r="B1160" s="34"/>
      <c r="C1160" s="234" t="s">
        <v>4568</v>
      </c>
      <c r="D1160" s="234" t="s">
        <v>4569</v>
      </c>
      <c r="E1160" s="18" t="s">
        <v>453</v>
      </c>
      <c r="F1160" s="235">
        <v>27.416</v>
      </c>
      <c r="G1160" s="33"/>
      <c r="H1160" s="34"/>
    </row>
    <row r="1161" spans="1:8" s="2" customFormat="1" ht="16.95" customHeight="1">
      <c r="A1161" s="33"/>
      <c r="B1161" s="34"/>
      <c r="C1161" s="230" t="s">
        <v>5085</v>
      </c>
      <c r="D1161" s="231" t="s">
        <v>4661</v>
      </c>
      <c r="E1161" s="232" t="s">
        <v>1</v>
      </c>
      <c r="F1161" s="233">
        <v>39.283999999999999</v>
      </c>
      <c r="G1161" s="33"/>
      <c r="H1161" s="34"/>
    </row>
    <row r="1162" spans="1:8" s="2" customFormat="1" ht="16.95" customHeight="1">
      <c r="A1162" s="33"/>
      <c r="B1162" s="34"/>
      <c r="C1162" s="234" t="s">
        <v>1</v>
      </c>
      <c r="D1162" s="234" t="s">
        <v>3162</v>
      </c>
      <c r="E1162" s="18" t="s">
        <v>1</v>
      </c>
      <c r="F1162" s="235">
        <v>8.6999999999999993</v>
      </c>
      <c r="G1162" s="33"/>
      <c r="H1162" s="34"/>
    </row>
    <row r="1163" spans="1:8" s="2" customFormat="1" ht="16.95" customHeight="1">
      <c r="A1163" s="33"/>
      <c r="B1163" s="34"/>
      <c r="C1163" s="234" t="s">
        <v>1</v>
      </c>
      <c r="D1163" s="234" t="s">
        <v>3164</v>
      </c>
      <c r="E1163" s="18" t="s">
        <v>1</v>
      </c>
      <c r="F1163" s="235">
        <v>25.518000000000001</v>
      </c>
      <c r="G1163" s="33"/>
      <c r="H1163" s="34"/>
    </row>
    <row r="1164" spans="1:8" s="2" customFormat="1" ht="16.95" customHeight="1">
      <c r="A1164" s="33"/>
      <c r="B1164" s="34"/>
      <c r="C1164" s="234" t="s">
        <v>1</v>
      </c>
      <c r="D1164" s="234" t="s">
        <v>5094</v>
      </c>
      <c r="E1164" s="18" t="s">
        <v>1</v>
      </c>
      <c r="F1164" s="235">
        <v>5.0659999999999998</v>
      </c>
      <c r="G1164" s="33"/>
      <c r="H1164" s="34"/>
    </row>
    <row r="1165" spans="1:8" s="2" customFormat="1" ht="16.95" customHeight="1">
      <c r="A1165" s="33"/>
      <c r="B1165" s="34"/>
      <c r="C1165" s="234" t="s">
        <v>5085</v>
      </c>
      <c r="D1165" s="234" t="s">
        <v>248</v>
      </c>
      <c r="E1165" s="18" t="s">
        <v>1</v>
      </c>
      <c r="F1165" s="235">
        <v>39.283999999999999</v>
      </c>
      <c r="G1165" s="33"/>
      <c r="H1165" s="34"/>
    </row>
    <row r="1166" spans="1:8" s="2" customFormat="1" ht="16.95" customHeight="1">
      <c r="A1166" s="33"/>
      <c r="B1166" s="34"/>
      <c r="C1166" s="236" t="s">
        <v>5381</v>
      </c>
      <c r="D1166" s="33"/>
      <c r="E1166" s="33"/>
      <c r="F1166" s="33"/>
      <c r="G1166" s="33"/>
      <c r="H1166" s="34"/>
    </row>
    <row r="1167" spans="1:8" s="2" customFormat="1" ht="20.399999999999999">
      <c r="A1167" s="33"/>
      <c r="B1167" s="34"/>
      <c r="C1167" s="234" t="s">
        <v>4550</v>
      </c>
      <c r="D1167" s="234" t="s">
        <v>4551</v>
      </c>
      <c r="E1167" s="18" t="s">
        <v>453</v>
      </c>
      <c r="F1167" s="235">
        <v>39.283999999999999</v>
      </c>
      <c r="G1167" s="33"/>
      <c r="H1167" s="34"/>
    </row>
    <row r="1168" spans="1:8" s="2" customFormat="1" ht="20.399999999999999">
      <c r="A1168" s="33"/>
      <c r="B1168" s="34"/>
      <c r="C1168" s="234" t="s">
        <v>4554</v>
      </c>
      <c r="D1168" s="234" t="s">
        <v>4555</v>
      </c>
      <c r="E1168" s="18" t="s">
        <v>453</v>
      </c>
      <c r="F1168" s="235">
        <v>274.988</v>
      </c>
      <c r="G1168" s="33"/>
      <c r="H1168" s="34"/>
    </row>
    <row r="1169" spans="1:8" s="2" customFormat="1" ht="16.95" customHeight="1">
      <c r="A1169" s="33"/>
      <c r="B1169" s="34"/>
      <c r="C1169" s="234" t="s">
        <v>4558</v>
      </c>
      <c r="D1169" s="234" t="s">
        <v>4559</v>
      </c>
      <c r="E1169" s="18" t="s">
        <v>453</v>
      </c>
      <c r="F1169" s="235">
        <v>39.283999999999999</v>
      </c>
      <c r="G1169" s="33"/>
      <c r="H1169" s="34"/>
    </row>
    <row r="1170" spans="1:8" s="2" customFormat="1" ht="16.95" customHeight="1">
      <c r="A1170" s="33"/>
      <c r="B1170" s="34"/>
      <c r="C1170" s="234" t="s">
        <v>4561</v>
      </c>
      <c r="D1170" s="234" t="s">
        <v>4562</v>
      </c>
      <c r="E1170" s="18" t="s">
        <v>453</v>
      </c>
      <c r="F1170" s="235">
        <v>39.283999999999999</v>
      </c>
      <c r="G1170" s="33"/>
      <c r="H1170" s="34"/>
    </row>
    <row r="1171" spans="1:8" s="2" customFormat="1" ht="16.95" customHeight="1">
      <c r="A1171" s="33"/>
      <c r="B1171" s="34"/>
      <c r="C1171" s="234" t="s">
        <v>4564</v>
      </c>
      <c r="D1171" s="234" t="s">
        <v>4565</v>
      </c>
      <c r="E1171" s="18" t="s">
        <v>267</v>
      </c>
      <c r="F1171" s="235">
        <v>66.783000000000001</v>
      </c>
      <c r="G1171" s="33"/>
      <c r="H1171" s="34"/>
    </row>
    <row r="1172" spans="1:8" s="2" customFormat="1" ht="20.399999999999999">
      <c r="A1172" s="33"/>
      <c r="B1172" s="34"/>
      <c r="C1172" s="234" t="s">
        <v>4568</v>
      </c>
      <c r="D1172" s="234" t="s">
        <v>4569</v>
      </c>
      <c r="E1172" s="18" t="s">
        <v>453</v>
      </c>
      <c r="F1172" s="235">
        <v>27.416</v>
      </c>
      <c r="G1172" s="33"/>
      <c r="H1172" s="34"/>
    </row>
    <row r="1173" spans="1:8" s="2" customFormat="1" ht="26.4" customHeight="1">
      <c r="A1173" s="33"/>
      <c r="B1173" s="34"/>
      <c r="C1173" s="229" t="s">
        <v>5413</v>
      </c>
      <c r="D1173" s="229" t="s">
        <v>176</v>
      </c>
      <c r="E1173" s="33"/>
      <c r="F1173" s="33"/>
      <c r="G1173" s="33"/>
      <c r="H1173" s="34"/>
    </row>
    <row r="1174" spans="1:8" s="2" customFormat="1" ht="16.95" customHeight="1">
      <c r="A1174" s="33"/>
      <c r="B1174" s="34"/>
      <c r="C1174" s="230" t="s">
        <v>3162</v>
      </c>
      <c r="D1174" s="231" t="s">
        <v>3162</v>
      </c>
      <c r="E1174" s="232" t="s">
        <v>1</v>
      </c>
      <c r="F1174" s="233">
        <v>0.39600000000000002</v>
      </c>
      <c r="G1174" s="33"/>
      <c r="H1174" s="34"/>
    </row>
    <row r="1175" spans="1:8" s="2" customFormat="1" ht="16.95" customHeight="1">
      <c r="A1175" s="33"/>
      <c r="B1175" s="34"/>
      <c r="C1175" s="234" t="s">
        <v>1</v>
      </c>
      <c r="D1175" s="234" t="s">
        <v>4952</v>
      </c>
      <c r="E1175" s="18" t="s">
        <v>1</v>
      </c>
      <c r="F1175" s="235">
        <v>0.18</v>
      </c>
      <c r="G1175" s="33"/>
      <c r="H1175" s="34"/>
    </row>
    <row r="1176" spans="1:8" s="2" customFormat="1" ht="16.95" customHeight="1">
      <c r="A1176" s="33"/>
      <c r="B1176" s="34"/>
      <c r="C1176" s="234" t="s">
        <v>1</v>
      </c>
      <c r="D1176" s="234" t="s">
        <v>4953</v>
      </c>
      <c r="E1176" s="18" t="s">
        <v>1</v>
      </c>
      <c r="F1176" s="235">
        <v>0.216</v>
      </c>
      <c r="G1176" s="33"/>
      <c r="H1176" s="34"/>
    </row>
    <row r="1177" spans="1:8" s="2" customFormat="1" ht="16.95" customHeight="1">
      <c r="A1177" s="33"/>
      <c r="B1177" s="34"/>
      <c r="C1177" s="234" t="s">
        <v>3162</v>
      </c>
      <c r="D1177" s="234" t="s">
        <v>248</v>
      </c>
      <c r="E1177" s="18" t="s">
        <v>1</v>
      </c>
      <c r="F1177" s="235">
        <v>0.39600000000000002</v>
      </c>
      <c r="G1177" s="33"/>
      <c r="H1177" s="34"/>
    </row>
    <row r="1178" spans="1:8" s="2" customFormat="1" ht="16.95" customHeight="1">
      <c r="A1178" s="33"/>
      <c r="B1178" s="34"/>
      <c r="C1178" s="236" t="s">
        <v>5381</v>
      </c>
      <c r="D1178" s="33"/>
      <c r="E1178" s="33"/>
      <c r="F1178" s="33"/>
      <c r="G1178" s="33"/>
      <c r="H1178" s="34"/>
    </row>
    <row r="1179" spans="1:8" s="2" customFormat="1" ht="20.399999999999999">
      <c r="A1179" s="33"/>
      <c r="B1179" s="34"/>
      <c r="C1179" s="234" t="s">
        <v>3192</v>
      </c>
      <c r="D1179" s="234" t="s">
        <v>3193</v>
      </c>
      <c r="E1179" s="18" t="s">
        <v>453</v>
      </c>
      <c r="F1179" s="235">
        <v>0.39600000000000002</v>
      </c>
      <c r="G1179" s="33"/>
      <c r="H1179" s="34"/>
    </row>
    <row r="1180" spans="1:8" s="2" customFormat="1" ht="20.399999999999999">
      <c r="A1180" s="33"/>
      <c r="B1180" s="34"/>
      <c r="C1180" s="234" t="s">
        <v>4550</v>
      </c>
      <c r="D1180" s="234" t="s">
        <v>4551</v>
      </c>
      <c r="E1180" s="18" t="s">
        <v>453</v>
      </c>
      <c r="F1180" s="235">
        <v>32.996000000000002</v>
      </c>
      <c r="G1180" s="33"/>
      <c r="H1180" s="34"/>
    </row>
    <row r="1181" spans="1:8" s="2" customFormat="1" ht="16.95" customHeight="1">
      <c r="A1181" s="33"/>
      <c r="B1181" s="34"/>
      <c r="C1181" s="230" t="s">
        <v>3164</v>
      </c>
      <c r="D1181" s="231" t="s">
        <v>3164</v>
      </c>
      <c r="E1181" s="232" t="s">
        <v>1</v>
      </c>
      <c r="F1181" s="233">
        <v>81.406999999999996</v>
      </c>
      <c r="G1181" s="33"/>
      <c r="H1181" s="34"/>
    </row>
    <row r="1182" spans="1:8" s="2" customFormat="1" ht="16.95" customHeight="1">
      <c r="A1182" s="33"/>
      <c r="B1182" s="34"/>
      <c r="C1182" s="234" t="s">
        <v>1</v>
      </c>
      <c r="D1182" s="234" t="s">
        <v>4385</v>
      </c>
      <c r="E1182" s="18" t="s">
        <v>1</v>
      </c>
      <c r="F1182" s="235">
        <v>114.79900000000001</v>
      </c>
      <c r="G1182" s="33"/>
      <c r="H1182" s="34"/>
    </row>
    <row r="1183" spans="1:8" s="2" customFormat="1" ht="16.95" customHeight="1">
      <c r="A1183" s="33"/>
      <c r="B1183" s="34"/>
      <c r="C1183" s="234" t="s">
        <v>1</v>
      </c>
      <c r="D1183" s="234" t="s">
        <v>4948</v>
      </c>
      <c r="E1183" s="18" t="s">
        <v>1</v>
      </c>
      <c r="F1183" s="235">
        <v>-31.103999999999999</v>
      </c>
      <c r="G1183" s="33"/>
      <c r="H1183" s="34"/>
    </row>
    <row r="1184" spans="1:8" s="2" customFormat="1" ht="16.95" customHeight="1">
      <c r="A1184" s="33"/>
      <c r="B1184" s="34"/>
      <c r="C1184" s="234" t="s">
        <v>1</v>
      </c>
      <c r="D1184" s="234" t="s">
        <v>5212</v>
      </c>
      <c r="E1184" s="18" t="s">
        <v>1</v>
      </c>
      <c r="F1184" s="235">
        <v>-1.696</v>
      </c>
      <c r="G1184" s="33"/>
      <c r="H1184" s="34"/>
    </row>
    <row r="1185" spans="1:8" s="2" customFormat="1" ht="16.95" customHeight="1">
      <c r="A1185" s="33"/>
      <c r="B1185" s="34"/>
      <c r="C1185" s="234" t="s">
        <v>1</v>
      </c>
      <c r="D1185" s="234" t="s">
        <v>4950</v>
      </c>
      <c r="E1185" s="18" t="s">
        <v>1</v>
      </c>
      <c r="F1185" s="235">
        <v>-0.39600000000000002</v>
      </c>
      <c r="G1185" s="33"/>
      <c r="H1185" s="34"/>
    </row>
    <row r="1186" spans="1:8" s="2" customFormat="1" ht="16.95" customHeight="1">
      <c r="A1186" s="33"/>
      <c r="B1186" s="34"/>
      <c r="C1186" s="234" t="s">
        <v>1</v>
      </c>
      <c r="D1186" s="234" t="s">
        <v>5213</v>
      </c>
      <c r="E1186" s="18" t="s">
        <v>1</v>
      </c>
      <c r="F1186" s="235">
        <v>-0.19600000000000001</v>
      </c>
      <c r="G1186" s="33"/>
      <c r="H1186" s="34"/>
    </row>
    <row r="1187" spans="1:8" s="2" customFormat="1" ht="16.95" customHeight="1">
      <c r="A1187" s="33"/>
      <c r="B1187" s="34"/>
      <c r="C1187" s="234" t="s">
        <v>3164</v>
      </c>
      <c r="D1187" s="234" t="s">
        <v>248</v>
      </c>
      <c r="E1187" s="18" t="s">
        <v>1</v>
      </c>
      <c r="F1187" s="235">
        <v>81.406999999999996</v>
      </c>
      <c r="G1187" s="33"/>
      <c r="H1187" s="34"/>
    </row>
    <row r="1188" spans="1:8" s="2" customFormat="1" ht="16.95" customHeight="1">
      <c r="A1188" s="33"/>
      <c r="B1188" s="34"/>
      <c r="C1188" s="236" t="s">
        <v>5381</v>
      </c>
      <c r="D1188" s="33"/>
      <c r="E1188" s="33"/>
      <c r="F1188" s="33"/>
      <c r="G1188" s="33"/>
      <c r="H1188" s="34"/>
    </row>
    <row r="1189" spans="1:8" s="2" customFormat="1" ht="16.95" customHeight="1">
      <c r="A1189" s="33"/>
      <c r="B1189" s="34"/>
      <c r="C1189" s="234" t="s">
        <v>4946</v>
      </c>
      <c r="D1189" s="234" t="s">
        <v>4947</v>
      </c>
      <c r="E1189" s="18" t="s">
        <v>453</v>
      </c>
      <c r="F1189" s="235">
        <v>81.406999999999996</v>
      </c>
      <c r="G1189" s="33"/>
      <c r="H1189" s="34"/>
    </row>
    <row r="1190" spans="1:8" s="2" customFormat="1" ht="20.399999999999999">
      <c r="A1190" s="33"/>
      <c r="B1190" s="34"/>
      <c r="C1190" s="234" t="s">
        <v>4550</v>
      </c>
      <c r="D1190" s="234" t="s">
        <v>4551</v>
      </c>
      <c r="E1190" s="18" t="s">
        <v>453</v>
      </c>
      <c r="F1190" s="235">
        <v>32.996000000000002</v>
      </c>
      <c r="G1190" s="33"/>
      <c r="H1190" s="34"/>
    </row>
    <row r="1191" spans="1:8" s="2" customFormat="1" ht="16.95" customHeight="1">
      <c r="A1191" s="33"/>
      <c r="B1191" s="34"/>
      <c r="C1191" s="230" t="s">
        <v>4812</v>
      </c>
      <c r="D1191" s="231" t="s">
        <v>4812</v>
      </c>
      <c r="E1191" s="232" t="s">
        <v>1</v>
      </c>
      <c r="F1191" s="233">
        <v>1.5</v>
      </c>
      <c r="G1191" s="33"/>
      <c r="H1191" s="34"/>
    </row>
    <row r="1192" spans="1:8" s="2" customFormat="1" ht="16.95" customHeight="1">
      <c r="A1192" s="33"/>
      <c r="B1192" s="34"/>
      <c r="C1192" s="234" t="s">
        <v>4812</v>
      </c>
      <c r="D1192" s="234" t="s">
        <v>4965</v>
      </c>
      <c r="E1192" s="18" t="s">
        <v>1</v>
      </c>
      <c r="F1192" s="235">
        <v>1.5</v>
      </c>
      <c r="G1192" s="33"/>
      <c r="H1192" s="34"/>
    </row>
    <row r="1193" spans="1:8" s="2" customFormat="1" ht="16.95" customHeight="1">
      <c r="A1193" s="33"/>
      <c r="B1193" s="34"/>
      <c r="C1193" s="236" t="s">
        <v>5381</v>
      </c>
      <c r="D1193" s="33"/>
      <c r="E1193" s="33"/>
      <c r="F1193" s="33"/>
      <c r="G1193" s="33"/>
      <c r="H1193" s="34"/>
    </row>
    <row r="1194" spans="1:8" s="2" customFormat="1" ht="16.95" customHeight="1">
      <c r="A1194" s="33"/>
      <c r="B1194" s="34"/>
      <c r="C1194" s="234" t="s">
        <v>4600</v>
      </c>
      <c r="D1194" s="234" t="s">
        <v>4601</v>
      </c>
      <c r="E1194" s="18" t="s">
        <v>240</v>
      </c>
      <c r="F1194" s="235">
        <v>1.5</v>
      </c>
      <c r="G1194" s="33"/>
      <c r="H1194" s="34"/>
    </row>
    <row r="1195" spans="1:8" s="2" customFormat="1" ht="16.95" customHeight="1">
      <c r="A1195" s="33"/>
      <c r="B1195" s="34"/>
      <c r="C1195" s="234" t="s">
        <v>4638</v>
      </c>
      <c r="D1195" s="234" t="s">
        <v>4639</v>
      </c>
      <c r="E1195" s="18" t="s">
        <v>240</v>
      </c>
      <c r="F1195" s="235">
        <v>1.5</v>
      </c>
      <c r="G1195" s="33"/>
      <c r="H1195" s="34"/>
    </row>
    <row r="1196" spans="1:8" s="2" customFormat="1" ht="16.95" customHeight="1">
      <c r="A1196" s="33"/>
      <c r="B1196" s="34"/>
      <c r="C1196" s="230" t="s">
        <v>4928</v>
      </c>
      <c r="D1196" s="231" t="s">
        <v>4928</v>
      </c>
      <c r="E1196" s="232" t="s">
        <v>1</v>
      </c>
      <c r="F1196" s="233">
        <v>31.103999999999999</v>
      </c>
      <c r="G1196" s="33"/>
      <c r="H1196" s="34"/>
    </row>
    <row r="1197" spans="1:8" s="2" customFormat="1" ht="16.95" customHeight="1">
      <c r="A1197" s="33"/>
      <c r="B1197" s="34"/>
      <c r="C1197" s="234" t="s">
        <v>4928</v>
      </c>
      <c r="D1197" s="234" t="s">
        <v>5239</v>
      </c>
      <c r="E1197" s="18" t="s">
        <v>1</v>
      </c>
      <c r="F1197" s="235">
        <v>31.103999999999999</v>
      </c>
      <c r="G1197" s="33"/>
      <c r="H1197" s="34"/>
    </row>
    <row r="1198" spans="1:8" s="2" customFormat="1" ht="16.95" customHeight="1">
      <c r="A1198" s="33"/>
      <c r="B1198" s="34"/>
      <c r="C1198" s="236" t="s">
        <v>5381</v>
      </c>
      <c r="D1198" s="33"/>
      <c r="E1198" s="33"/>
      <c r="F1198" s="33"/>
      <c r="G1198" s="33"/>
      <c r="H1198" s="34"/>
    </row>
    <row r="1199" spans="1:8" s="2" customFormat="1" ht="16.95" customHeight="1">
      <c r="A1199" s="33"/>
      <c r="B1199" s="34"/>
      <c r="C1199" s="234" t="s">
        <v>5009</v>
      </c>
      <c r="D1199" s="234" t="s">
        <v>5010</v>
      </c>
      <c r="E1199" s="18" t="s">
        <v>453</v>
      </c>
      <c r="F1199" s="235">
        <v>31.103999999999999</v>
      </c>
      <c r="G1199" s="33"/>
      <c r="H1199" s="34"/>
    </row>
    <row r="1200" spans="1:8" s="2" customFormat="1" ht="16.95" customHeight="1">
      <c r="A1200" s="33"/>
      <c r="B1200" s="34"/>
      <c r="C1200" s="234" t="s">
        <v>4946</v>
      </c>
      <c r="D1200" s="234" t="s">
        <v>4947</v>
      </c>
      <c r="E1200" s="18" t="s">
        <v>453</v>
      </c>
      <c r="F1200" s="235">
        <v>81.406999999999996</v>
      </c>
      <c r="G1200" s="33"/>
      <c r="H1200" s="34"/>
    </row>
    <row r="1201" spans="1:8" s="2" customFormat="1" ht="16.95" customHeight="1">
      <c r="A1201" s="33"/>
      <c r="B1201" s="34"/>
      <c r="C1201" s="230" t="s">
        <v>4385</v>
      </c>
      <c r="D1201" s="231" t="s">
        <v>4806</v>
      </c>
      <c r="E1201" s="232" t="s">
        <v>1</v>
      </c>
      <c r="F1201" s="233">
        <v>114.79900000000001</v>
      </c>
      <c r="G1201" s="33"/>
      <c r="H1201" s="34"/>
    </row>
    <row r="1202" spans="1:8" s="2" customFormat="1" ht="16.95" customHeight="1">
      <c r="A1202" s="33"/>
      <c r="B1202" s="34"/>
      <c r="C1202" s="234" t="s">
        <v>1</v>
      </c>
      <c r="D1202" s="234" t="s">
        <v>4819</v>
      </c>
      <c r="E1202" s="18" t="s">
        <v>1</v>
      </c>
      <c r="F1202" s="235">
        <v>0</v>
      </c>
      <c r="G1202" s="33"/>
      <c r="H1202" s="34"/>
    </row>
    <row r="1203" spans="1:8" s="2" customFormat="1" ht="16.95" customHeight="1">
      <c r="A1203" s="33"/>
      <c r="B1203" s="34"/>
      <c r="C1203" s="234" t="s">
        <v>1</v>
      </c>
      <c r="D1203" s="234" t="s">
        <v>4933</v>
      </c>
      <c r="E1203" s="18" t="s">
        <v>1</v>
      </c>
      <c r="F1203" s="235">
        <v>1.92</v>
      </c>
      <c r="G1203" s="33"/>
      <c r="H1203" s="34"/>
    </row>
    <row r="1204" spans="1:8" s="2" customFormat="1" ht="16.95" customHeight="1">
      <c r="A1204" s="33"/>
      <c r="B1204" s="34"/>
      <c r="C1204" s="234" t="s">
        <v>1</v>
      </c>
      <c r="D1204" s="234" t="s">
        <v>5204</v>
      </c>
      <c r="E1204" s="18" t="s">
        <v>1</v>
      </c>
      <c r="F1204" s="235">
        <v>109.504</v>
      </c>
      <c r="G1204" s="33"/>
      <c r="H1204" s="34"/>
    </row>
    <row r="1205" spans="1:8" s="2" customFormat="1" ht="16.95" customHeight="1">
      <c r="A1205" s="33"/>
      <c r="B1205" s="34"/>
      <c r="C1205" s="234" t="s">
        <v>1</v>
      </c>
      <c r="D1205" s="234" t="s">
        <v>4935</v>
      </c>
      <c r="E1205" s="18" t="s">
        <v>1</v>
      </c>
      <c r="F1205" s="235">
        <v>3.375</v>
      </c>
      <c r="G1205" s="33"/>
      <c r="H1205" s="34"/>
    </row>
    <row r="1206" spans="1:8" s="2" customFormat="1" ht="16.95" customHeight="1">
      <c r="A1206" s="33"/>
      <c r="B1206" s="34"/>
      <c r="C1206" s="234" t="s">
        <v>4385</v>
      </c>
      <c r="D1206" s="234" t="s">
        <v>248</v>
      </c>
      <c r="E1206" s="18" t="s">
        <v>1</v>
      </c>
      <c r="F1206" s="235">
        <v>114.79900000000001</v>
      </c>
      <c r="G1206" s="33"/>
      <c r="H1206" s="34"/>
    </row>
    <row r="1207" spans="1:8" s="2" customFormat="1" ht="16.95" customHeight="1">
      <c r="A1207" s="33"/>
      <c r="B1207" s="34"/>
      <c r="C1207" s="236" t="s">
        <v>5381</v>
      </c>
      <c r="D1207" s="33"/>
      <c r="E1207" s="33"/>
      <c r="F1207" s="33"/>
      <c r="G1207" s="33"/>
      <c r="H1207" s="34"/>
    </row>
    <row r="1208" spans="1:8" s="2" customFormat="1" ht="16.95" customHeight="1">
      <c r="A1208" s="33"/>
      <c r="B1208" s="34"/>
      <c r="C1208" s="234" t="s">
        <v>4261</v>
      </c>
      <c r="D1208" s="234" t="s">
        <v>4262</v>
      </c>
      <c r="E1208" s="18" t="s">
        <v>453</v>
      </c>
      <c r="F1208" s="235">
        <v>114.79900000000001</v>
      </c>
      <c r="G1208" s="33"/>
      <c r="H1208" s="34"/>
    </row>
    <row r="1209" spans="1:8" s="2" customFormat="1" ht="20.399999999999999">
      <c r="A1209" s="33"/>
      <c r="B1209" s="34"/>
      <c r="C1209" s="234" t="s">
        <v>4550</v>
      </c>
      <c r="D1209" s="234" t="s">
        <v>4551</v>
      </c>
      <c r="E1209" s="18" t="s">
        <v>453</v>
      </c>
      <c r="F1209" s="235">
        <v>32.996000000000002</v>
      </c>
      <c r="G1209" s="33"/>
      <c r="H1209" s="34"/>
    </row>
    <row r="1210" spans="1:8" s="2" customFormat="1" ht="16.95" customHeight="1">
      <c r="A1210" s="33"/>
      <c r="B1210" s="34"/>
      <c r="C1210" s="234" t="s">
        <v>4946</v>
      </c>
      <c r="D1210" s="234" t="s">
        <v>4947</v>
      </c>
      <c r="E1210" s="18" t="s">
        <v>453</v>
      </c>
      <c r="F1210" s="235">
        <v>81.406999999999996</v>
      </c>
      <c r="G1210" s="33"/>
      <c r="H1210" s="34"/>
    </row>
    <row r="1211" spans="1:8" s="2" customFormat="1" ht="16.95" customHeight="1">
      <c r="A1211" s="33"/>
      <c r="B1211" s="34"/>
      <c r="C1211" s="230" t="s">
        <v>3166</v>
      </c>
      <c r="D1211" s="231" t="s">
        <v>3166</v>
      </c>
      <c r="E1211" s="232" t="s">
        <v>1</v>
      </c>
      <c r="F1211" s="233">
        <v>32.996000000000002</v>
      </c>
      <c r="G1211" s="33"/>
      <c r="H1211" s="34"/>
    </row>
    <row r="1212" spans="1:8" s="2" customFormat="1" ht="16.95" customHeight="1">
      <c r="A1212" s="33"/>
      <c r="B1212" s="34"/>
      <c r="C1212" s="234" t="s">
        <v>1</v>
      </c>
      <c r="D1212" s="234" t="s">
        <v>5206</v>
      </c>
      <c r="E1212" s="18" t="s">
        <v>1</v>
      </c>
      <c r="F1212" s="235">
        <v>0</v>
      </c>
      <c r="G1212" s="33"/>
      <c r="H1212" s="34"/>
    </row>
    <row r="1213" spans="1:8" s="2" customFormat="1" ht="16.95" customHeight="1">
      <c r="A1213" s="33"/>
      <c r="B1213" s="34"/>
      <c r="C1213" s="234" t="s">
        <v>1</v>
      </c>
      <c r="D1213" s="234" t="s">
        <v>4385</v>
      </c>
      <c r="E1213" s="18" t="s">
        <v>1</v>
      </c>
      <c r="F1213" s="235">
        <v>114.79900000000001</v>
      </c>
      <c r="G1213" s="33"/>
      <c r="H1213" s="34"/>
    </row>
    <row r="1214" spans="1:8" s="2" customFormat="1" ht="16.95" customHeight="1">
      <c r="A1214" s="33"/>
      <c r="B1214" s="34"/>
      <c r="C1214" s="234" t="s">
        <v>1</v>
      </c>
      <c r="D1214" s="234" t="s">
        <v>4571</v>
      </c>
      <c r="E1214" s="18" t="s">
        <v>1</v>
      </c>
      <c r="F1214" s="235">
        <v>-0.39600000000000002</v>
      </c>
      <c r="G1214" s="33"/>
      <c r="H1214" s="34"/>
    </row>
    <row r="1215" spans="1:8" s="2" customFormat="1" ht="16.95" customHeight="1">
      <c r="A1215" s="33"/>
      <c r="B1215" s="34"/>
      <c r="C1215" s="234" t="s">
        <v>1</v>
      </c>
      <c r="D1215" s="234" t="s">
        <v>4402</v>
      </c>
      <c r="E1215" s="18" t="s">
        <v>1</v>
      </c>
      <c r="F1215" s="235">
        <v>-81.406999999999996</v>
      </c>
      <c r="G1215" s="33"/>
      <c r="H1215" s="34"/>
    </row>
    <row r="1216" spans="1:8" s="2" customFormat="1" ht="16.95" customHeight="1">
      <c r="A1216" s="33"/>
      <c r="B1216" s="34"/>
      <c r="C1216" s="234" t="s">
        <v>3166</v>
      </c>
      <c r="D1216" s="234" t="s">
        <v>248</v>
      </c>
      <c r="E1216" s="18" t="s">
        <v>1</v>
      </c>
      <c r="F1216" s="235">
        <v>32.996000000000002</v>
      </c>
      <c r="G1216" s="33"/>
      <c r="H1216" s="34"/>
    </row>
    <row r="1217" spans="1:8" s="2" customFormat="1" ht="16.95" customHeight="1">
      <c r="A1217" s="33"/>
      <c r="B1217" s="34"/>
      <c r="C1217" s="236" t="s">
        <v>5381</v>
      </c>
      <c r="D1217" s="33"/>
      <c r="E1217" s="33"/>
      <c r="F1217" s="33"/>
      <c r="G1217" s="33"/>
      <c r="H1217" s="34"/>
    </row>
    <row r="1218" spans="1:8" s="2" customFormat="1" ht="20.399999999999999">
      <c r="A1218" s="33"/>
      <c r="B1218" s="34"/>
      <c r="C1218" s="234" t="s">
        <v>4550</v>
      </c>
      <c r="D1218" s="234" t="s">
        <v>4551</v>
      </c>
      <c r="E1218" s="18" t="s">
        <v>453</v>
      </c>
      <c r="F1218" s="235">
        <v>32.996000000000002</v>
      </c>
      <c r="G1218" s="33"/>
      <c r="H1218" s="34"/>
    </row>
    <row r="1219" spans="1:8" s="2" customFormat="1" ht="20.399999999999999">
      <c r="A1219" s="33"/>
      <c r="B1219" s="34"/>
      <c r="C1219" s="234" t="s">
        <v>4554</v>
      </c>
      <c r="D1219" s="234" t="s">
        <v>4555</v>
      </c>
      <c r="E1219" s="18" t="s">
        <v>453</v>
      </c>
      <c r="F1219" s="235">
        <v>230.97200000000001</v>
      </c>
      <c r="G1219" s="33"/>
      <c r="H1219" s="34"/>
    </row>
    <row r="1220" spans="1:8" s="2" customFormat="1" ht="16.95" customHeight="1">
      <c r="A1220" s="33"/>
      <c r="B1220" s="34"/>
      <c r="C1220" s="234" t="s">
        <v>4558</v>
      </c>
      <c r="D1220" s="234" t="s">
        <v>4559</v>
      </c>
      <c r="E1220" s="18" t="s">
        <v>453</v>
      </c>
      <c r="F1220" s="235">
        <v>32.996000000000002</v>
      </c>
      <c r="G1220" s="33"/>
      <c r="H1220" s="34"/>
    </row>
    <row r="1221" spans="1:8" s="2" customFormat="1" ht="16.95" customHeight="1">
      <c r="A1221" s="33"/>
      <c r="B1221" s="34"/>
      <c r="C1221" s="234" t="s">
        <v>4561</v>
      </c>
      <c r="D1221" s="234" t="s">
        <v>4562</v>
      </c>
      <c r="E1221" s="18" t="s">
        <v>453</v>
      </c>
      <c r="F1221" s="235">
        <v>32.996000000000002</v>
      </c>
      <c r="G1221" s="33"/>
      <c r="H1221" s="34"/>
    </row>
    <row r="1222" spans="1:8" s="2" customFormat="1" ht="16.95" customHeight="1">
      <c r="A1222" s="33"/>
      <c r="B1222" s="34"/>
      <c r="C1222" s="234" t="s">
        <v>4564</v>
      </c>
      <c r="D1222" s="234" t="s">
        <v>4565</v>
      </c>
      <c r="E1222" s="18" t="s">
        <v>267</v>
      </c>
      <c r="F1222" s="235">
        <v>56.093000000000004</v>
      </c>
      <c r="G1222" s="33"/>
      <c r="H1222" s="34"/>
    </row>
    <row r="1223" spans="1:8" s="2" customFormat="1" ht="26.4" customHeight="1">
      <c r="A1223" s="33"/>
      <c r="B1223" s="34"/>
      <c r="C1223" s="229" t="s">
        <v>5414</v>
      </c>
      <c r="D1223" s="229" t="s">
        <v>190</v>
      </c>
      <c r="E1223" s="33"/>
      <c r="F1223" s="33"/>
      <c r="G1223" s="33"/>
      <c r="H1223" s="34"/>
    </row>
    <row r="1224" spans="1:8" s="2" customFormat="1" ht="16.95" customHeight="1">
      <c r="A1224" s="33"/>
      <c r="B1224" s="34"/>
      <c r="C1224" s="230" t="s">
        <v>5415</v>
      </c>
      <c r="D1224" s="231" t="s">
        <v>1</v>
      </c>
      <c r="E1224" s="232" t="s">
        <v>1</v>
      </c>
      <c r="F1224" s="233">
        <v>5</v>
      </c>
      <c r="G1224" s="33"/>
      <c r="H1224" s="34"/>
    </row>
    <row r="1225" spans="1:8" s="2" customFormat="1" ht="16.95" customHeight="1">
      <c r="A1225" s="33"/>
      <c r="B1225" s="34"/>
      <c r="C1225" s="234" t="s">
        <v>5415</v>
      </c>
      <c r="D1225" s="234" t="s">
        <v>5416</v>
      </c>
      <c r="E1225" s="18" t="s">
        <v>1</v>
      </c>
      <c r="F1225" s="235">
        <v>5</v>
      </c>
      <c r="G1225" s="33"/>
      <c r="H1225" s="34"/>
    </row>
    <row r="1226" spans="1:8" s="2" customFormat="1" ht="16.95" customHeight="1">
      <c r="A1226" s="33"/>
      <c r="B1226" s="34"/>
      <c r="C1226" s="230" t="s">
        <v>5244</v>
      </c>
      <c r="D1226" s="231" t="s">
        <v>1</v>
      </c>
      <c r="E1226" s="232" t="s">
        <v>1</v>
      </c>
      <c r="F1226" s="233">
        <v>1.512</v>
      </c>
      <c r="G1226" s="33"/>
      <c r="H1226" s="34"/>
    </row>
    <row r="1227" spans="1:8" s="2" customFormat="1" ht="16.95" customHeight="1">
      <c r="A1227" s="33"/>
      <c r="B1227" s="34"/>
      <c r="C1227" s="234" t="s">
        <v>5244</v>
      </c>
      <c r="D1227" s="234" t="s">
        <v>5297</v>
      </c>
      <c r="E1227" s="18" t="s">
        <v>1</v>
      </c>
      <c r="F1227" s="235">
        <v>1.512</v>
      </c>
      <c r="G1227" s="33"/>
      <c r="H1227" s="34"/>
    </row>
    <row r="1228" spans="1:8" s="2" customFormat="1" ht="16.95" customHeight="1">
      <c r="A1228" s="33"/>
      <c r="B1228" s="34"/>
      <c r="C1228" s="236" t="s">
        <v>5381</v>
      </c>
      <c r="D1228" s="33"/>
      <c r="E1228" s="33"/>
      <c r="F1228" s="33"/>
      <c r="G1228" s="33"/>
      <c r="H1228" s="34"/>
    </row>
    <row r="1229" spans="1:8" s="2" customFormat="1" ht="16.95" customHeight="1">
      <c r="A1229" s="33"/>
      <c r="B1229" s="34"/>
      <c r="C1229" s="234" t="s">
        <v>5294</v>
      </c>
      <c r="D1229" s="234" t="s">
        <v>5295</v>
      </c>
      <c r="E1229" s="18" t="s">
        <v>453</v>
      </c>
      <c r="F1229" s="235">
        <v>1.512</v>
      </c>
      <c r="G1229" s="33"/>
      <c r="H1229" s="34"/>
    </row>
    <row r="1230" spans="1:8" s="2" customFormat="1" ht="16.95" customHeight="1">
      <c r="A1230" s="33"/>
      <c r="B1230" s="34"/>
      <c r="C1230" s="234" t="s">
        <v>1328</v>
      </c>
      <c r="D1230" s="234" t="s">
        <v>1329</v>
      </c>
      <c r="E1230" s="18" t="s">
        <v>453</v>
      </c>
      <c r="F1230" s="235">
        <v>48.853999999999999</v>
      </c>
      <c r="G1230" s="33"/>
      <c r="H1230" s="34"/>
    </row>
    <row r="1231" spans="1:8" s="2" customFormat="1" ht="16.95" customHeight="1">
      <c r="A1231" s="33"/>
      <c r="B1231" s="34"/>
      <c r="C1231" s="230" t="s">
        <v>5246</v>
      </c>
      <c r="D1231" s="231" t="s">
        <v>1</v>
      </c>
      <c r="E1231" s="232" t="s">
        <v>1</v>
      </c>
      <c r="F1231" s="233">
        <v>0.504</v>
      </c>
      <c r="G1231" s="33"/>
      <c r="H1231" s="34"/>
    </row>
    <row r="1232" spans="1:8" s="2" customFormat="1" ht="16.95" customHeight="1">
      <c r="A1232" s="33"/>
      <c r="B1232" s="34"/>
      <c r="C1232" s="234" t="s">
        <v>5246</v>
      </c>
      <c r="D1232" s="234" t="s">
        <v>5293</v>
      </c>
      <c r="E1232" s="18" t="s">
        <v>1</v>
      </c>
      <c r="F1232" s="235">
        <v>0.504</v>
      </c>
      <c r="G1232" s="33"/>
      <c r="H1232" s="34"/>
    </row>
    <row r="1233" spans="1:8" s="2" customFormat="1" ht="16.95" customHeight="1">
      <c r="A1233" s="33"/>
      <c r="B1233" s="34"/>
      <c r="C1233" s="236" t="s">
        <v>5381</v>
      </c>
      <c r="D1233" s="33"/>
      <c r="E1233" s="33"/>
      <c r="F1233" s="33"/>
      <c r="G1233" s="33"/>
      <c r="H1233" s="34"/>
    </row>
    <row r="1234" spans="1:8" s="2" customFormat="1" ht="20.399999999999999">
      <c r="A1234" s="33"/>
      <c r="B1234" s="34"/>
      <c r="C1234" s="234" t="s">
        <v>3192</v>
      </c>
      <c r="D1234" s="234" t="s">
        <v>3193</v>
      </c>
      <c r="E1234" s="18" t="s">
        <v>453</v>
      </c>
      <c r="F1234" s="235">
        <v>0.504</v>
      </c>
      <c r="G1234" s="33"/>
      <c r="H1234" s="34"/>
    </row>
    <row r="1235" spans="1:8" s="2" customFormat="1" ht="16.95" customHeight="1">
      <c r="A1235" s="33"/>
      <c r="B1235" s="34"/>
      <c r="C1235" s="234" t="s">
        <v>1328</v>
      </c>
      <c r="D1235" s="234" t="s">
        <v>1329</v>
      </c>
      <c r="E1235" s="18" t="s">
        <v>453</v>
      </c>
      <c r="F1235" s="235">
        <v>48.853999999999999</v>
      </c>
      <c r="G1235" s="33"/>
      <c r="H1235" s="34"/>
    </row>
    <row r="1236" spans="1:8" s="2" customFormat="1" ht="16.95" customHeight="1">
      <c r="A1236" s="33"/>
      <c r="B1236" s="34"/>
      <c r="C1236" s="230" t="s">
        <v>5242</v>
      </c>
      <c r="D1236" s="231" t="s">
        <v>1</v>
      </c>
      <c r="E1236" s="232" t="s">
        <v>1</v>
      </c>
      <c r="F1236" s="233">
        <v>2.016</v>
      </c>
      <c r="G1236" s="33"/>
      <c r="H1236" s="34"/>
    </row>
    <row r="1237" spans="1:8" s="2" customFormat="1" ht="16.95" customHeight="1">
      <c r="A1237" s="33"/>
      <c r="B1237" s="34"/>
      <c r="C1237" s="234" t="s">
        <v>5242</v>
      </c>
      <c r="D1237" s="234" t="s">
        <v>5291</v>
      </c>
      <c r="E1237" s="18" t="s">
        <v>1</v>
      </c>
      <c r="F1237" s="235">
        <v>2.016</v>
      </c>
      <c r="G1237" s="33"/>
      <c r="H1237" s="34"/>
    </row>
    <row r="1238" spans="1:8" s="2" customFormat="1" ht="16.95" customHeight="1">
      <c r="A1238" s="33"/>
      <c r="B1238" s="34"/>
      <c r="C1238" s="236" t="s">
        <v>5381</v>
      </c>
      <c r="D1238" s="33"/>
      <c r="E1238" s="33"/>
      <c r="F1238" s="33"/>
      <c r="G1238" s="33"/>
      <c r="H1238" s="34"/>
    </row>
    <row r="1239" spans="1:8" s="2" customFormat="1" ht="16.95" customHeight="1">
      <c r="A1239" s="33"/>
      <c r="B1239" s="34"/>
      <c r="C1239" s="234" t="s">
        <v>4717</v>
      </c>
      <c r="D1239" s="234" t="s">
        <v>4718</v>
      </c>
      <c r="E1239" s="18" t="s">
        <v>453</v>
      </c>
      <c r="F1239" s="235">
        <v>2.016</v>
      </c>
      <c r="G1239" s="33"/>
      <c r="H1239" s="34"/>
    </row>
    <row r="1240" spans="1:8" s="2" customFormat="1" ht="16.95" customHeight="1">
      <c r="A1240" s="33"/>
      <c r="B1240" s="34"/>
      <c r="C1240" s="234" t="s">
        <v>1328</v>
      </c>
      <c r="D1240" s="234" t="s">
        <v>1329</v>
      </c>
      <c r="E1240" s="18" t="s">
        <v>453</v>
      </c>
      <c r="F1240" s="235">
        <v>48.853999999999999</v>
      </c>
      <c r="G1240" s="33"/>
      <c r="H1240" s="34"/>
    </row>
    <row r="1241" spans="1:8" s="2" customFormat="1" ht="16.95" customHeight="1">
      <c r="A1241" s="33"/>
      <c r="B1241" s="34"/>
      <c r="C1241" s="230" t="s">
        <v>5249</v>
      </c>
      <c r="D1241" s="231" t="s">
        <v>1</v>
      </c>
      <c r="E1241" s="232" t="s">
        <v>1</v>
      </c>
      <c r="F1241" s="233">
        <v>11.79</v>
      </c>
      <c r="G1241" s="33"/>
      <c r="H1241" s="34"/>
    </row>
    <row r="1242" spans="1:8" s="2" customFormat="1" ht="16.95" customHeight="1">
      <c r="A1242" s="33"/>
      <c r="B1242" s="34"/>
      <c r="C1242" s="234" t="s">
        <v>1</v>
      </c>
      <c r="D1242" s="234" t="s">
        <v>5273</v>
      </c>
      <c r="E1242" s="18" t="s">
        <v>1</v>
      </c>
      <c r="F1242" s="235">
        <v>0</v>
      </c>
      <c r="G1242" s="33"/>
      <c r="H1242" s="34"/>
    </row>
    <row r="1243" spans="1:8" s="2" customFormat="1" ht="16.95" customHeight="1">
      <c r="A1243" s="33"/>
      <c r="B1243" s="34"/>
      <c r="C1243" s="234" t="s">
        <v>5249</v>
      </c>
      <c r="D1243" s="234" t="s">
        <v>5274</v>
      </c>
      <c r="E1243" s="18" t="s">
        <v>1</v>
      </c>
      <c r="F1243" s="235">
        <v>11.79</v>
      </c>
      <c r="G1243" s="33"/>
      <c r="H1243" s="34"/>
    </row>
    <row r="1244" spans="1:8" s="2" customFormat="1" ht="16.95" customHeight="1">
      <c r="A1244" s="33"/>
      <c r="B1244" s="34"/>
      <c r="C1244" s="236" t="s">
        <v>5381</v>
      </c>
      <c r="D1244" s="33"/>
      <c r="E1244" s="33"/>
      <c r="F1244" s="33"/>
      <c r="G1244" s="33"/>
      <c r="H1244" s="34"/>
    </row>
    <row r="1245" spans="1:8" s="2" customFormat="1" ht="16.95" customHeight="1">
      <c r="A1245" s="33"/>
      <c r="B1245" s="34"/>
      <c r="C1245" s="234" t="s">
        <v>1328</v>
      </c>
      <c r="D1245" s="234" t="s">
        <v>1329</v>
      </c>
      <c r="E1245" s="18" t="s">
        <v>453</v>
      </c>
      <c r="F1245" s="235">
        <v>48.853999999999999</v>
      </c>
      <c r="G1245" s="33"/>
      <c r="H1245" s="34"/>
    </row>
    <row r="1246" spans="1:8" s="2" customFormat="1" ht="16.95" customHeight="1">
      <c r="A1246" s="33"/>
      <c r="B1246" s="34"/>
      <c r="C1246" s="230" t="s">
        <v>3164</v>
      </c>
      <c r="D1246" s="231" t="s">
        <v>1</v>
      </c>
      <c r="E1246" s="232" t="s">
        <v>1</v>
      </c>
      <c r="F1246" s="233">
        <v>48.853999999999999</v>
      </c>
      <c r="G1246" s="33"/>
      <c r="H1246" s="34"/>
    </row>
    <row r="1247" spans="1:8" s="2" customFormat="1" ht="16.95" customHeight="1">
      <c r="A1247" s="33"/>
      <c r="B1247" s="34"/>
      <c r="C1247" s="234" t="s">
        <v>1</v>
      </c>
      <c r="D1247" s="234" t="s">
        <v>4385</v>
      </c>
      <c r="E1247" s="18" t="s">
        <v>1</v>
      </c>
      <c r="F1247" s="235">
        <v>64.676000000000002</v>
      </c>
      <c r="G1247" s="33"/>
      <c r="H1247" s="34"/>
    </row>
    <row r="1248" spans="1:8" s="2" customFormat="1" ht="16.95" customHeight="1">
      <c r="A1248" s="33"/>
      <c r="B1248" s="34"/>
      <c r="C1248" s="234" t="s">
        <v>1</v>
      </c>
      <c r="D1248" s="234" t="s">
        <v>5268</v>
      </c>
      <c r="E1248" s="18" t="s">
        <v>1</v>
      </c>
      <c r="F1248" s="235">
        <v>-2.016</v>
      </c>
      <c r="G1248" s="33"/>
      <c r="H1248" s="34"/>
    </row>
    <row r="1249" spans="1:8" s="2" customFormat="1" ht="16.95" customHeight="1">
      <c r="A1249" s="33"/>
      <c r="B1249" s="34"/>
      <c r="C1249" s="234" t="s">
        <v>1</v>
      </c>
      <c r="D1249" s="234" t="s">
        <v>5269</v>
      </c>
      <c r="E1249" s="18" t="s">
        <v>1</v>
      </c>
      <c r="F1249" s="235">
        <v>-1.512</v>
      </c>
      <c r="G1249" s="33"/>
      <c r="H1249" s="34"/>
    </row>
    <row r="1250" spans="1:8" s="2" customFormat="1" ht="16.95" customHeight="1">
      <c r="A1250" s="33"/>
      <c r="B1250" s="34"/>
      <c r="C1250" s="234" t="s">
        <v>1</v>
      </c>
      <c r="D1250" s="234" t="s">
        <v>5270</v>
      </c>
      <c r="E1250" s="18" t="s">
        <v>1</v>
      </c>
      <c r="F1250" s="235">
        <v>-0.504</v>
      </c>
      <c r="G1250" s="33"/>
      <c r="H1250" s="34"/>
    </row>
    <row r="1251" spans="1:8" s="2" customFormat="1" ht="16.95" customHeight="1">
      <c r="A1251" s="33"/>
      <c r="B1251" s="34"/>
      <c r="C1251" s="234" t="s">
        <v>1</v>
      </c>
      <c r="D1251" s="234" t="s">
        <v>5271</v>
      </c>
      <c r="E1251" s="18" t="s">
        <v>1</v>
      </c>
      <c r="F1251" s="235">
        <v>-11.79</v>
      </c>
      <c r="G1251" s="33"/>
      <c r="H1251" s="34"/>
    </row>
    <row r="1252" spans="1:8" s="2" customFormat="1" ht="16.95" customHeight="1">
      <c r="A1252" s="33"/>
      <c r="B1252" s="34"/>
      <c r="C1252" s="234" t="s">
        <v>3164</v>
      </c>
      <c r="D1252" s="234" t="s">
        <v>5272</v>
      </c>
      <c r="E1252" s="18" t="s">
        <v>1</v>
      </c>
      <c r="F1252" s="235">
        <v>48.853999999999999</v>
      </c>
      <c r="G1252" s="33"/>
      <c r="H1252" s="34"/>
    </row>
    <row r="1253" spans="1:8" s="2" customFormat="1" ht="16.95" customHeight="1">
      <c r="A1253" s="33"/>
      <c r="B1253" s="34"/>
      <c r="C1253" s="236" t="s">
        <v>5381</v>
      </c>
      <c r="D1253" s="33"/>
      <c r="E1253" s="33"/>
      <c r="F1253" s="33"/>
      <c r="G1253" s="33"/>
      <c r="H1253" s="34"/>
    </row>
    <row r="1254" spans="1:8" s="2" customFormat="1" ht="16.95" customHeight="1">
      <c r="A1254" s="33"/>
      <c r="B1254" s="34"/>
      <c r="C1254" s="234" t="s">
        <v>1328</v>
      </c>
      <c r="D1254" s="234" t="s">
        <v>1329</v>
      </c>
      <c r="E1254" s="18" t="s">
        <v>453</v>
      </c>
      <c r="F1254" s="235">
        <v>48.853999999999999</v>
      </c>
      <c r="G1254" s="33"/>
      <c r="H1254" s="34"/>
    </row>
    <row r="1255" spans="1:8" s="2" customFormat="1" ht="20.399999999999999">
      <c r="A1255" s="33"/>
      <c r="B1255" s="34"/>
      <c r="C1255" s="234" t="s">
        <v>4550</v>
      </c>
      <c r="D1255" s="234" t="s">
        <v>4551</v>
      </c>
      <c r="E1255" s="18" t="s">
        <v>453</v>
      </c>
      <c r="F1255" s="235">
        <v>15.821999999999999</v>
      </c>
      <c r="G1255" s="33"/>
      <c r="H1255" s="34"/>
    </row>
    <row r="1256" spans="1:8" s="2" customFormat="1" ht="16.95" customHeight="1">
      <c r="A1256" s="33"/>
      <c r="B1256" s="34"/>
      <c r="C1256" s="234" t="s">
        <v>5275</v>
      </c>
      <c r="D1256" s="234" t="s">
        <v>5276</v>
      </c>
      <c r="E1256" s="18" t="s">
        <v>267</v>
      </c>
      <c r="F1256" s="235">
        <v>83.052000000000007</v>
      </c>
      <c r="G1256" s="33"/>
      <c r="H1256" s="34"/>
    </row>
    <row r="1257" spans="1:8" s="2" customFormat="1" ht="16.95" customHeight="1">
      <c r="A1257" s="33"/>
      <c r="B1257" s="34"/>
      <c r="C1257" s="230" t="s">
        <v>5417</v>
      </c>
      <c r="D1257" s="231" t="s">
        <v>1</v>
      </c>
      <c r="E1257" s="232" t="s">
        <v>1</v>
      </c>
      <c r="F1257" s="233">
        <v>22.5</v>
      </c>
      <c r="G1257" s="33"/>
      <c r="H1257" s="34"/>
    </row>
    <row r="1258" spans="1:8" s="2" customFormat="1" ht="16.95" customHeight="1">
      <c r="A1258" s="33"/>
      <c r="B1258" s="34"/>
      <c r="C1258" s="230" t="s">
        <v>4385</v>
      </c>
      <c r="D1258" s="231" t="s">
        <v>4806</v>
      </c>
      <c r="E1258" s="232" t="s">
        <v>1</v>
      </c>
      <c r="F1258" s="233">
        <v>64.676000000000002</v>
      </c>
      <c r="G1258" s="33"/>
      <c r="H1258" s="34"/>
    </row>
    <row r="1259" spans="1:8" s="2" customFormat="1" ht="16.95" customHeight="1">
      <c r="A1259" s="33"/>
      <c r="B1259" s="34"/>
      <c r="C1259" s="234" t="s">
        <v>1</v>
      </c>
      <c r="D1259" s="234" t="s">
        <v>4819</v>
      </c>
      <c r="E1259" s="18" t="s">
        <v>1</v>
      </c>
      <c r="F1259" s="235">
        <v>0</v>
      </c>
      <c r="G1259" s="33"/>
      <c r="H1259" s="34"/>
    </row>
    <row r="1260" spans="1:8" s="2" customFormat="1" ht="16.95" customHeight="1">
      <c r="A1260" s="33"/>
      <c r="B1260" s="34"/>
      <c r="C1260" s="234" t="s">
        <v>1</v>
      </c>
      <c r="D1260" s="234" t="s">
        <v>5258</v>
      </c>
      <c r="E1260" s="18" t="s">
        <v>1</v>
      </c>
      <c r="F1260" s="235">
        <v>64.676000000000002</v>
      </c>
      <c r="G1260" s="33"/>
      <c r="H1260" s="34"/>
    </row>
    <row r="1261" spans="1:8" s="2" customFormat="1" ht="16.95" customHeight="1">
      <c r="A1261" s="33"/>
      <c r="B1261" s="34"/>
      <c r="C1261" s="234" t="s">
        <v>4385</v>
      </c>
      <c r="D1261" s="234" t="s">
        <v>248</v>
      </c>
      <c r="E1261" s="18" t="s">
        <v>1</v>
      </c>
      <c r="F1261" s="235">
        <v>64.676000000000002</v>
      </c>
      <c r="G1261" s="33"/>
      <c r="H1261" s="34"/>
    </row>
    <row r="1262" spans="1:8" s="2" customFormat="1" ht="16.95" customHeight="1">
      <c r="A1262" s="33"/>
      <c r="B1262" s="34"/>
      <c r="C1262" s="236" t="s">
        <v>5381</v>
      </c>
      <c r="D1262" s="33"/>
      <c r="E1262" s="33"/>
      <c r="F1262" s="33"/>
      <c r="G1262" s="33"/>
      <c r="H1262" s="34"/>
    </row>
    <row r="1263" spans="1:8" s="2" customFormat="1" ht="16.95" customHeight="1">
      <c r="A1263" s="33"/>
      <c r="B1263" s="34"/>
      <c r="C1263" s="234" t="s">
        <v>5255</v>
      </c>
      <c r="D1263" s="234" t="s">
        <v>5256</v>
      </c>
      <c r="E1263" s="18" t="s">
        <v>453</v>
      </c>
      <c r="F1263" s="235">
        <v>64.676000000000002</v>
      </c>
      <c r="G1263" s="33"/>
      <c r="H1263" s="34"/>
    </row>
    <row r="1264" spans="1:8" s="2" customFormat="1" ht="20.399999999999999">
      <c r="A1264" s="33"/>
      <c r="B1264" s="34"/>
      <c r="C1264" s="234" t="s">
        <v>4550</v>
      </c>
      <c r="D1264" s="234" t="s">
        <v>4551</v>
      </c>
      <c r="E1264" s="18" t="s">
        <v>453</v>
      </c>
      <c r="F1264" s="235">
        <v>15.821999999999999</v>
      </c>
      <c r="G1264" s="33"/>
      <c r="H1264" s="34"/>
    </row>
    <row r="1265" spans="1:8" s="2" customFormat="1" ht="16.95" customHeight="1">
      <c r="A1265" s="33"/>
      <c r="B1265" s="34"/>
      <c r="C1265" s="234" t="s">
        <v>1328</v>
      </c>
      <c r="D1265" s="234" t="s">
        <v>1329</v>
      </c>
      <c r="E1265" s="18" t="s">
        <v>453</v>
      </c>
      <c r="F1265" s="235">
        <v>48.853999999999999</v>
      </c>
      <c r="G1265" s="33"/>
      <c r="H1265" s="34"/>
    </row>
    <row r="1266" spans="1:8" s="2" customFormat="1" ht="16.95" customHeight="1">
      <c r="A1266" s="33"/>
      <c r="B1266" s="34"/>
      <c r="C1266" s="230" t="s">
        <v>3166</v>
      </c>
      <c r="D1266" s="231" t="s">
        <v>1</v>
      </c>
      <c r="E1266" s="232" t="s">
        <v>1</v>
      </c>
      <c r="F1266" s="233">
        <v>15.821999999999999</v>
      </c>
      <c r="G1266" s="33"/>
      <c r="H1266" s="34"/>
    </row>
    <row r="1267" spans="1:8" s="2" customFormat="1" ht="16.95" customHeight="1">
      <c r="A1267" s="33"/>
      <c r="B1267" s="34"/>
      <c r="C1267" s="234" t="s">
        <v>1</v>
      </c>
      <c r="D1267" s="234" t="s">
        <v>4385</v>
      </c>
      <c r="E1267" s="18" t="s">
        <v>1</v>
      </c>
      <c r="F1267" s="235">
        <v>64.676000000000002</v>
      </c>
      <c r="G1267" s="33"/>
      <c r="H1267" s="34"/>
    </row>
    <row r="1268" spans="1:8" s="2" customFormat="1" ht="16.95" customHeight="1">
      <c r="A1268" s="33"/>
      <c r="B1268" s="34"/>
      <c r="C1268" s="234" t="s">
        <v>1</v>
      </c>
      <c r="D1268" s="234" t="s">
        <v>4402</v>
      </c>
      <c r="E1268" s="18" t="s">
        <v>1</v>
      </c>
      <c r="F1268" s="235">
        <v>-48.853999999999999</v>
      </c>
      <c r="G1268" s="33"/>
      <c r="H1268" s="34"/>
    </row>
    <row r="1269" spans="1:8" s="2" customFormat="1" ht="16.95" customHeight="1">
      <c r="A1269" s="33"/>
      <c r="B1269" s="34"/>
      <c r="C1269" s="234" t="s">
        <v>3166</v>
      </c>
      <c r="D1269" s="234" t="s">
        <v>248</v>
      </c>
      <c r="E1269" s="18" t="s">
        <v>1</v>
      </c>
      <c r="F1269" s="235">
        <v>15.821999999999999</v>
      </c>
      <c r="G1269" s="33"/>
      <c r="H1269" s="34"/>
    </row>
    <row r="1270" spans="1:8" s="2" customFormat="1" ht="16.95" customHeight="1">
      <c r="A1270" s="33"/>
      <c r="B1270" s="34"/>
      <c r="C1270" s="236" t="s">
        <v>5381</v>
      </c>
      <c r="D1270" s="33"/>
      <c r="E1270" s="33"/>
      <c r="F1270" s="33"/>
      <c r="G1270" s="33"/>
      <c r="H1270" s="34"/>
    </row>
    <row r="1271" spans="1:8" s="2" customFormat="1" ht="20.399999999999999">
      <c r="A1271" s="33"/>
      <c r="B1271" s="34"/>
      <c r="C1271" s="234" t="s">
        <v>4550</v>
      </c>
      <c r="D1271" s="234" t="s">
        <v>4551</v>
      </c>
      <c r="E1271" s="18" t="s">
        <v>453</v>
      </c>
      <c r="F1271" s="235">
        <v>15.821999999999999</v>
      </c>
      <c r="G1271" s="33"/>
      <c r="H1271" s="34"/>
    </row>
    <row r="1272" spans="1:8" s="2" customFormat="1" ht="20.399999999999999">
      <c r="A1272" s="33"/>
      <c r="B1272" s="34"/>
      <c r="C1272" s="234" t="s">
        <v>4554</v>
      </c>
      <c r="D1272" s="234" t="s">
        <v>4555</v>
      </c>
      <c r="E1272" s="18" t="s">
        <v>453</v>
      </c>
      <c r="F1272" s="235">
        <v>110.754</v>
      </c>
      <c r="G1272" s="33"/>
      <c r="H1272" s="34"/>
    </row>
    <row r="1273" spans="1:8" s="2" customFormat="1" ht="16.95" customHeight="1">
      <c r="A1273" s="33"/>
      <c r="B1273" s="34"/>
      <c r="C1273" s="234" t="s">
        <v>4561</v>
      </c>
      <c r="D1273" s="234" t="s">
        <v>4562</v>
      </c>
      <c r="E1273" s="18" t="s">
        <v>453</v>
      </c>
      <c r="F1273" s="235">
        <v>15.821999999999999</v>
      </c>
      <c r="G1273" s="33"/>
      <c r="H1273" s="34"/>
    </row>
    <row r="1274" spans="1:8" s="2" customFormat="1" ht="16.95" customHeight="1">
      <c r="A1274" s="33"/>
      <c r="B1274" s="34"/>
      <c r="C1274" s="234" t="s">
        <v>4564</v>
      </c>
      <c r="D1274" s="234" t="s">
        <v>4565</v>
      </c>
      <c r="E1274" s="18" t="s">
        <v>267</v>
      </c>
      <c r="F1274" s="235">
        <v>26.896999999999998</v>
      </c>
      <c r="G1274" s="33"/>
      <c r="H1274" s="34"/>
    </row>
    <row r="1275" spans="1:8" s="2" customFormat="1" ht="7.35" customHeight="1">
      <c r="A1275" s="33"/>
      <c r="B1275" s="51"/>
      <c r="C1275" s="52"/>
      <c r="D1275" s="52"/>
      <c r="E1275" s="52"/>
      <c r="F1275" s="52"/>
      <c r="G1275" s="52"/>
      <c r="H1275" s="34"/>
    </row>
    <row r="1276" spans="1:8" s="2" customFormat="1">
      <c r="A1276" s="33"/>
      <c r="B1276" s="33"/>
      <c r="C1276" s="33"/>
      <c r="D1276" s="33"/>
      <c r="E1276" s="33"/>
      <c r="F1276" s="33"/>
      <c r="G1276" s="33"/>
      <c r="H1276" s="33"/>
    </row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720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96</v>
      </c>
      <c r="AZ2" s="102" t="s">
        <v>391</v>
      </c>
      <c r="BA2" s="102" t="s">
        <v>392</v>
      </c>
      <c r="BB2" s="102" t="s">
        <v>1</v>
      </c>
      <c r="BC2" s="102" t="s">
        <v>393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394</v>
      </c>
      <c r="BA3" s="102" t="s">
        <v>395</v>
      </c>
      <c r="BB3" s="102" t="s">
        <v>1</v>
      </c>
      <c r="BC3" s="102" t="s">
        <v>396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397</v>
      </c>
      <c r="BA4" s="102" t="s">
        <v>398</v>
      </c>
      <c r="BB4" s="102" t="s">
        <v>1</v>
      </c>
      <c r="BC4" s="102" t="s">
        <v>399</v>
      </c>
      <c r="BD4" s="102" t="s">
        <v>87</v>
      </c>
    </row>
    <row r="5" spans="1:56" s="1" customFormat="1" ht="6.9" customHeight="1">
      <c r="B5" s="21"/>
      <c r="L5" s="21"/>
      <c r="AZ5" s="102" t="s">
        <v>400</v>
      </c>
      <c r="BA5" s="102" t="s">
        <v>401</v>
      </c>
      <c r="BB5" s="102" t="s">
        <v>1</v>
      </c>
      <c r="BC5" s="102" t="s">
        <v>402</v>
      </c>
      <c r="BD5" s="102" t="s">
        <v>87</v>
      </c>
    </row>
    <row r="6" spans="1:56" s="1" customFormat="1" ht="12" customHeight="1">
      <c r="B6" s="21"/>
      <c r="D6" s="28" t="s">
        <v>15</v>
      </c>
      <c r="L6" s="21"/>
      <c r="AZ6" s="102" t="s">
        <v>403</v>
      </c>
      <c r="BA6" s="102" t="s">
        <v>404</v>
      </c>
      <c r="BB6" s="102" t="s">
        <v>1</v>
      </c>
      <c r="BC6" s="102" t="s">
        <v>405</v>
      </c>
      <c r="BD6" s="102" t="s">
        <v>87</v>
      </c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  <c r="AZ7" s="102" t="s">
        <v>406</v>
      </c>
      <c r="BA7" s="102" t="s">
        <v>407</v>
      </c>
      <c r="BB7" s="102" t="s">
        <v>1</v>
      </c>
      <c r="BC7" s="102" t="s">
        <v>408</v>
      </c>
      <c r="BD7" s="102" t="s">
        <v>87</v>
      </c>
    </row>
    <row r="8" spans="1:56" ht="13.2">
      <c r="B8" s="21"/>
      <c r="D8" s="28" t="s">
        <v>199</v>
      </c>
      <c r="L8" s="21"/>
      <c r="AZ8" s="102" t="s">
        <v>409</v>
      </c>
      <c r="BA8" s="102" t="s">
        <v>410</v>
      </c>
      <c r="BB8" s="102" t="s">
        <v>1</v>
      </c>
      <c r="BC8" s="102" t="s">
        <v>411</v>
      </c>
      <c r="BD8" s="102" t="s">
        <v>87</v>
      </c>
    </row>
    <row r="9" spans="1:56" s="1" customFormat="1" ht="16.5" customHeight="1">
      <c r="B9" s="21"/>
      <c r="E9" s="284" t="s">
        <v>200</v>
      </c>
      <c r="F9" s="248"/>
      <c r="G9" s="248"/>
      <c r="H9" s="248"/>
      <c r="L9" s="21"/>
      <c r="AZ9" s="102" t="s">
        <v>412</v>
      </c>
      <c r="BA9" s="102" t="s">
        <v>413</v>
      </c>
      <c r="BB9" s="102" t="s">
        <v>1</v>
      </c>
      <c r="BC9" s="102" t="s">
        <v>414</v>
      </c>
      <c r="BD9" s="102" t="s">
        <v>87</v>
      </c>
    </row>
    <row r="10" spans="1:56" s="1" customFormat="1" ht="12" customHeight="1">
      <c r="B10" s="21"/>
      <c r="D10" s="28" t="s">
        <v>201</v>
      </c>
      <c r="L10" s="21"/>
      <c r="AZ10" s="102" t="s">
        <v>415</v>
      </c>
      <c r="BA10" s="102" t="s">
        <v>196</v>
      </c>
      <c r="BB10" s="102" t="s">
        <v>1</v>
      </c>
      <c r="BC10" s="102" t="s">
        <v>416</v>
      </c>
      <c r="BD10" s="102" t="s">
        <v>87</v>
      </c>
    </row>
    <row r="11" spans="1:56" s="2" customFormat="1" ht="16.5" customHeight="1">
      <c r="A11" s="33"/>
      <c r="B11" s="34"/>
      <c r="C11" s="33"/>
      <c r="D11" s="33"/>
      <c r="E11" s="286" t="s">
        <v>202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2" t="s">
        <v>417</v>
      </c>
      <c r="BA11" s="102" t="s">
        <v>418</v>
      </c>
      <c r="BB11" s="102" t="s">
        <v>1</v>
      </c>
      <c r="BC11" s="102" t="s">
        <v>419</v>
      </c>
      <c r="BD11" s="102" t="s">
        <v>87</v>
      </c>
    </row>
    <row r="12" spans="1:5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2" t="s">
        <v>420</v>
      </c>
      <c r="BA12" s="102" t="s">
        <v>421</v>
      </c>
      <c r="BB12" s="102" t="s">
        <v>1</v>
      </c>
      <c r="BC12" s="102" t="s">
        <v>422</v>
      </c>
      <c r="BD12" s="102" t="s">
        <v>87</v>
      </c>
    </row>
    <row r="13" spans="1:56" s="2" customFormat="1" ht="16.5" customHeight="1">
      <c r="A13" s="33"/>
      <c r="B13" s="34"/>
      <c r="C13" s="33"/>
      <c r="D13" s="33"/>
      <c r="E13" s="266" t="s">
        <v>423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2" t="s">
        <v>424</v>
      </c>
      <c r="BA13" s="102" t="s">
        <v>425</v>
      </c>
      <c r="BB13" s="102" t="s">
        <v>1</v>
      </c>
      <c r="BC13" s="102" t="s">
        <v>426</v>
      </c>
      <c r="BD13" s="102" t="s">
        <v>87</v>
      </c>
    </row>
    <row r="14" spans="1:5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2" t="s">
        <v>427</v>
      </c>
      <c r="BA14" s="102" t="s">
        <v>428</v>
      </c>
      <c r="BB14" s="102" t="s">
        <v>1</v>
      </c>
      <c r="BC14" s="102" t="s">
        <v>429</v>
      </c>
      <c r="BD14" s="102" t="s">
        <v>87</v>
      </c>
    </row>
    <row r="15" spans="1:5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Z15" s="102" t="s">
        <v>430</v>
      </c>
      <c r="BA15" s="102" t="s">
        <v>431</v>
      </c>
      <c r="BB15" s="102" t="s">
        <v>1</v>
      </c>
      <c r="BC15" s="102" t="s">
        <v>432</v>
      </c>
      <c r="BD15" s="102" t="s">
        <v>87</v>
      </c>
    </row>
    <row r="16" spans="1:5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31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205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ROUND(J149,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ROUND((SUM(BE149:BE719)),  2)</f>
        <v>0</v>
      </c>
      <c r="G37" s="110"/>
      <c r="H37" s="110"/>
      <c r="I37" s="111">
        <v>0.2</v>
      </c>
      <c r="J37" s="109">
        <f>ROUND(((SUM(BE149:BE719))*I37),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ROUND((SUM(BF149:BF719)),  2)</f>
        <v>0</v>
      </c>
      <c r="G38" s="110"/>
      <c r="H38" s="110"/>
      <c r="I38" s="111">
        <v>0.2</v>
      </c>
      <c r="J38" s="109">
        <f>ROUND(((SUM(BF149:BF719))*I38),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ROUND((SUM(BG149:BG719)),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ROUND((SUM(BH149:BH719)),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ROUND((SUM(BI149:BI719)),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200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202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hidden="1" customHeight="1">
      <c r="A91" s="33"/>
      <c r="B91" s="34"/>
      <c r="C91" s="33"/>
      <c r="D91" s="33"/>
      <c r="E91" s="266" t="str">
        <f>E13</f>
        <v xml:space="preserve">SO 01.2-OV - Navrhovaný stav - ZS 2.NP 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Ing. Michal Nágel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Ingrid Szegheőová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J149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211</v>
      </c>
      <c r="E101" s="127"/>
      <c r="F101" s="127"/>
      <c r="G101" s="127"/>
      <c r="H101" s="127"/>
      <c r="I101" s="127"/>
      <c r="J101" s="128">
        <f>J150</f>
        <v>0</v>
      </c>
      <c r="L101" s="125"/>
    </row>
    <row r="102" spans="1:47" s="10" customFormat="1" ht="19.95" hidden="1" customHeight="1">
      <c r="B102" s="129"/>
      <c r="D102" s="130" t="s">
        <v>433</v>
      </c>
      <c r="E102" s="131"/>
      <c r="F102" s="131"/>
      <c r="G102" s="131"/>
      <c r="H102" s="131"/>
      <c r="I102" s="131"/>
      <c r="J102" s="132">
        <f>J151</f>
        <v>0</v>
      </c>
      <c r="L102" s="129"/>
    </row>
    <row r="103" spans="1:47" s="10" customFormat="1" ht="19.95" hidden="1" customHeight="1">
      <c r="B103" s="129"/>
      <c r="D103" s="130" t="s">
        <v>434</v>
      </c>
      <c r="E103" s="131"/>
      <c r="F103" s="131"/>
      <c r="G103" s="131"/>
      <c r="H103" s="131"/>
      <c r="I103" s="131"/>
      <c r="J103" s="132">
        <f>J160</f>
        <v>0</v>
      </c>
      <c r="L103" s="129"/>
    </row>
    <row r="104" spans="1:47" s="10" customFormat="1" ht="19.95" hidden="1" customHeight="1">
      <c r="B104" s="129"/>
      <c r="D104" s="130" t="s">
        <v>435</v>
      </c>
      <c r="E104" s="131"/>
      <c r="F104" s="131"/>
      <c r="G104" s="131"/>
      <c r="H104" s="131"/>
      <c r="I104" s="131"/>
      <c r="J104" s="132">
        <f>J183</f>
        <v>0</v>
      </c>
      <c r="L104" s="129"/>
    </row>
    <row r="105" spans="1:47" s="10" customFormat="1" ht="19.95" hidden="1" customHeight="1">
      <c r="B105" s="129"/>
      <c r="D105" s="130" t="s">
        <v>436</v>
      </c>
      <c r="E105" s="131"/>
      <c r="F105" s="131"/>
      <c r="G105" s="131"/>
      <c r="H105" s="131"/>
      <c r="I105" s="131"/>
      <c r="J105" s="132">
        <f>J270</f>
        <v>0</v>
      </c>
      <c r="L105" s="129"/>
    </row>
    <row r="106" spans="1:47" s="10" customFormat="1" ht="19.95" hidden="1" customHeight="1">
      <c r="B106" s="129"/>
      <c r="D106" s="130" t="s">
        <v>437</v>
      </c>
      <c r="E106" s="131"/>
      <c r="F106" s="131"/>
      <c r="G106" s="131"/>
      <c r="H106" s="131"/>
      <c r="I106" s="131"/>
      <c r="J106" s="132">
        <f>J306</f>
        <v>0</v>
      </c>
      <c r="L106" s="129"/>
    </row>
    <row r="107" spans="1:47" s="10" customFormat="1" ht="19.95" hidden="1" customHeight="1">
      <c r="B107" s="129"/>
      <c r="D107" s="130" t="s">
        <v>438</v>
      </c>
      <c r="E107" s="131"/>
      <c r="F107" s="131"/>
      <c r="G107" s="131"/>
      <c r="H107" s="131"/>
      <c r="I107" s="131"/>
      <c r="J107" s="132">
        <f>J350</f>
        <v>0</v>
      </c>
      <c r="L107" s="129"/>
    </row>
    <row r="108" spans="1:47" s="10" customFormat="1" ht="19.95" hidden="1" customHeight="1">
      <c r="B108" s="129"/>
      <c r="D108" s="130" t="s">
        <v>212</v>
      </c>
      <c r="E108" s="131"/>
      <c r="F108" s="131"/>
      <c r="G108" s="131"/>
      <c r="H108" s="131"/>
      <c r="I108" s="131"/>
      <c r="J108" s="132">
        <f>J389</f>
        <v>0</v>
      </c>
      <c r="L108" s="129"/>
    </row>
    <row r="109" spans="1:47" s="10" customFormat="1" ht="19.95" hidden="1" customHeight="1">
      <c r="B109" s="129"/>
      <c r="D109" s="130" t="s">
        <v>213</v>
      </c>
      <c r="E109" s="131"/>
      <c r="F109" s="131"/>
      <c r="G109" s="131"/>
      <c r="H109" s="131"/>
      <c r="I109" s="131"/>
      <c r="J109" s="132">
        <f>J416</f>
        <v>0</v>
      </c>
      <c r="L109" s="129"/>
    </row>
    <row r="110" spans="1:47" s="10" customFormat="1" ht="14.85" hidden="1" customHeight="1">
      <c r="B110" s="129"/>
      <c r="D110" s="130" t="s">
        <v>214</v>
      </c>
      <c r="E110" s="131"/>
      <c r="F110" s="131"/>
      <c r="G110" s="131"/>
      <c r="H110" s="131"/>
      <c r="I110" s="131"/>
      <c r="J110" s="132">
        <f>J436</f>
        <v>0</v>
      </c>
      <c r="L110" s="129"/>
    </row>
    <row r="111" spans="1:47" s="9" customFormat="1" ht="24.9" hidden="1" customHeight="1">
      <c r="B111" s="125"/>
      <c r="D111" s="126" t="s">
        <v>215</v>
      </c>
      <c r="E111" s="127"/>
      <c r="F111" s="127"/>
      <c r="G111" s="127"/>
      <c r="H111" s="127"/>
      <c r="I111" s="127"/>
      <c r="J111" s="128">
        <f>J438</f>
        <v>0</v>
      </c>
      <c r="L111" s="125"/>
    </row>
    <row r="112" spans="1:47" s="10" customFormat="1" ht="19.95" hidden="1" customHeight="1">
      <c r="B112" s="129"/>
      <c r="D112" s="130" t="s">
        <v>439</v>
      </c>
      <c r="E112" s="131"/>
      <c r="F112" s="131"/>
      <c r="G112" s="131"/>
      <c r="H112" s="131"/>
      <c r="I112" s="131"/>
      <c r="J112" s="132">
        <f>J439</f>
        <v>0</v>
      </c>
      <c r="L112" s="129"/>
    </row>
    <row r="113" spans="1:31" s="10" customFormat="1" ht="19.95" hidden="1" customHeight="1">
      <c r="B113" s="129"/>
      <c r="D113" s="130" t="s">
        <v>440</v>
      </c>
      <c r="E113" s="131"/>
      <c r="F113" s="131"/>
      <c r="G113" s="131"/>
      <c r="H113" s="131"/>
      <c r="I113" s="131"/>
      <c r="J113" s="132">
        <f>J446</f>
        <v>0</v>
      </c>
      <c r="L113" s="129"/>
    </row>
    <row r="114" spans="1:31" s="10" customFormat="1" ht="19.95" hidden="1" customHeight="1">
      <c r="B114" s="129"/>
      <c r="D114" s="130" t="s">
        <v>441</v>
      </c>
      <c r="E114" s="131"/>
      <c r="F114" s="131"/>
      <c r="G114" s="131"/>
      <c r="H114" s="131"/>
      <c r="I114" s="131"/>
      <c r="J114" s="132">
        <f>J484</f>
        <v>0</v>
      </c>
      <c r="L114" s="129"/>
    </row>
    <row r="115" spans="1:31" s="10" customFormat="1" ht="19.95" hidden="1" customHeight="1">
      <c r="B115" s="129"/>
      <c r="D115" s="130" t="s">
        <v>216</v>
      </c>
      <c r="E115" s="131"/>
      <c r="F115" s="131"/>
      <c r="G115" s="131"/>
      <c r="H115" s="131"/>
      <c r="I115" s="131"/>
      <c r="J115" s="132">
        <f>J508</f>
        <v>0</v>
      </c>
      <c r="L115" s="129"/>
    </row>
    <row r="116" spans="1:31" s="10" customFormat="1" ht="19.95" hidden="1" customHeight="1">
      <c r="B116" s="129"/>
      <c r="D116" s="130" t="s">
        <v>442</v>
      </c>
      <c r="E116" s="131"/>
      <c r="F116" s="131"/>
      <c r="G116" s="131"/>
      <c r="H116" s="131"/>
      <c r="I116" s="131"/>
      <c r="J116" s="132">
        <f>J530</f>
        <v>0</v>
      </c>
      <c r="L116" s="129"/>
    </row>
    <row r="117" spans="1:31" s="10" customFormat="1" ht="19.95" hidden="1" customHeight="1">
      <c r="B117" s="129"/>
      <c r="D117" s="130" t="s">
        <v>217</v>
      </c>
      <c r="E117" s="131"/>
      <c r="F117" s="131"/>
      <c r="G117" s="131"/>
      <c r="H117" s="131"/>
      <c r="I117" s="131"/>
      <c r="J117" s="132">
        <f>J558</f>
        <v>0</v>
      </c>
      <c r="L117" s="129"/>
    </row>
    <row r="118" spans="1:31" s="10" customFormat="1" ht="19.95" hidden="1" customHeight="1">
      <c r="B118" s="129"/>
      <c r="D118" s="130" t="s">
        <v>443</v>
      </c>
      <c r="E118" s="131"/>
      <c r="F118" s="131"/>
      <c r="G118" s="131"/>
      <c r="H118" s="131"/>
      <c r="I118" s="131"/>
      <c r="J118" s="132">
        <f>J568</f>
        <v>0</v>
      </c>
      <c r="L118" s="129"/>
    </row>
    <row r="119" spans="1:31" s="10" customFormat="1" ht="19.95" hidden="1" customHeight="1">
      <c r="B119" s="129"/>
      <c r="D119" s="130" t="s">
        <v>219</v>
      </c>
      <c r="E119" s="131"/>
      <c r="F119" s="131"/>
      <c r="G119" s="131"/>
      <c r="H119" s="131"/>
      <c r="I119" s="131"/>
      <c r="J119" s="132">
        <f>J615</f>
        <v>0</v>
      </c>
      <c r="L119" s="129"/>
    </row>
    <row r="120" spans="1:31" s="10" customFormat="1" ht="19.95" hidden="1" customHeight="1">
      <c r="B120" s="129"/>
      <c r="D120" s="130" t="s">
        <v>444</v>
      </c>
      <c r="E120" s="131"/>
      <c r="F120" s="131"/>
      <c r="G120" s="131"/>
      <c r="H120" s="131"/>
      <c r="I120" s="131"/>
      <c r="J120" s="132">
        <f>J632</f>
        <v>0</v>
      </c>
      <c r="L120" s="129"/>
    </row>
    <row r="121" spans="1:31" s="10" customFormat="1" ht="19.95" hidden="1" customHeight="1">
      <c r="B121" s="129"/>
      <c r="D121" s="130" t="s">
        <v>445</v>
      </c>
      <c r="E121" s="131"/>
      <c r="F121" s="131"/>
      <c r="G121" s="131"/>
      <c r="H121" s="131"/>
      <c r="I121" s="131"/>
      <c r="J121" s="132">
        <f>J648</f>
        <v>0</v>
      </c>
      <c r="L121" s="129"/>
    </row>
    <row r="122" spans="1:31" s="10" customFormat="1" ht="19.95" hidden="1" customHeight="1">
      <c r="B122" s="129"/>
      <c r="D122" s="130" t="s">
        <v>446</v>
      </c>
      <c r="E122" s="131"/>
      <c r="F122" s="131"/>
      <c r="G122" s="131"/>
      <c r="H122" s="131"/>
      <c r="I122" s="131"/>
      <c r="J122" s="132">
        <f>J682</f>
        <v>0</v>
      </c>
      <c r="L122" s="129"/>
    </row>
    <row r="123" spans="1:31" s="10" customFormat="1" ht="19.95" hidden="1" customHeight="1">
      <c r="B123" s="129"/>
      <c r="D123" s="130" t="s">
        <v>447</v>
      </c>
      <c r="E123" s="131"/>
      <c r="F123" s="131"/>
      <c r="G123" s="131"/>
      <c r="H123" s="131"/>
      <c r="I123" s="131"/>
      <c r="J123" s="132">
        <f>J706</f>
        <v>0</v>
      </c>
      <c r="L123" s="129"/>
    </row>
    <row r="124" spans="1:31" s="10" customFormat="1" ht="19.95" hidden="1" customHeight="1">
      <c r="B124" s="129"/>
      <c r="D124" s="130" t="s">
        <v>448</v>
      </c>
      <c r="E124" s="131"/>
      <c r="F124" s="131"/>
      <c r="G124" s="131"/>
      <c r="H124" s="131"/>
      <c r="I124" s="131"/>
      <c r="J124" s="132">
        <f>J710</f>
        <v>0</v>
      </c>
      <c r="L124" s="129"/>
    </row>
    <row r="125" spans="1:31" s="10" customFormat="1" ht="19.95" hidden="1" customHeight="1">
      <c r="B125" s="129"/>
      <c r="D125" s="130" t="s">
        <v>449</v>
      </c>
      <c r="E125" s="131"/>
      <c r="F125" s="131"/>
      <c r="G125" s="131"/>
      <c r="H125" s="131"/>
      <c r="I125" s="131"/>
      <c r="J125" s="132">
        <f>J717</f>
        <v>0</v>
      </c>
      <c r="L125" s="129"/>
    </row>
    <row r="126" spans="1:31" s="2" customFormat="1" ht="21.75" hidden="1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" hidden="1" customHeight="1">
      <c r="A127" s="33"/>
      <c r="B127" s="51"/>
      <c r="C127" s="52"/>
      <c r="D127" s="52"/>
      <c r="E127" s="52"/>
      <c r="F127" s="52"/>
      <c r="G127" s="52"/>
      <c r="H127" s="52"/>
      <c r="I127" s="52"/>
      <c r="J127" s="52"/>
      <c r="K127" s="52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hidden="1"/>
    <row r="129" spans="1:31" hidden="1"/>
    <row r="130" spans="1:31" hidden="1"/>
    <row r="131" spans="1:31" s="2" customFormat="1" ht="6.9" customHeight="1">
      <c r="A131" s="33"/>
      <c r="B131" s="53"/>
      <c r="C131" s="54"/>
      <c r="D131" s="54"/>
      <c r="E131" s="54"/>
      <c r="F131" s="54"/>
      <c r="G131" s="54"/>
      <c r="H131" s="54"/>
      <c r="I131" s="54"/>
      <c r="J131" s="54"/>
      <c r="K131" s="54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31" s="2" customFormat="1" ht="24.9" customHeight="1">
      <c r="A132" s="33"/>
      <c r="B132" s="34"/>
      <c r="C132" s="22" t="s">
        <v>220</v>
      </c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31" s="2" customFormat="1" ht="6.9" customHeight="1">
      <c r="A133" s="33"/>
      <c r="B133" s="34"/>
      <c r="C133" s="33"/>
      <c r="D133" s="33"/>
      <c r="E133" s="33"/>
      <c r="F133" s="33"/>
      <c r="G133" s="33"/>
      <c r="H133" s="33"/>
      <c r="I133" s="33"/>
      <c r="J133" s="33"/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31" s="2" customFormat="1" ht="12" customHeight="1">
      <c r="A134" s="33"/>
      <c r="B134" s="34"/>
      <c r="C134" s="28" t="s">
        <v>15</v>
      </c>
      <c r="D134" s="33"/>
      <c r="E134" s="33"/>
      <c r="F134" s="33"/>
      <c r="G134" s="33"/>
      <c r="H134" s="33"/>
      <c r="I134" s="33"/>
      <c r="J134" s="33"/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31" s="2" customFormat="1" ht="16.5" customHeight="1">
      <c r="A135" s="33"/>
      <c r="B135" s="34"/>
      <c r="C135" s="33"/>
      <c r="D135" s="33"/>
      <c r="E135" s="284" t="str">
        <f>E7</f>
        <v>PRESTAVBA BUDOV ZDRAVOTNÉHO STREDISKA - 9 B.J.</v>
      </c>
      <c r="F135" s="285"/>
      <c r="G135" s="285"/>
      <c r="H135" s="285"/>
      <c r="I135" s="33"/>
      <c r="J135" s="33"/>
      <c r="K135" s="33"/>
      <c r="L135" s="46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31" s="1" customFormat="1" ht="12" customHeight="1">
      <c r="B136" s="21"/>
      <c r="C136" s="28" t="s">
        <v>199</v>
      </c>
      <c r="L136" s="21"/>
    </row>
    <row r="137" spans="1:31" s="1" customFormat="1" ht="16.5" customHeight="1">
      <c r="B137" s="21"/>
      <c r="E137" s="284" t="s">
        <v>200</v>
      </c>
      <c r="F137" s="248"/>
      <c r="G137" s="248"/>
      <c r="H137" s="248"/>
      <c r="L137" s="21"/>
    </row>
    <row r="138" spans="1:31" s="1" customFormat="1" ht="12" customHeight="1">
      <c r="B138" s="21"/>
      <c r="C138" s="28" t="s">
        <v>201</v>
      </c>
      <c r="L138" s="21"/>
    </row>
    <row r="139" spans="1:31" s="2" customFormat="1" ht="16.5" customHeight="1">
      <c r="A139" s="33"/>
      <c r="B139" s="34"/>
      <c r="C139" s="33"/>
      <c r="D139" s="33"/>
      <c r="E139" s="286" t="s">
        <v>202</v>
      </c>
      <c r="F139" s="287"/>
      <c r="G139" s="287"/>
      <c r="H139" s="287"/>
      <c r="I139" s="33"/>
      <c r="J139" s="33"/>
      <c r="K139" s="33"/>
      <c r="L139" s="46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31" s="2" customFormat="1" ht="12" customHeight="1">
      <c r="A140" s="33"/>
      <c r="B140" s="34"/>
      <c r="C140" s="28" t="s">
        <v>203</v>
      </c>
      <c r="D140" s="33"/>
      <c r="E140" s="33"/>
      <c r="F140" s="33"/>
      <c r="G140" s="33"/>
      <c r="H140" s="33"/>
      <c r="I140" s="33"/>
      <c r="J140" s="33"/>
      <c r="K140" s="33"/>
      <c r="L140" s="46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31" s="2" customFormat="1" ht="16.5" customHeight="1">
      <c r="A141" s="33"/>
      <c r="B141" s="34"/>
      <c r="C141" s="33"/>
      <c r="D141" s="33"/>
      <c r="E141" s="266" t="str">
        <f>E13</f>
        <v xml:space="preserve">SO 01.2-OV - Navrhovaný stav - ZS 2.NP </v>
      </c>
      <c r="F141" s="287"/>
      <c r="G141" s="287"/>
      <c r="H141" s="287"/>
      <c r="I141" s="33"/>
      <c r="J141" s="33"/>
      <c r="K141" s="33"/>
      <c r="L141" s="46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31" s="2" customFormat="1" ht="6.9" customHeight="1">
      <c r="A142" s="33"/>
      <c r="B142" s="34"/>
      <c r="C142" s="33"/>
      <c r="D142" s="33"/>
      <c r="E142" s="33"/>
      <c r="F142" s="33"/>
      <c r="G142" s="33"/>
      <c r="H142" s="33"/>
      <c r="I142" s="33"/>
      <c r="J142" s="33"/>
      <c r="K142" s="33"/>
      <c r="L142" s="46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</row>
    <row r="143" spans="1:31" s="2" customFormat="1" ht="12" customHeight="1">
      <c r="A143" s="33"/>
      <c r="B143" s="34"/>
      <c r="C143" s="28" t="s">
        <v>19</v>
      </c>
      <c r="D143" s="33"/>
      <c r="E143" s="33"/>
      <c r="F143" s="26" t="str">
        <f>F16</f>
        <v>kú: Jelka,p.č.:1174/1,4,24,25</v>
      </c>
      <c r="G143" s="33"/>
      <c r="H143" s="33"/>
      <c r="I143" s="28" t="s">
        <v>21</v>
      </c>
      <c r="J143" s="59" t="str">
        <f>IF(J16="","",J16)</f>
        <v>20. 4. 2022</v>
      </c>
      <c r="K143" s="33"/>
      <c r="L143" s="46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  <row r="144" spans="1:31" s="2" customFormat="1" ht="6.9" customHeight="1">
      <c r="A144" s="33"/>
      <c r="B144" s="34"/>
      <c r="C144" s="33"/>
      <c r="D144" s="33"/>
      <c r="E144" s="33"/>
      <c r="F144" s="33"/>
      <c r="G144" s="33"/>
      <c r="H144" s="33"/>
      <c r="I144" s="33"/>
      <c r="J144" s="33"/>
      <c r="K144" s="33"/>
      <c r="L144" s="46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</row>
    <row r="145" spans="1:65" s="2" customFormat="1" ht="15.15" customHeight="1">
      <c r="A145" s="33"/>
      <c r="B145" s="34"/>
      <c r="C145" s="28" t="s">
        <v>23</v>
      </c>
      <c r="D145" s="33"/>
      <c r="E145" s="33"/>
      <c r="F145" s="26" t="str">
        <f>E19</f>
        <v>Obec Jelka, Mierová 959/17, 925 23 Jelka</v>
      </c>
      <c r="G145" s="33"/>
      <c r="H145" s="33"/>
      <c r="I145" s="28" t="s">
        <v>30</v>
      </c>
      <c r="J145" s="31" t="str">
        <f>E25</f>
        <v>Ing. Michal Nágel</v>
      </c>
      <c r="K145" s="33"/>
      <c r="L145" s="46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</row>
    <row r="146" spans="1:65" s="2" customFormat="1" ht="15.15" customHeight="1">
      <c r="A146" s="33"/>
      <c r="B146" s="34"/>
      <c r="C146" s="28" t="s">
        <v>27</v>
      </c>
      <c r="D146" s="33"/>
      <c r="E146" s="33"/>
      <c r="F146" s="26" t="str">
        <f>IF(E22="","",E22)</f>
        <v>Vyplň údaj</v>
      </c>
      <c r="G146" s="33"/>
      <c r="H146" s="33"/>
      <c r="I146" s="28" t="s">
        <v>32</v>
      </c>
      <c r="J146" s="31" t="str">
        <f>E28</f>
        <v>Ingrid Szegheőová</v>
      </c>
      <c r="K146" s="33"/>
      <c r="L146" s="46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</row>
    <row r="147" spans="1:65" s="2" customFormat="1" ht="10.35" customHeight="1">
      <c r="A147" s="33"/>
      <c r="B147" s="34"/>
      <c r="C147" s="33"/>
      <c r="D147" s="33"/>
      <c r="E147" s="33"/>
      <c r="F147" s="33"/>
      <c r="G147" s="33"/>
      <c r="H147" s="33"/>
      <c r="I147" s="33"/>
      <c r="J147" s="33"/>
      <c r="K147" s="33"/>
      <c r="L147" s="46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</row>
    <row r="148" spans="1:65" s="11" customFormat="1" ht="29.25" customHeight="1">
      <c r="A148" s="133"/>
      <c r="B148" s="134"/>
      <c r="C148" s="135" t="s">
        <v>221</v>
      </c>
      <c r="D148" s="136" t="s">
        <v>60</v>
      </c>
      <c r="E148" s="136" t="s">
        <v>56</v>
      </c>
      <c r="F148" s="136" t="s">
        <v>57</v>
      </c>
      <c r="G148" s="136" t="s">
        <v>222</v>
      </c>
      <c r="H148" s="136" t="s">
        <v>223</v>
      </c>
      <c r="I148" s="136" t="s">
        <v>224</v>
      </c>
      <c r="J148" s="137" t="s">
        <v>208</v>
      </c>
      <c r="K148" s="138" t="s">
        <v>225</v>
      </c>
      <c r="L148" s="139"/>
      <c r="M148" s="66" t="s">
        <v>1</v>
      </c>
      <c r="N148" s="67" t="s">
        <v>39</v>
      </c>
      <c r="O148" s="67" t="s">
        <v>226</v>
      </c>
      <c r="P148" s="67" t="s">
        <v>227</v>
      </c>
      <c r="Q148" s="67" t="s">
        <v>228</v>
      </c>
      <c r="R148" s="67" t="s">
        <v>229</v>
      </c>
      <c r="S148" s="67" t="s">
        <v>230</v>
      </c>
      <c r="T148" s="68" t="s">
        <v>231</v>
      </c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</row>
    <row r="149" spans="1:65" s="2" customFormat="1" ht="22.95" customHeight="1">
      <c r="A149" s="33"/>
      <c r="B149" s="34"/>
      <c r="C149" s="73" t="s">
        <v>209</v>
      </c>
      <c r="D149" s="33"/>
      <c r="E149" s="33"/>
      <c r="F149" s="33"/>
      <c r="G149" s="33"/>
      <c r="H149" s="33"/>
      <c r="I149" s="33"/>
      <c r="J149" s="140">
        <f>BK149</f>
        <v>0</v>
      </c>
      <c r="K149" s="33"/>
      <c r="L149" s="34"/>
      <c r="M149" s="69"/>
      <c r="N149" s="60"/>
      <c r="O149" s="70"/>
      <c r="P149" s="141">
        <f>P150+P438</f>
        <v>0</v>
      </c>
      <c r="Q149" s="70"/>
      <c r="R149" s="141">
        <f>R150+R438</f>
        <v>223.25176327</v>
      </c>
      <c r="S149" s="70"/>
      <c r="T149" s="142">
        <f>T150+T438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T149" s="18" t="s">
        <v>74</v>
      </c>
      <c r="AU149" s="18" t="s">
        <v>210</v>
      </c>
      <c r="BK149" s="143">
        <f>BK150+BK438</f>
        <v>0</v>
      </c>
    </row>
    <row r="150" spans="1:65" s="12" customFormat="1" ht="25.95" customHeight="1">
      <c r="B150" s="144"/>
      <c r="D150" s="145" t="s">
        <v>74</v>
      </c>
      <c r="E150" s="146" t="s">
        <v>232</v>
      </c>
      <c r="F150" s="146" t="s">
        <v>233</v>
      </c>
      <c r="I150" s="147"/>
      <c r="J150" s="148">
        <f>BK150</f>
        <v>0</v>
      </c>
      <c r="L150" s="144"/>
      <c r="M150" s="149"/>
      <c r="N150" s="150"/>
      <c r="O150" s="150"/>
      <c r="P150" s="151">
        <f>P151+P160+P183+P270+P306+P350+P389+P416</f>
        <v>0</v>
      </c>
      <c r="Q150" s="150"/>
      <c r="R150" s="151">
        <f>R151+R160+R183+R270+R306+R350+R389+R416</f>
        <v>190.62630023</v>
      </c>
      <c r="S150" s="150"/>
      <c r="T150" s="152">
        <f>T151+T160+T183+T270+T306+T350+T389+T416</f>
        <v>0</v>
      </c>
      <c r="AR150" s="145" t="s">
        <v>82</v>
      </c>
      <c r="AT150" s="153" t="s">
        <v>74</v>
      </c>
      <c r="AU150" s="153" t="s">
        <v>75</v>
      </c>
      <c r="AY150" s="145" t="s">
        <v>234</v>
      </c>
      <c r="BK150" s="154">
        <f>BK151+BK160+BK183+BK270+BK306+BK350+BK389+BK416</f>
        <v>0</v>
      </c>
    </row>
    <row r="151" spans="1:65" s="12" customFormat="1" ht="22.95" customHeight="1">
      <c r="B151" s="144"/>
      <c r="D151" s="145" t="s">
        <v>74</v>
      </c>
      <c r="E151" s="155" t="s">
        <v>82</v>
      </c>
      <c r="F151" s="155" t="s">
        <v>450</v>
      </c>
      <c r="I151" s="147"/>
      <c r="J151" s="156">
        <f>BK151</f>
        <v>0</v>
      </c>
      <c r="L151" s="144"/>
      <c r="M151" s="149"/>
      <c r="N151" s="150"/>
      <c r="O151" s="150"/>
      <c r="P151" s="151">
        <f>SUM(P152:P159)</f>
        <v>0</v>
      </c>
      <c r="Q151" s="150"/>
      <c r="R151" s="151">
        <f>SUM(R152:R159)</f>
        <v>0</v>
      </c>
      <c r="S151" s="150"/>
      <c r="T151" s="152">
        <f>SUM(T152:T159)</f>
        <v>0</v>
      </c>
      <c r="AR151" s="145" t="s">
        <v>82</v>
      </c>
      <c r="AT151" s="153" t="s">
        <v>74</v>
      </c>
      <c r="AU151" s="153" t="s">
        <v>82</v>
      </c>
      <c r="AY151" s="145" t="s">
        <v>234</v>
      </c>
      <c r="BK151" s="154">
        <f>SUM(BK152:BK159)</f>
        <v>0</v>
      </c>
    </row>
    <row r="152" spans="1:65" s="2" customFormat="1" ht="21.75" customHeight="1">
      <c r="A152" s="33"/>
      <c r="B152" s="157"/>
      <c r="C152" s="158" t="s">
        <v>82</v>
      </c>
      <c r="D152" s="158" t="s">
        <v>237</v>
      </c>
      <c r="E152" s="159" t="s">
        <v>451</v>
      </c>
      <c r="F152" s="160" t="s">
        <v>452</v>
      </c>
      <c r="G152" s="161" t="s">
        <v>453</v>
      </c>
      <c r="H152" s="162">
        <v>3.36</v>
      </c>
      <c r="I152" s="163"/>
      <c r="J152" s="164">
        <f>ROUND(I152*H152,2)</f>
        <v>0</v>
      </c>
      <c r="K152" s="165"/>
      <c r="L152" s="34"/>
      <c r="M152" s="166" t="s">
        <v>1</v>
      </c>
      <c r="N152" s="167" t="s">
        <v>41</v>
      </c>
      <c r="O152" s="62"/>
      <c r="P152" s="168">
        <f>O152*H152</f>
        <v>0</v>
      </c>
      <c r="Q152" s="168">
        <v>0</v>
      </c>
      <c r="R152" s="168">
        <f>Q152*H152</f>
        <v>0</v>
      </c>
      <c r="S152" s="168">
        <v>0</v>
      </c>
      <c r="T152" s="169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0" t="s">
        <v>241</v>
      </c>
      <c r="AT152" s="170" t="s">
        <v>237</v>
      </c>
      <c r="AU152" s="170" t="s">
        <v>87</v>
      </c>
      <c r="AY152" s="18" t="s">
        <v>234</v>
      </c>
      <c r="BE152" s="171">
        <f>IF(N152="základná",J152,0)</f>
        <v>0</v>
      </c>
      <c r="BF152" s="171">
        <f>IF(N152="znížená",J152,0)</f>
        <v>0</v>
      </c>
      <c r="BG152" s="171">
        <f>IF(N152="zákl. prenesená",J152,0)</f>
        <v>0</v>
      </c>
      <c r="BH152" s="171">
        <f>IF(N152="zníž. prenesená",J152,0)</f>
        <v>0</v>
      </c>
      <c r="BI152" s="171">
        <f>IF(N152="nulová",J152,0)</f>
        <v>0</v>
      </c>
      <c r="BJ152" s="18" t="s">
        <v>87</v>
      </c>
      <c r="BK152" s="171">
        <f>ROUND(I152*H152,2)</f>
        <v>0</v>
      </c>
      <c r="BL152" s="18" t="s">
        <v>241</v>
      </c>
      <c r="BM152" s="170" t="s">
        <v>454</v>
      </c>
    </row>
    <row r="153" spans="1:65" s="13" customFormat="1">
      <c r="B153" s="172"/>
      <c r="D153" s="173" t="s">
        <v>243</v>
      </c>
      <c r="E153" s="174" t="s">
        <v>1</v>
      </c>
      <c r="F153" s="175" t="s">
        <v>455</v>
      </c>
      <c r="H153" s="174" t="s">
        <v>1</v>
      </c>
      <c r="I153" s="176"/>
      <c r="L153" s="172"/>
      <c r="M153" s="177"/>
      <c r="N153" s="178"/>
      <c r="O153" s="178"/>
      <c r="P153" s="178"/>
      <c r="Q153" s="178"/>
      <c r="R153" s="178"/>
      <c r="S153" s="178"/>
      <c r="T153" s="179"/>
      <c r="AT153" s="174" t="s">
        <v>243</v>
      </c>
      <c r="AU153" s="174" t="s">
        <v>87</v>
      </c>
      <c r="AV153" s="13" t="s">
        <v>82</v>
      </c>
      <c r="AW153" s="13" t="s">
        <v>29</v>
      </c>
      <c r="AX153" s="13" t="s">
        <v>75</v>
      </c>
      <c r="AY153" s="174" t="s">
        <v>234</v>
      </c>
    </row>
    <row r="154" spans="1:65" s="13" customFormat="1">
      <c r="B154" s="172"/>
      <c r="D154" s="173" t="s">
        <v>243</v>
      </c>
      <c r="E154" s="174" t="s">
        <v>1</v>
      </c>
      <c r="F154" s="175" t="s">
        <v>456</v>
      </c>
      <c r="H154" s="174" t="s">
        <v>1</v>
      </c>
      <c r="I154" s="176"/>
      <c r="L154" s="172"/>
      <c r="M154" s="177"/>
      <c r="N154" s="178"/>
      <c r="O154" s="178"/>
      <c r="P154" s="178"/>
      <c r="Q154" s="178"/>
      <c r="R154" s="178"/>
      <c r="S154" s="178"/>
      <c r="T154" s="179"/>
      <c r="AT154" s="174" t="s">
        <v>243</v>
      </c>
      <c r="AU154" s="174" t="s">
        <v>87</v>
      </c>
      <c r="AV154" s="13" t="s">
        <v>82</v>
      </c>
      <c r="AW154" s="13" t="s">
        <v>29</v>
      </c>
      <c r="AX154" s="13" t="s">
        <v>75</v>
      </c>
      <c r="AY154" s="174" t="s">
        <v>234</v>
      </c>
    </row>
    <row r="155" spans="1:65" s="14" customFormat="1">
      <c r="B155" s="180"/>
      <c r="D155" s="173" t="s">
        <v>243</v>
      </c>
      <c r="E155" s="181" t="s">
        <v>1</v>
      </c>
      <c r="F155" s="182" t="s">
        <v>457</v>
      </c>
      <c r="H155" s="183">
        <v>3.36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243</v>
      </c>
      <c r="AU155" s="181" t="s">
        <v>87</v>
      </c>
      <c r="AV155" s="14" t="s">
        <v>87</v>
      </c>
      <c r="AW155" s="14" t="s">
        <v>29</v>
      </c>
      <c r="AX155" s="14" t="s">
        <v>82</v>
      </c>
      <c r="AY155" s="181" t="s">
        <v>234</v>
      </c>
    </row>
    <row r="156" spans="1:65" s="2" customFormat="1" ht="37.950000000000003" customHeight="1">
      <c r="A156" s="33"/>
      <c r="B156" s="157"/>
      <c r="C156" s="158" t="s">
        <v>87</v>
      </c>
      <c r="D156" s="158" t="s">
        <v>237</v>
      </c>
      <c r="E156" s="159" t="s">
        <v>458</v>
      </c>
      <c r="F156" s="160" t="s">
        <v>459</v>
      </c>
      <c r="G156" s="161" t="s">
        <v>453</v>
      </c>
      <c r="H156" s="162">
        <v>1.008</v>
      </c>
      <c r="I156" s="163"/>
      <c r="J156" s="164">
        <f>ROUND(I156*H156,2)</f>
        <v>0</v>
      </c>
      <c r="K156" s="165"/>
      <c r="L156" s="34"/>
      <c r="M156" s="166" t="s">
        <v>1</v>
      </c>
      <c r="N156" s="167" t="s">
        <v>41</v>
      </c>
      <c r="O156" s="62"/>
      <c r="P156" s="168">
        <f>O156*H156</f>
        <v>0</v>
      </c>
      <c r="Q156" s="168">
        <v>0</v>
      </c>
      <c r="R156" s="168">
        <f>Q156*H156</f>
        <v>0</v>
      </c>
      <c r="S156" s="168">
        <v>0</v>
      </c>
      <c r="T156" s="169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0" t="s">
        <v>241</v>
      </c>
      <c r="AT156" s="170" t="s">
        <v>237</v>
      </c>
      <c r="AU156" s="170" t="s">
        <v>87</v>
      </c>
      <c r="AY156" s="18" t="s">
        <v>234</v>
      </c>
      <c r="BE156" s="171">
        <f>IF(N156="základná",J156,0)</f>
        <v>0</v>
      </c>
      <c r="BF156" s="171">
        <f>IF(N156="znížená",J156,0)</f>
        <v>0</v>
      </c>
      <c r="BG156" s="171">
        <f>IF(N156="zákl. prenesená",J156,0)</f>
        <v>0</v>
      </c>
      <c r="BH156" s="171">
        <f>IF(N156="zníž. prenesená",J156,0)</f>
        <v>0</v>
      </c>
      <c r="BI156" s="171">
        <f>IF(N156="nulová",J156,0)</f>
        <v>0</v>
      </c>
      <c r="BJ156" s="18" t="s">
        <v>87</v>
      </c>
      <c r="BK156" s="171">
        <f>ROUND(I156*H156,2)</f>
        <v>0</v>
      </c>
      <c r="BL156" s="18" t="s">
        <v>241</v>
      </c>
      <c r="BM156" s="170" t="s">
        <v>460</v>
      </c>
    </row>
    <row r="157" spans="1:65" s="14" customFormat="1">
      <c r="B157" s="180"/>
      <c r="D157" s="173" t="s">
        <v>243</v>
      </c>
      <c r="E157" s="181" t="s">
        <v>1</v>
      </c>
      <c r="F157" s="182" t="s">
        <v>461</v>
      </c>
      <c r="H157" s="183">
        <v>1.008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243</v>
      </c>
      <c r="AU157" s="181" t="s">
        <v>87</v>
      </c>
      <c r="AV157" s="14" t="s">
        <v>87</v>
      </c>
      <c r="AW157" s="14" t="s">
        <v>29</v>
      </c>
      <c r="AX157" s="14" t="s">
        <v>82</v>
      </c>
      <c r="AY157" s="181" t="s">
        <v>234</v>
      </c>
    </row>
    <row r="158" spans="1:65" s="2" customFormat="1" ht="24.15" customHeight="1">
      <c r="A158" s="33"/>
      <c r="B158" s="157"/>
      <c r="C158" s="158" t="s">
        <v>92</v>
      </c>
      <c r="D158" s="158" t="s">
        <v>237</v>
      </c>
      <c r="E158" s="159" t="s">
        <v>462</v>
      </c>
      <c r="F158" s="160" t="s">
        <v>463</v>
      </c>
      <c r="G158" s="161" t="s">
        <v>453</v>
      </c>
      <c r="H158" s="162">
        <v>3.36</v>
      </c>
      <c r="I158" s="163"/>
      <c r="J158" s="164">
        <f>ROUND(I158*H158,2)</f>
        <v>0</v>
      </c>
      <c r="K158" s="165"/>
      <c r="L158" s="34"/>
      <c r="M158" s="166" t="s">
        <v>1</v>
      </c>
      <c r="N158" s="167" t="s">
        <v>41</v>
      </c>
      <c r="O158" s="62"/>
      <c r="P158" s="168">
        <f>O158*H158</f>
        <v>0</v>
      </c>
      <c r="Q158" s="168">
        <v>0</v>
      </c>
      <c r="R158" s="168">
        <f>Q158*H158</f>
        <v>0</v>
      </c>
      <c r="S158" s="168">
        <v>0</v>
      </c>
      <c r="T158" s="169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241</v>
      </c>
      <c r="AT158" s="170" t="s">
        <v>237</v>
      </c>
      <c r="AU158" s="170" t="s">
        <v>87</v>
      </c>
      <c r="AY158" s="18" t="s">
        <v>234</v>
      </c>
      <c r="BE158" s="171">
        <f>IF(N158="základná",J158,0)</f>
        <v>0</v>
      </c>
      <c r="BF158" s="171">
        <f>IF(N158="znížená",J158,0)</f>
        <v>0</v>
      </c>
      <c r="BG158" s="171">
        <f>IF(N158="zákl. prenesená",J158,0)</f>
        <v>0</v>
      </c>
      <c r="BH158" s="171">
        <f>IF(N158="zníž. prenesená",J158,0)</f>
        <v>0</v>
      </c>
      <c r="BI158" s="171">
        <f>IF(N158="nulová",J158,0)</f>
        <v>0</v>
      </c>
      <c r="BJ158" s="18" t="s">
        <v>87</v>
      </c>
      <c r="BK158" s="171">
        <f>ROUND(I158*H158,2)</f>
        <v>0</v>
      </c>
      <c r="BL158" s="18" t="s">
        <v>241</v>
      </c>
      <c r="BM158" s="170" t="s">
        <v>464</v>
      </c>
    </row>
    <row r="159" spans="1:65" s="14" customFormat="1" ht="20.399999999999999">
      <c r="B159" s="180"/>
      <c r="D159" s="173" t="s">
        <v>243</v>
      </c>
      <c r="E159" s="181" t="s">
        <v>1</v>
      </c>
      <c r="F159" s="182" t="s">
        <v>465</v>
      </c>
      <c r="H159" s="183">
        <v>3.36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243</v>
      </c>
      <c r="AU159" s="181" t="s">
        <v>87</v>
      </c>
      <c r="AV159" s="14" t="s">
        <v>87</v>
      </c>
      <c r="AW159" s="14" t="s">
        <v>29</v>
      </c>
      <c r="AX159" s="14" t="s">
        <v>82</v>
      </c>
      <c r="AY159" s="181" t="s">
        <v>234</v>
      </c>
    </row>
    <row r="160" spans="1:65" s="12" customFormat="1" ht="22.95" customHeight="1">
      <c r="B160" s="144"/>
      <c r="D160" s="145" t="s">
        <v>74</v>
      </c>
      <c r="E160" s="155" t="s">
        <v>87</v>
      </c>
      <c r="F160" s="155" t="s">
        <v>466</v>
      </c>
      <c r="I160" s="147"/>
      <c r="J160" s="156">
        <f>BK160</f>
        <v>0</v>
      </c>
      <c r="L160" s="144"/>
      <c r="M160" s="149"/>
      <c r="N160" s="150"/>
      <c r="O160" s="150"/>
      <c r="P160" s="151">
        <f>SUM(P161:P182)</f>
        <v>0</v>
      </c>
      <c r="Q160" s="150"/>
      <c r="R160" s="151">
        <f>SUM(R161:R182)</f>
        <v>11.446444189999999</v>
      </c>
      <c r="S160" s="150"/>
      <c r="T160" s="152">
        <f>SUM(T161:T182)</f>
        <v>0</v>
      </c>
      <c r="AR160" s="145" t="s">
        <v>82</v>
      </c>
      <c r="AT160" s="153" t="s">
        <v>74</v>
      </c>
      <c r="AU160" s="153" t="s">
        <v>82</v>
      </c>
      <c r="AY160" s="145" t="s">
        <v>234</v>
      </c>
      <c r="BK160" s="154">
        <f>SUM(BK161:BK182)</f>
        <v>0</v>
      </c>
    </row>
    <row r="161" spans="1:65" s="2" customFormat="1" ht="24.15" customHeight="1">
      <c r="A161" s="33"/>
      <c r="B161" s="157"/>
      <c r="C161" s="158" t="s">
        <v>241</v>
      </c>
      <c r="D161" s="158" t="s">
        <v>237</v>
      </c>
      <c r="E161" s="159" t="s">
        <v>467</v>
      </c>
      <c r="F161" s="160" t="s">
        <v>468</v>
      </c>
      <c r="G161" s="161" t="s">
        <v>453</v>
      </c>
      <c r="H161" s="162">
        <v>1.748</v>
      </c>
      <c r="I161" s="163"/>
      <c r="J161" s="164">
        <f>ROUND(I161*H161,2)</f>
        <v>0</v>
      </c>
      <c r="K161" s="165"/>
      <c r="L161" s="34"/>
      <c r="M161" s="166" t="s">
        <v>1</v>
      </c>
      <c r="N161" s="167" t="s">
        <v>41</v>
      </c>
      <c r="O161" s="62"/>
      <c r="P161" s="168">
        <f>O161*H161</f>
        <v>0</v>
      </c>
      <c r="Q161" s="168">
        <v>2.19407</v>
      </c>
      <c r="R161" s="168">
        <f>Q161*H161</f>
        <v>3.8352343599999998</v>
      </c>
      <c r="S161" s="168">
        <v>0</v>
      </c>
      <c r="T161" s="169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0" t="s">
        <v>241</v>
      </c>
      <c r="AT161" s="170" t="s">
        <v>237</v>
      </c>
      <c r="AU161" s="170" t="s">
        <v>87</v>
      </c>
      <c r="AY161" s="18" t="s">
        <v>234</v>
      </c>
      <c r="BE161" s="171">
        <f>IF(N161="základná",J161,0)</f>
        <v>0</v>
      </c>
      <c r="BF161" s="171">
        <f>IF(N161="znížená",J161,0)</f>
        <v>0</v>
      </c>
      <c r="BG161" s="171">
        <f>IF(N161="zákl. prenesená",J161,0)</f>
        <v>0</v>
      </c>
      <c r="BH161" s="171">
        <f>IF(N161="zníž. prenesená",J161,0)</f>
        <v>0</v>
      </c>
      <c r="BI161" s="171">
        <f>IF(N161="nulová",J161,0)</f>
        <v>0</v>
      </c>
      <c r="BJ161" s="18" t="s">
        <v>87</v>
      </c>
      <c r="BK161" s="171">
        <f>ROUND(I161*H161,2)</f>
        <v>0</v>
      </c>
      <c r="BL161" s="18" t="s">
        <v>241</v>
      </c>
      <c r="BM161" s="170" t="s">
        <v>469</v>
      </c>
    </row>
    <row r="162" spans="1:65" s="13" customFormat="1">
      <c r="B162" s="172"/>
      <c r="D162" s="173" t="s">
        <v>243</v>
      </c>
      <c r="E162" s="174" t="s">
        <v>1</v>
      </c>
      <c r="F162" s="175" t="s">
        <v>470</v>
      </c>
      <c r="H162" s="174" t="s">
        <v>1</v>
      </c>
      <c r="I162" s="176"/>
      <c r="L162" s="172"/>
      <c r="M162" s="177"/>
      <c r="N162" s="178"/>
      <c r="O162" s="178"/>
      <c r="P162" s="178"/>
      <c r="Q162" s="178"/>
      <c r="R162" s="178"/>
      <c r="S162" s="178"/>
      <c r="T162" s="179"/>
      <c r="AT162" s="174" t="s">
        <v>243</v>
      </c>
      <c r="AU162" s="174" t="s">
        <v>87</v>
      </c>
      <c r="AV162" s="13" t="s">
        <v>82</v>
      </c>
      <c r="AW162" s="13" t="s">
        <v>29</v>
      </c>
      <c r="AX162" s="13" t="s">
        <v>75</v>
      </c>
      <c r="AY162" s="174" t="s">
        <v>234</v>
      </c>
    </row>
    <row r="163" spans="1:65" s="13" customFormat="1">
      <c r="B163" s="172"/>
      <c r="D163" s="173" t="s">
        <v>243</v>
      </c>
      <c r="E163" s="174" t="s">
        <v>1</v>
      </c>
      <c r="F163" s="175" t="s">
        <v>471</v>
      </c>
      <c r="H163" s="174" t="s">
        <v>1</v>
      </c>
      <c r="I163" s="176"/>
      <c r="L163" s="172"/>
      <c r="M163" s="177"/>
      <c r="N163" s="178"/>
      <c r="O163" s="178"/>
      <c r="P163" s="178"/>
      <c r="Q163" s="178"/>
      <c r="R163" s="178"/>
      <c r="S163" s="178"/>
      <c r="T163" s="179"/>
      <c r="AT163" s="174" t="s">
        <v>243</v>
      </c>
      <c r="AU163" s="174" t="s">
        <v>87</v>
      </c>
      <c r="AV163" s="13" t="s">
        <v>82</v>
      </c>
      <c r="AW163" s="13" t="s">
        <v>29</v>
      </c>
      <c r="AX163" s="13" t="s">
        <v>75</v>
      </c>
      <c r="AY163" s="174" t="s">
        <v>234</v>
      </c>
    </row>
    <row r="164" spans="1:65" s="14" customFormat="1">
      <c r="B164" s="180"/>
      <c r="D164" s="173" t="s">
        <v>243</v>
      </c>
      <c r="E164" s="181" t="s">
        <v>1</v>
      </c>
      <c r="F164" s="182" t="s">
        <v>472</v>
      </c>
      <c r="H164" s="183">
        <v>1.748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243</v>
      </c>
      <c r="AU164" s="181" t="s">
        <v>87</v>
      </c>
      <c r="AV164" s="14" t="s">
        <v>87</v>
      </c>
      <c r="AW164" s="14" t="s">
        <v>29</v>
      </c>
      <c r="AX164" s="14" t="s">
        <v>75</v>
      </c>
      <c r="AY164" s="181" t="s">
        <v>234</v>
      </c>
    </row>
    <row r="165" spans="1:65" s="15" customFormat="1">
      <c r="B165" s="188"/>
      <c r="D165" s="173" t="s">
        <v>243</v>
      </c>
      <c r="E165" s="189" t="s">
        <v>1</v>
      </c>
      <c r="F165" s="190" t="s">
        <v>248</v>
      </c>
      <c r="H165" s="191">
        <v>1.748</v>
      </c>
      <c r="I165" s="192"/>
      <c r="L165" s="188"/>
      <c r="M165" s="193"/>
      <c r="N165" s="194"/>
      <c r="O165" s="194"/>
      <c r="P165" s="194"/>
      <c r="Q165" s="194"/>
      <c r="R165" s="194"/>
      <c r="S165" s="194"/>
      <c r="T165" s="195"/>
      <c r="AT165" s="189" t="s">
        <v>243</v>
      </c>
      <c r="AU165" s="189" t="s">
        <v>87</v>
      </c>
      <c r="AV165" s="15" t="s">
        <v>241</v>
      </c>
      <c r="AW165" s="15" t="s">
        <v>29</v>
      </c>
      <c r="AX165" s="15" t="s">
        <v>82</v>
      </c>
      <c r="AY165" s="189" t="s">
        <v>234</v>
      </c>
    </row>
    <row r="166" spans="1:65" s="2" customFormat="1" ht="24.15" customHeight="1">
      <c r="A166" s="33"/>
      <c r="B166" s="157"/>
      <c r="C166" s="158" t="s">
        <v>269</v>
      </c>
      <c r="D166" s="158" t="s">
        <v>237</v>
      </c>
      <c r="E166" s="159" t="s">
        <v>473</v>
      </c>
      <c r="F166" s="160" t="s">
        <v>474</v>
      </c>
      <c r="G166" s="161" t="s">
        <v>267</v>
      </c>
      <c r="H166" s="162">
        <v>0.107</v>
      </c>
      <c r="I166" s="163"/>
      <c r="J166" s="164">
        <f>ROUND(I166*H166,2)</f>
        <v>0</v>
      </c>
      <c r="K166" s="165"/>
      <c r="L166" s="34"/>
      <c r="M166" s="166" t="s">
        <v>1</v>
      </c>
      <c r="N166" s="167" t="s">
        <v>41</v>
      </c>
      <c r="O166" s="62"/>
      <c r="P166" s="168">
        <f>O166*H166</f>
        <v>0</v>
      </c>
      <c r="Q166" s="168">
        <v>3.7399999999999998E-3</v>
      </c>
      <c r="R166" s="168">
        <f>Q166*H166</f>
        <v>4.0017999999999998E-4</v>
      </c>
      <c r="S166" s="168">
        <v>0</v>
      </c>
      <c r="T166" s="16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241</v>
      </c>
      <c r="AT166" s="170" t="s">
        <v>237</v>
      </c>
      <c r="AU166" s="170" t="s">
        <v>87</v>
      </c>
      <c r="AY166" s="18" t="s">
        <v>234</v>
      </c>
      <c r="BE166" s="171">
        <f>IF(N166="základná",J166,0)</f>
        <v>0</v>
      </c>
      <c r="BF166" s="171">
        <f>IF(N166="znížená",J166,0)</f>
        <v>0</v>
      </c>
      <c r="BG166" s="171">
        <f>IF(N166="zákl. prenesená",J166,0)</f>
        <v>0</v>
      </c>
      <c r="BH166" s="171">
        <f>IF(N166="zníž. prenesená",J166,0)</f>
        <v>0</v>
      </c>
      <c r="BI166" s="171">
        <f>IF(N166="nulová",J166,0)</f>
        <v>0</v>
      </c>
      <c r="BJ166" s="18" t="s">
        <v>87</v>
      </c>
      <c r="BK166" s="171">
        <f>ROUND(I166*H166,2)</f>
        <v>0</v>
      </c>
      <c r="BL166" s="18" t="s">
        <v>241</v>
      </c>
      <c r="BM166" s="170" t="s">
        <v>475</v>
      </c>
    </row>
    <row r="167" spans="1:65" s="13" customFormat="1">
      <c r="B167" s="172"/>
      <c r="D167" s="173" t="s">
        <v>243</v>
      </c>
      <c r="E167" s="174" t="s">
        <v>1</v>
      </c>
      <c r="F167" s="175" t="s">
        <v>455</v>
      </c>
      <c r="H167" s="174" t="s">
        <v>1</v>
      </c>
      <c r="I167" s="176"/>
      <c r="L167" s="172"/>
      <c r="M167" s="177"/>
      <c r="N167" s="178"/>
      <c r="O167" s="178"/>
      <c r="P167" s="178"/>
      <c r="Q167" s="178"/>
      <c r="R167" s="178"/>
      <c r="S167" s="178"/>
      <c r="T167" s="179"/>
      <c r="AT167" s="174" t="s">
        <v>243</v>
      </c>
      <c r="AU167" s="174" t="s">
        <v>87</v>
      </c>
      <c r="AV167" s="13" t="s">
        <v>82</v>
      </c>
      <c r="AW167" s="13" t="s">
        <v>29</v>
      </c>
      <c r="AX167" s="13" t="s">
        <v>75</v>
      </c>
      <c r="AY167" s="174" t="s">
        <v>234</v>
      </c>
    </row>
    <row r="168" spans="1:65" s="13" customFormat="1">
      <c r="B168" s="172"/>
      <c r="D168" s="173" t="s">
        <v>243</v>
      </c>
      <c r="E168" s="174" t="s">
        <v>1</v>
      </c>
      <c r="F168" s="175" t="s">
        <v>471</v>
      </c>
      <c r="H168" s="174" t="s">
        <v>1</v>
      </c>
      <c r="I168" s="176"/>
      <c r="L168" s="172"/>
      <c r="M168" s="177"/>
      <c r="N168" s="178"/>
      <c r="O168" s="178"/>
      <c r="P168" s="178"/>
      <c r="Q168" s="178"/>
      <c r="R168" s="178"/>
      <c r="S168" s="178"/>
      <c r="T168" s="179"/>
      <c r="AT168" s="174" t="s">
        <v>243</v>
      </c>
      <c r="AU168" s="174" t="s">
        <v>87</v>
      </c>
      <c r="AV168" s="13" t="s">
        <v>82</v>
      </c>
      <c r="AW168" s="13" t="s">
        <v>29</v>
      </c>
      <c r="AX168" s="13" t="s">
        <v>75</v>
      </c>
      <c r="AY168" s="174" t="s">
        <v>234</v>
      </c>
    </row>
    <row r="169" spans="1:65" s="13" customFormat="1" ht="20.399999999999999">
      <c r="B169" s="172"/>
      <c r="D169" s="173" t="s">
        <v>243</v>
      </c>
      <c r="E169" s="174" t="s">
        <v>1</v>
      </c>
      <c r="F169" s="175" t="s">
        <v>476</v>
      </c>
      <c r="H169" s="174" t="s">
        <v>1</v>
      </c>
      <c r="I169" s="176"/>
      <c r="L169" s="172"/>
      <c r="M169" s="177"/>
      <c r="N169" s="178"/>
      <c r="O169" s="178"/>
      <c r="P169" s="178"/>
      <c r="Q169" s="178"/>
      <c r="R169" s="178"/>
      <c r="S169" s="178"/>
      <c r="T169" s="179"/>
      <c r="AT169" s="174" t="s">
        <v>243</v>
      </c>
      <c r="AU169" s="174" t="s">
        <v>87</v>
      </c>
      <c r="AV169" s="13" t="s">
        <v>82</v>
      </c>
      <c r="AW169" s="13" t="s">
        <v>29</v>
      </c>
      <c r="AX169" s="13" t="s">
        <v>75</v>
      </c>
      <c r="AY169" s="174" t="s">
        <v>234</v>
      </c>
    </row>
    <row r="170" spans="1:65" s="14" customFormat="1">
      <c r="B170" s="180"/>
      <c r="D170" s="173" t="s">
        <v>243</v>
      </c>
      <c r="E170" s="181" t="s">
        <v>1</v>
      </c>
      <c r="F170" s="182" t="s">
        <v>477</v>
      </c>
      <c r="H170" s="183">
        <v>0.107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243</v>
      </c>
      <c r="AU170" s="181" t="s">
        <v>87</v>
      </c>
      <c r="AV170" s="14" t="s">
        <v>87</v>
      </c>
      <c r="AW170" s="14" t="s">
        <v>29</v>
      </c>
      <c r="AX170" s="14" t="s">
        <v>82</v>
      </c>
      <c r="AY170" s="181" t="s">
        <v>234</v>
      </c>
    </row>
    <row r="171" spans="1:65" s="2" customFormat="1" ht="24.15" customHeight="1">
      <c r="A171" s="33"/>
      <c r="B171" s="157"/>
      <c r="C171" s="199" t="s">
        <v>273</v>
      </c>
      <c r="D171" s="199" t="s">
        <v>478</v>
      </c>
      <c r="E171" s="200" t="s">
        <v>479</v>
      </c>
      <c r="F171" s="201" t="s">
        <v>480</v>
      </c>
      <c r="G171" s="202" t="s">
        <v>256</v>
      </c>
      <c r="H171" s="203">
        <v>19.600000000000001</v>
      </c>
      <c r="I171" s="204"/>
      <c r="J171" s="205">
        <f>ROUND(I171*H171,2)</f>
        <v>0</v>
      </c>
      <c r="K171" s="206"/>
      <c r="L171" s="207"/>
      <c r="M171" s="208" t="s">
        <v>1</v>
      </c>
      <c r="N171" s="209" t="s">
        <v>41</v>
      </c>
      <c r="O171" s="62"/>
      <c r="P171" s="168">
        <f>O171*H171</f>
        <v>0</v>
      </c>
      <c r="Q171" s="168">
        <v>5.3699999999999998E-3</v>
      </c>
      <c r="R171" s="168">
        <f>Q171*H171</f>
        <v>0.105252</v>
      </c>
      <c r="S171" s="168">
        <v>0</v>
      </c>
      <c r="T171" s="169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282</v>
      </c>
      <c r="AT171" s="170" t="s">
        <v>478</v>
      </c>
      <c r="AU171" s="170" t="s">
        <v>87</v>
      </c>
      <c r="AY171" s="18" t="s">
        <v>234</v>
      </c>
      <c r="BE171" s="171">
        <f>IF(N171="základná",J171,0)</f>
        <v>0</v>
      </c>
      <c r="BF171" s="171">
        <f>IF(N171="znížená",J171,0)</f>
        <v>0</v>
      </c>
      <c r="BG171" s="171">
        <f>IF(N171="zákl. prenesená",J171,0)</f>
        <v>0</v>
      </c>
      <c r="BH171" s="171">
        <f>IF(N171="zníž. prenesená",J171,0)</f>
        <v>0</v>
      </c>
      <c r="BI171" s="171">
        <f>IF(N171="nulová",J171,0)</f>
        <v>0</v>
      </c>
      <c r="BJ171" s="18" t="s">
        <v>87</v>
      </c>
      <c r="BK171" s="171">
        <f>ROUND(I171*H171,2)</f>
        <v>0</v>
      </c>
      <c r="BL171" s="18" t="s">
        <v>241</v>
      </c>
      <c r="BM171" s="170" t="s">
        <v>481</v>
      </c>
    </row>
    <row r="172" spans="1:65" s="14" customFormat="1">
      <c r="B172" s="180"/>
      <c r="D172" s="173" t="s">
        <v>243</v>
      </c>
      <c r="E172" s="181" t="s">
        <v>1</v>
      </c>
      <c r="F172" s="182" t="s">
        <v>482</v>
      </c>
      <c r="H172" s="183">
        <v>19.600000000000001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243</v>
      </c>
      <c r="AU172" s="181" t="s">
        <v>87</v>
      </c>
      <c r="AV172" s="14" t="s">
        <v>87</v>
      </c>
      <c r="AW172" s="14" t="s">
        <v>29</v>
      </c>
      <c r="AX172" s="14" t="s">
        <v>82</v>
      </c>
      <c r="AY172" s="181" t="s">
        <v>234</v>
      </c>
    </row>
    <row r="173" spans="1:65" s="2" customFormat="1" ht="24.15" customHeight="1">
      <c r="A173" s="33"/>
      <c r="B173" s="157"/>
      <c r="C173" s="158" t="s">
        <v>278</v>
      </c>
      <c r="D173" s="158" t="s">
        <v>237</v>
      </c>
      <c r="E173" s="159" t="s">
        <v>483</v>
      </c>
      <c r="F173" s="160" t="s">
        <v>484</v>
      </c>
      <c r="G173" s="161" t="s">
        <v>453</v>
      </c>
      <c r="H173" s="162">
        <v>3.36</v>
      </c>
      <c r="I173" s="163"/>
      <c r="J173" s="164">
        <f>ROUND(I173*H173,2)</f>
        <v>0</v>
      </c>
      <c r="K173" s="165"/>
      <c r="L173" s="34"/>
      <c r="M173" s="166" t="s">
        <v>1</v>
      </c>
      <c r="N173" s="167" t="s">
        <v>41</v>
      </c>
      <c r="O173" s="62"/>
      <c r="P173" s="168">
        <f>O173*H173</f>
        <v>0</v>
      </c>
      <c r="Q173" s="168">
        <v>2.19407</v>
      </c>
      <c r="R173" s="168">
        <f>Q173*H173</f>
        <v>7.3720751999999994</v>
      </c>
      <c r="S173" s="168">
        <v>0</v>
      </c>
      <c r="T173" s="169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241</v>
      </c>
      <c r="AT173" s="170" t="s">
        <v>237</v>
      </c>
      <c r="AU173" s="170" t="s">
        <v>87</v>
      </c>
      <c r="AY173" s="18" t="s">
        <v>234</v>
      </c>
      <c r="BE173" s="171">
        <f>IF(N173="základná",J173,0)</f>
        <v>0</v>
      </c>
      <c r="BF173" s="171">
        <f>IF(N173="znížená",J173,0)</f>
        <v>0</v>
      </c>
      <c r="BG173" s="171">
        <f>IF(N173="zákl. prenesená",J173,0)</f>
        <v>0</v>
      </c>
      <c r="BH173" s="171">
        <f>IF(N173="zníž. prenesená",J173,0)</f>
        <v>0</v>
      </c>
      <c r="BI173" s="171">
        <f>IF(N173="nulová",J173,0)</f>
        <v>0</v>
      </c>
      <c r="BJ173" s="18" t="s">
        <v>87</v>
      </c>
      <c r="BK173" s="171">
        <f>ROUND(I173*H173,2)</f>
        <v>0</v>
      </c>
      <c r="BL173" s="18" t="s">
        <v>241</v>
      </c>
      <c r="BM173" s="170" t="s">
        <v>485</v>
      </c>
    </row>
    <row r="174" spans="1:65" s="13" customFormat="1">
      <c r="B174" s="172"/>
      <c r="D174" s="173" t="s">
        <v>243</v>
      </c>
      <c r="E174" s="174" t="s">
        <v>1</v>
      </c>
      <c r="F174" s="175" t="s">
        <v>455</v>
      </c>
      <c r="H174" s="174" t="s">
        <v>1</v>
      </c>
      <c r="I174" s="176"/>
      <c r="L174" s="172"/>
      <c r="M174" s="177"/>
      <c r="N174" s="178"/>
      <c r="O174" s="178"/>
      <c r="P174" s="178"/>
      <c r="Q174" s="178"/>
      <c r="R174" s="178"/>
      <c r="S174" s="178"/>
      <c r="T174" s="179"/>
      <c r="AT174" s="174" t="s">
        <v>243</v>
      </c>
      <c r="AU174" s="174" t="s">
        <v>87</v>
      </c>
      <c r="AV174" s="13" t="s">
        <v>82</v>
      </c>
      <c r="AW174" s="13" t="s">
        <v>29</v>
      </c>
      <c r="AX174" s="13" t="s">
        <v>75</v>
      </c>
      <c r="AY174" s="174" t="s">
        <v>234</v>
      </c>
    </row>
    <row r="175" spans="1:65" s="13" customFormat="1">
      <c r="B175" s="172"/>
      <c r="D175" s="173" t="s">
        <v>243</v>
      </c>
      <c r="E175" s="174" t="s">
        <v>1</v>
      </c>
      <c r="F175" s="175" t="s">
        <v>456</v>
      </c>
      <c r="H175" s="174" t="s">
        <v>1</v>
      </c>
      <c r="I175" s="176"/>
      <c r="L175" s="172"/>
      <c r="M175" s="177"/>
      <c r="N175" s="178"/>
      <c r="O175" s="178"/>
      <c r="P175" s="178"/>
      <c r="Q175" s="178"/>
      <c r="R175" s="178"/>
      <c r="S175" s="178"/>
      <c r="T175" s="179"/>
      <c r="AT175" s="174" t="s">
        <v>243</v>
      </c>
      <c r="AU175" s="174" t="s">
        <v>87</v>
      </c>
      <c r="AV175" s="13" t="s">
        <v>82</v>
      </c>
      <c r="AW175" s="13" t="s">
        <v>29</v>
      </c>
      <c r="AX175" s="13" t="s">
        <v>75</v>
      </c>
      <c r="AY175" s="174" t="s">
        <v>234</v>
      </c>
    </row>
    <row r="176" spans="1:65" s="14" customFormat="1">
      <c r="B176" s="180"/>
      <c r="D176" s="173" t="s">
        <v>243</v>
      </c>
      <c r="E176" s="181" t="s">
        <v>1</v>
      </c>
      <c r="F176" s="182" t="s">
        <v>457</v>
      </c>
      <c r="H176" s="183">
        <v>3.36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243</v>
      </c>
      <c r="AU176" s="181" t="s">
        <v>87</v>
      </c>
      <c r="AV176" s="14" t="s">
        <v>87</v>
      </c>
      <c r="AW176" s="14" t="s">
        <v>29</v>
      </c>
      <c r="AX176" s="14" t="s">
        <v>82</v>
      </c>
      <c r="AY176" s="181" t="s">
        <v>234</v>
      </c>
    </row>
    <row r="177" spans="1:65" s="2" customFormat="1" ht="16.5" customHeight="1">
      <c r="A177" s="33"/>
      <c r="B177" s="157"/>
      <c r="C177" s="158" t="s">
        <v>282</v>
      </c>
      <c r="D177" s="158" t="s">
        <v>237</v>
      </c>
      <c r="E177" s="159" t="s">
        <v>486</v>
      </c>
      <c r="F177" s="160" t="s">
        <v>487</v>
      </c>
      <c r="G177" s="161" t="s">
        <v>267</v>
      </c>
      <c r="H177" s="162">
        <v>0.13100000000000001</v>
      </c>
      <c r="I177" s="163"/>
      <c r="J177" s="164">
        <f>ROUND(I177*H177,2)</f>
        <v>0</v>
      </c>
      <c r="K177" s="165"/>
      <c r="L177" s="34"/>
      <c r="M177" s="166" t="s">
        <v>1</v>
      </c>
      <c r="N177" s="167" t="s">
        <v>41</v>
      </c>
      <c r="O177" s="62"/>
      <c r="P177" s="168">
        <f>O177*H177</f>
        <v>0</v>
      </c>
      <c r="Q177" s="168">
        <v>1.01895</v>
      </c>
      <c r="R177" s="168">
        <f>Q177*H177</f>
        <v>0.13348245</v>
      </c>
      <c r="S177" s="168">
        <v>0</v>
      </c>
      <c r="T177" s="169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241</v>
      </c>
      <c r="AT177" s="170" t="s">
        <v>237</v>
      </c>
      <c r="AU177" s="170" t="s">
        <v>87</v>
      </c>
      <c r="AY177" s="18" t="s">
        <v>234</v>
      </c>
      <c r="BE177" s="171">
        <f>IF(N177="základná",J177,0)</f>
        <v>0</v>
      </c>
      <c r="BF177" s="171">
        <f>IF(N177="znížená",J177,0)</f>
        <v>0</v>
      </c>
      <c r="BG177" s="171">
        <f>IF(N177="zákl. prenesená",J177,0)</f>
        <v>0</v>
      </c>
      <c r="BH177" s="171">
        <f>IF(N177="zníž. prenesená",J177,0)</f>
        <v>0</v>
      </c>
      <c r="BI177" s="171">
        <f>IF(N177="nulová",J177,0)</f>
        <v>0</v>
      </c>
      <c r="BJ177" s="18" t="s">
        <v>87</v>
      </c>
      <c r="BK177" s="171">
        <f>ROUND(I177*H177,2)</f>
        <v>0</v>
      </c>
      <c r="BL177" s="18" t="s">
        <v>241</v>
      </c>
      <c r="BM177" s="170" t="s">
        <v>488</v>
      </c>
    </row>
    <row r="178" spans="1:65" s="13" customFormat="1">
      <c r="B178" s="172"/>
      <c r="D178" s="173" t="s">
        <v>243</v>
      </c>
      <c r="E178" s="174" t="s">
        <v>1</v>
      </c>
      <c r="F178" s="175" t="s">
        <v>455</v>
      </c>
      <c r="H178" s="174" t="s">
        <v>1</v>
      </c>
      <c r="I178" s="176"/>
      <c r="L178" s="172"/>
      <c r="M178" s="177"/>
      <c r="N178" s="178"/>
      <c r="O178" s="178"/>
      <c r="P178" s="178"/>
      <c r="Q178" s="178"/>
      <c r="R178" s="178"/>
      <c r="S178" s="178"/>
      <c r="T178" s="179"/>
      <c r="AT178" s="174" t="s">
        <v>243</v>
      </c>
      <c r="AU178" s="174" t="s">
        <v>87</v>
      </c>
      <c r="AV178" s="13" t="s">
        <v>82</v>
      </c>
      <c r="AW178" s="13" t="s">
        <v>29</v>
      </c>
      <c r="AX178" s="13" t="s">
        <v>75</v>
      </c>
      <c r="AY178" s="174" t="s">
        <v>234</v>
      </c>
    </row>
    <row r="179" spans="1:65" s="14" customFormat="1">
      <c r="B179" s="180"/>
      <c r="D179" s="173" t="s">
        <v>243</v>
      </c>
      <c r="E179" s="181" t="s">
        <v>1</v>
      </c>
      <c r="F179" s="182" t="s">
        <v>489</v>
      </c>
      <c r="H179" s="183">
        <v>3.6999999999999998E-2</v>
      </c>
      <c r="I179" s="184"/>
      <c r="L179" s="180"/>
      <c r="M179" s="185"/>
      <c r="N179" s="186"/>
      <c r="O179" s="186"/>
      <c r="P179" s="186"/>
      <c r="Q179" s="186"/>
      <c r="R179" s="186"/>
      <c r="S179" s="186"/>
      <c r="T179" s="187"/>
      <c r="AT179" s="181" t="s">
        <v>243</v>
      </c>
      <c r="AU179" s="181" t="s">
        <v>87</v>
      </c>
      <c r="AV179" s="14" t="s">
        <v>87</v>
      </c>
      <c r="AW179" s="14" t="s">
        <v>29</v>
      </c>
      <c r="AX179" s="14" t="s">
        <v>75</v>
      </c>
      <c r="AY179" s="181" t="s">
        <v>234</v>
      </c>
    </row>
    <row r="180" spans="1:65" s="14" customFormat="1">
      <c r="B180" s="180"/>
      <c r="D180" s="173" t="s">
        <v>243</v>
      </c>
      <c r="E180" s="181" t="s">
        <v>1</v>
      </c>
      <c r="F180" s="182" t="s">
        <v>490</v>
      </c>
      <c r="H180" s="183">
        <v>5.0999999999999997E-2</v>
      </c>
      <c r="I180" s="184"/>
      <c r="L180" s="180"/>
      <c r="M180" s="185"/>
      <c r="N180" s="186"/>
      <c r="O180" s="186"/>
      <c r="P180" s="186"/>
      <c r="Q180" s="186"/>
      <c r="R180" s="186"/>
      <c r="S180" s="186"/>
      <c r="T180" s="187"/>
      <c r="AT180" s="181" t="s">
        <v>243</v>
      </c>
      <c r="AU180" s="181" t="s">
        <v>87</v>
      </c>
      <c r="AV180" s="14" t="s">
        <v>87</v>
      </c>
      <c r="AW180" s="14" t="s">
        <v>29</v>
      </c>
      <c r="AX180" s="14" t="s">
        <v>75</v>
      </c>
      <c r="AY180" s="181" t="s">
        <v>234</v>
      </c>
    </row>
    <row r="181" spans="1:65" s="14" customFormat="1">
      <c r="B181" s="180"/>
      <c r="D181" s="173" t="s">
        <v>243</v>
      </c>
      <c r="E181" s="181" t="s">
        <v>1</v>
      </c>
      <c r="F181" s="182" t="s">
        <v>491</v>
      </c>
      <c r="H181" s="183">
        <v>4.2999999999999997E-2</v>
      </c>
      <c r="I181" s="184"/>
      <c r="L181" s="180"/>
      <c r="M181" s="185"/>
      <c r="N181" s="186"/>
      <c r="O181" s="186"/>
      <c r="P181" s="186"/>
      <c r="Q181" s="186"/>
      <c r="R181" s="186"/>
      <c r="S181" s="186"/>
      <c r="T181" s="187"/>
      <c r="AT181" s="181" t="s">
        <v>243</v>
      </c>
      <c r="AU181" s="181" t="s">
        <v>87</v>
      </c>
      <c r="AV181" s="14" t="s">
        <v>87</v>
      </c>
      <c r="AW181" s="14" t="s">
        <v>29</v>
      </c>
      <c r="AX181" s="14" t="s">
        <v>75</v>
      </c>
      <c r="AY181" s="181" t="s">
        <v>234</v>
      </c>
    </row>
    <row r="182" spans="1:65" s="15" customFormat="1">
      <c r="B182" s="188"/>
      <c r="D182" s="173" t="s">
        <v>243</v>
      </c>
      <c r="E182" s="189" t="s">
        <v>1</v>
      </c>
      <c r="F182" s="190" t="s">
        <v>248</v>
      </c>
      <c r="H182" s="191">
        <v>0.13100000000000001</v>
      </c>
      <c r="I182" s="192"/>
      <c r="L182" s="188"/>
      <c r="M182" s="193"/>
      <c r="N182" s="194"/>
      <c r="O182" s="194"/>
      <c r="P182" s="194"/>
      <c r="Q182" s="194"/>
      <c r="R182" s="194"/>
      <c r="S182" s="194"/>
      <c r="T182" s="195"/>
      <c r="AT182" s="189" t="s">
        <v>243</v>
      </c>
      <c r="AU182" s="189" t="s">
        <v>87</v>
      </c>
      <c r="AV182" s="15" t="s">
        <v>241</v>
      </c>
      <c r="AW182" s="15" t="s">
        <v>29</v>
      </c>
      <c r="AX182" s="15" t="s">
        <v>82</v>
      </c>
      <c r="AY182" s="189" t="s">
        <v>234</v>
      </c>
    </row>
    <row r="183" spans="1:65" s="12" customFormat="1" ht="22.95" customHeight="1">
      <c r="B183" s="144"/>
      <c r="D183" s="145" t="s">
        <v>74</v>
      </c>
      <c r="E183" s="155" t="s">
        <v>92</v>
      </c>
      <c r="F183" s="155" t="s">
        <v>492</v>
      </c>
      <c r="I183" s="147"/>
      <c r="J183" s="156">
        <f>BK183</f>
        <v>0</v>
      </c>
      <c r="L183" s="144"/>
      <c r="M183" s="149"/>
      <c r="N183" s="150"/>
      <c r="O183" s="150"/>
      <c r="P183" s="151">
        <f>SUM(P184:P269)</f>
        <v>0</v>
      </c>
      <c r="Q183" s="150"/>
      <c r="R183" s="151">
        <f>SUM(R184:R269)</f>
        <v>80.597034980000018</v>
      </c>
      <c r="S183" s="150"/>
      <c r="T183" s="152">
        <f>SUM(T184:T269)</f>
        <v>0</v>
      </c>
      <c r="AR183" s="145" t="s">
        <v>82</v>
      </c>
      <c r="AT183" s="153" t="s">
        <v>74</v>
      </c>
      <c r="AU183" s="153" t="s">
        <v>82</v>
      </c>
      <c r="AY183" s="145" t="s">
        <v>234</v>
      </c>
      <c r="BK183" s="154">
        <f>SUM(BK184:BK269)</f>
        <v>0</v>
      </c>
    </row>
    <row r="184" spans="1:65" s="2" customFormat="1" ht="37.950000000000003" customHeight="1">
      <c r="A184" s="33"/>
      <c r="B184" s="157"/>
      <c r="C184" s="158" t="s">
        <v>235</v>
      </c>
      <c r="D184" s="158" t="s">
        <v>237</v>
      </c>
      <c r="E184" s="159" t="s">
        <v>493</v>
      </c>
      <c r="F184" s="160" t="s">
        <v>494</v>
      </c>
      <c r="G184" s="161" t="s">
        <v>453</v>
      </c>
      <c r="H184" s="162">
        <v>37.411999999999999</v>
      </c>
      <c r="I184" s="163"/>
      <c r="J184" s="164">
        <f>ROUND(I184*H184,2)</f>
        <v>0</v>
      </c>
      <c r="K184" s="165"/>
      <c r="L184" s="34"/>
      <c r="M184" s="166" t="s">
        <v>1</v>
      </c>
      <c r="N184" s="167" t="s">
        <v>41</v>
      </c>
      <c r="O184" s="62"/>
      <c r="P184" s="168">
        <f>O184*H184</f>
        <v>0</v>
      </c>
      <c r="Q184" s="168">
        <v>1.13876</v>
      </c>
      <c r="R184" s="168">
        <f>Q184*H184</f>
        <v>42.603289119999999</v>
      </c>
      <c r="S184" s="168">
        <v>0</v>
      </c>
      <c r="T184" s="169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241</v>
      </c>
      <c r="AT184" s="170" t="s">
        <v>237</v>
      </c>
      <c r="AU184" s="170" t="s">
        <v>87</v>
      </c>
      <c r="AY184" s="18" t="s">
        <v>234</v>
      </c>
      <c r="BE184" s="171">
        <f>IF(N184="základná",J184,0)</f>
        <v>0</v>
      </c>
      <c r="BF184" s="171">
        <f>IF(N184="znížená",J184,0)</f>
        <v>0</v>
      </c>
      <c r="BG184" s="171">
        <f>IF(N184="zákl. prenesená",J184,0)</f>
        <v>0</v>
      </c>
      <c r="BH184" s="171">
        <f>IF(N184="zníž. prenesená",J184,0)</f>
        <v>0</v>
      </c>
      <c r="BI184" s="171">
        <f>IF(N184="nulová",J184,0)</f>
        <v>0</v>
      </c>
      <c r="BJ184" s="18" t="s">
        <v>87</v>
      </c>
      <c r="BK184" s="171">
        <f>ROUND(I184*H184,2)</f>
        <v>0</v>
      </c>
      <c r="BL184" s="18" t="s">
        <v>241</v>
      </c>
      <c r="BM184" s="170" t="s">
        <v>495</v>
      </c>
    </row>
    <row r="185" spans="1:65" s="13" customFormat="1" ht="20.399999999999999">
      <c r="B185" s="172"/>
      <c r="D185" s="173" t="s">
        <v>243</v>
      </c>
      <c r="E185" s="174" t="s">
        <v>1</v>
      </c>
      <c r="F185" s="175" t="s">
        <v>496</v>
      </c>
      <c r="H185" s="174" t="s">
        <v>1</v>
      </c>
      <c r="I185" s="176"/>
      <c r="L185" s="172"/>
      <c r="M185" s="177"/>
      <c r="N185" s="178"/>
      <c r="O185" s="178"/>
      <c r="P185" s="178"/>
      <c r="Q185" s="178"/>
      <c r="R185" s="178"/>
      <c r="S185" s="178"/>
      <c r="T185" s="179"/>
      <c r="AT185" s="174" t="s">
        <v>243</v>
      </c>
      <c r="AU185" s="174" t="s">
        <v>87</v>
      </c>
      <c r="AV185" s="13" t="s">
        <v>82</v>
      </c>
      <c r="AW185" s="13" t="s">
        <v>29</v>
      </c>
      <c r="AX185" s="13" t="s">
        <v>75</v>
      </c>
      <c r="AY185" s="174" t="s">
        <v>234</v>
      </c>
    </row>
    <row r="186" spans="1:65" s="13" customFormat="1">
      <c r="B186" s="172"/>
      <c r="D186" s="173" t="s">
        <v>243</v>
      </c>
      <c r="E186" s="174" t="s">
        <v>1</v>
      </c>
      <c r="F186" s="175" t="s">
        <v>456</v>
      </c>
      <c r="H186" s="174" t="s">
        <v>1</v>
      </c>
      <c r="I186" s="176"/>
      <c r="L186" s="172"/>
      <c r="M186" s="177"/>
      <c r="N186" s="178"/>
      <c r="O186" s="178"/>
      <c r="P186" s="178"/>
      <c r="Q186" s="178"/>
      <c r="R186" s="178"/>
      <c r="S186" s="178"/>
      <c r="T186" s="179"/>
      <c r="AT186" s="174" t="s">
        <v>243</v>
      </c>
      <c r="AU186" s="174" t="s">
        <v>87</v>
      </c>
      <c r="AV186" s="13" t="s">
        <v>82</v>
      </c>
      <c r="AW186" s="13" t="s">
        <v>29</v>
      </c>
      <c r="AX186" s="13" t="s">
        <v>75</v>
      </c>
      <c r="AY186" s="174" t="s">
        <v>234</v>
      </c>
    </row>
    <row r="187" spans="1:65" s="14" customFormat="1">
      <c r="B187" s="180"/>
      <c r="D187" s="173" t="s">
        <v>243</v>
      </c>
      <c r="E187" s="181" t="s">
        <v>1</v>
      </c>
      <c r="F187" s="182" t="s">
        <v>497</v>
      </c>
      <c r="H187" s="183">
        <v>37.902999999999999</v>
      </c>
      <c r="I187" s="184"/>
      <c r="L187" s="180"/>
      <c r="M187" s="185"/>
      <c r="N187" s="186"/>
      <c r="O187" s="186"/>
      <c r="P187" s="186"/>
      <c r="Q187" s="186"/>
      <c r="R187" s="186"/>
      <c r="S187" s="186"/>
      <c r="T187" s="187"/>
      <c r="AT187" s="181" t="s">
        <v>243</v>
      </c>
      <c r="AU187" s="181" t="s">
        <v>87</v>
      </c>
      <c r="AV187" s="14" t="s">
        <v>87</v>
      </c>
      <c r="AW187" s="14" t="s">
        <v>29</v>
      </c>
      <c r="AX187" s="14" t="s">
        <v>75</v>
      </c>
      <c r="AY187" s="181" t="s">
        <v>234</v>
      </c>
    </row>
    <row r="188" spans="1:65" s="14" customFormat="1">
      <c r="B188" s="180"/>
      <c r="D188" s="173" t="s">
        <v>243</v>
      </c>
      <c r="E188" s="181" t="s">
        <v>1</v>
      </c>
      <c r="F188" s="182" t="s">
        <v>498</v>
      </c>
      <c r="H188" s="183">
        <v>2.5390000000000001</v>
      </c>
      <c r="I188" s="184"/>
      <c r="L188" s="180"/>
      <c r="M188" s="185"/>
      <c r="N188" s="186"/>
      <c r="O188" s="186"/>
      <c r="P188" s="186"/>
      <c r="Q188" s="186"/>
      <c r="R188" s="186"/>
      <c r="S188" s="186"/>
      <c r="T188" s="187"/>
      <c r="AT188" s="181" t="s">
        <v>243</v>
      </c>
      <c r="AU188" s="181" t="s">
        <v>87</v>
      </c>
      <c r="AV188" s="14" t="s">
        <v>87</v>
      </c>
      <c r="AW188" s="14" t="s">
        <v>29</v>
      </c>
      <c r="AX188" s="14" t="s">
        <v>75</v>
      </c>
      <c r="AY188" s="181" t="s">
        <v>234</v>
      </c>
    </row>
    <row r="189" spans="1:65" s="13" customFormat="1">
      <c r="B189" s="172"/>
      <c r="D189" s="173" t="s">
        <v>243</v>
      </c>
      <c r="E189" s="174" t="s">
        <v>1</v>
      </c>
      <c r="F189" s="175" t="s">
        <v>499</v>
      </c>
      <c r="H189" s="174" t="s">
        <v>1</v>
      </c>
      <c r="I189" s="176"/>
      <c r="L189" s="172"/>
      <c r="M189" s="177"/>
      <c r="N189" s="178"/>
      <c r="O189" s="178"/>
      <c r="P189" s="178"/>
      <c r="Q189" s="178"/>
      <c r="R189" s="178"/>
      <c r="S189" s="178"/>
      <c r="T189" s="179"/>
      <c r="AT189" s="174" t="s">
        <v>243</v>
      </c>
      <c r="AU189" s="174" t="s">
        <v>87</v>
      </c>
      <c r="AV189" s="13" t="s">
        <v>82</v>
      </c>
      <c r="AW189" s="13" t="s">
        <v>29</v>
      </c>
      <c r="AX189" s="13" t="s">
        <v>75</v>
      </c>
      <c r="AY189" s="174" t="s">
        <v>234</v>
      </c>
    </row>
    <row r="190" spans="1:65" s="14" customFormat="1">
      <c r="B190" s="180"/>
      <c r="D190" s="173" t="s">
        <v>243</v>
      </c>
      <c r="E190" s="181" t="s">
        <v>1</v>
      </c>
      <c r="F190" s="182" t="s">
        <v>500</v>
      </c>
      <c r="H190" s="183">
        <v>-3.03</v>
      </c>
      <c r="I190" s="184"/>
      <c r="L190" s="180"/>
      <c r="M190" s="185"/>
      <c r="N190" s="186"/>
      <c r="O190" s="186"/>
      <c r="P190" s="186"/>
      <c r="Q190" s="186"/>
      <c r="R190" s="186"/>
      <c r="S190" s="186"/>
      <c r="T190" s="187"/>
      <c r="AT190" s="181" t="s">
        <v>243</v>
      </c>
      <c r="AU190" s="181" t="s">
        <v>87</v>
      </c>
      <c r="AV190" s="14" t="s">
        <v>87</v>
      </c>
      <c r="AW190" s="14" t="s">
        <v>29</v>
      </c>
      <c r="AX190" s="14" t="s">
        <v>75</v>
      </c>
      <c r="AY190" s="181" t="s">
        <v>234</v>
      </c>
    </row>
    <row r="191" spans="1:65" s="15" customFormat="1">
      <c r="B191" s="188"/>
      <c r="D191" s="173" t="s">
        <v>243</v>
      </c>
      <c r="E191" s="189" t="s">
        <v>1</v>
      </c>
      <c r="F191" s="190" t="s">
        <v>248</v>
      </c>
      <c r="H191" s="191">
        <v>37.411999999999999</v>
      </c>
      <c r="I191" s="192"/>
      <c r="L191" s="188"/>
      <c r="M191" s="193"/>
      <c r="N191" s="194"/>
      <c r="O191" s="194"/>
      <c r="P191" s="194"/>
      <c r="Q191" s="194"/>
      <c r="R191" s="194"/>
      <c r="S191" s="194"/>
      <c r="T191" s="195"/>
      <c r="AT191" s="189" t="s">
        <v>243</v>
      </c>
      <c r="AU191" s="189" t="s">
        <v>87</v>
      </c>
      <c r="AV191" s="15" t="s">
        <v>241</v>
      </c>
      <c r="AW191" s="15" t="s">
        <v>29</v>
      </c>
      <c r="AX191" s="15" t="s">
        <v>82</v>
      </c>
      <c r="AY191" s="189" t="s">
        <v>234</v>
      </c>
    </row>
    <row r="192" spans="1:65" s="2" customFormat="1" ht="37.950000000000003" customHeight="1">
      <c r="A192" s="33"/>
      <c r="B192" s="157"/>
      <c r="C192" s="158" t="s">
        <v>292</v>
      </c>
      <c r="D192" s="158" t="s">
        <v>237</v>
      </c>
      <c r="E192" s="159" t="s">
        <v>501</v>
      </c>
      <c r="F192" s="160" t="s">
        <v>502</v>
      </c>
      <c r="G192" s="161" t="s">
        <v>453</v>
      </c>
      <c r="H192" s="162">
        <v>10.210000000000001</v>
      </c>
      <c r="I192" s="163"/>
      <c r="J192" s="164">
        <f>ROUND(I192*H192,2)</f>
        <v>0</v>
      </c>
      <c r="K192" s="165"/>
      <c r="L192" s="34"/>
      <c r="M192" s="166" t="s">
        <v>1</v>
      </c>
      <c r="N192" s="167" t="s">
        <v>41</v>
      </c>
      <c r="O192" s="62"/>
      <c r="P192" s="168">
        <f>O192*H192</f>
        <v>0</v>
      </c>
      <c r="Q192" s="168">
        <v>0.67193999999999998</v>
      </c>
      <c r="R192" s="168">
        <f>Q192*H192</f>
        <v>6.8605074000000004</v>
      </c>
      <c r="S192" s="168">
        <v>0</v>
      </c>
      <c r="T192" s="169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0" t="s">
        <v>241</v>
      </c>
      <c r="AT192" s="170" t="s">
        <v>237</v>
      </c>
      <c r="AU192" s="170" t="s">
        <v>87</v>
      </c>
      <c r="AY192" s="18" t="s">
        <v>234</v>
      </c>
      <c r="BE192" s="171">
        <f>IF(N192="základná",J192,0)</f>
        <v>0</v>
      </c>
      <c r="BF192" s="171">
        <f>IF(N192="znížená",J192,0)</f>
        <v>0</v>
      </c>
      <c r="BG192" s="171">
        <f>IF(N192="zákl. prenesená",J192,0)</f>
        <v>0</v>
      </c>
      <c r="BH192" s="171">
        <f>IF(N192="zníž. prenesená",J192,0)</f>
        <v>0</v>
      </c>
      <c r="BI192" s="171">
        <f>IF(N192="nulová",J192,0)</f>
        <v>0</v>
      </c>
      <c r="BJ192" s="18" t="s">
        <v>87</v>
      </c>
      <c r="BK192" s="171">
        <f>ROUND(I192*H192,2)</f>
        <v>0</v>
      </c>
      <c r="BL192" s="18" t="s">
        <v>241</v>
      </c>
      <c r="BM192" s="170" t="s">
        <v>503</v>
      </c>
    </row>
    <row r="193" spans="1:65" s="13" customFormat="1" ht="20.399999999999999">
      <c r="B193" s="172"/>
      <c r="D193" s="173" t="s">
        <v>243</v>
      </c>
      <c r="E193" s="174" t="s">
        <v>1</v>
      </c>
      <c r="F193" s="175" t="s">
        <v>504</v>
      </c>
      <c r="H193" s="174" t="s">
        <v>1</v>
      </c>
      <c r="I193" s="176"/>
      <c r="L193" s="172"/>
      <c r="M193" s="177"/>
      <c r="N193" s="178"/>
      <c r="O193" s="178"/>
      <c r="P193" s="178"/>
      <c r="Q193" s="178"/>
      <c r="R193" s="178"/>
      <c r="S193" s="178"/>
      <c r="T193" s="179"/>
      <c r="AT193" s="174" t="s">
        <v>243</v>
      </c>
      <c r="AU193" s="174" t="s">
        <v>87</v>
      </c>
      <c r="AV193" s="13" t="s">
        <v>82</v>
      </c>
      <c r="AW193" s="13" t="s">
        <v>29</v>
      </c>
      <c r="AX193" s="13" t="s">
        <v>75</v>
      </c>
      <c r="AY193" s="174" t="s">
        <v>234</v>
      </c>
    </row>
    <row r="194" spans="1:65" s="13" customFormat="1">
      <c r="B194" s="172"/>
      <c r="D194" s="173" t="s">
        <v>243</v>
      </c>
      <c r="E194" s="174" t="s">
        <v>1</v>
      </c>
      <c r="F194" s="175" t="s">
        <v>456</v>
      </c>
      <c r="H194" s="174" t="s">
        <v>1</v>
      </c>
      <c r="I194" s="176"/>
      <c r="L194" s="172"/>
      <c r="M194" s="177"/>
      <c r="N194" s="178"/>
      <c r="O194" s="178"/>
      <c r="P194" s="178"/>
      <c r="Q194" s="178"/>
      <c r="R194" s="178"/>
      <c r="S194" s="178"/>
      <c r="T194" s="179"/>
      <c r="AT194" s="174" t="s">
        <v>243</v>
      </c>
      <c r="AU194" s="174" t="s">
        <v>87</v>
      </c>
      <c r="AV194" s="13" t="s">
        <v>82</v>
      </c>
      <c r="AW194" s="13" t="s">
        <v>29</v>
      </c>
      <c r="AX194" s="13" t="s">
        <v>75</v>
      </c>
      <c r="AY194" s="174" t="s">
        <v>234</v>
      </c>
    </row>
    <row r="195" spans="1:65" s="14" customFormat="1">
      <c r="B195" s="180"/>
      <c r="D195" s="173" t="s">
        <v>243</v>
      </c>
      <c r="E195" s="181" t="s">
        <v>1</v>
      </c>
      <c r="F195" s="182" t="s">
        <v>505</v>
      </c>
      <c r="H195" s="183">
        <v>4.8849999999999998</v>
      </c>
      <c r="I195" s="184"/>
      <c r="L195" s="180"/>
      <c r="M195" s="185"/>
      <c r="N195" s="186"/>
      <c r="O195" s="186"/>
      <c r="P195" s="186"/>
      <c r="Q195" s="186"/>
      <c r="R195" s="186"/>
      <c r="S195" s="186"/>
      <c r="T195" s="187"/>
      <c r="AT195" s="181" t="s">
        <v>243</v>
      </c>
      <c r="AU195" s="181" t="s">
        <v>87</v>
      </c>
      <c r="AV195" s="14" t="s">
        <v>87</v>
      </c>
      <c r="AW195" s="14" t="s">
        <v>29</v>
      </c>
      <c r="AX195" s="14" t="s">
        <v>75</v>
      </c>
      <c r="AY195" s="181" t="s">
        <v>234</v>
      </c>
    </row>
    <row r="196" spans="1:65" s="13" customFormat="1">
      <c r="B196" s="172"/>
      <c r="D196" s="173" t="s">
        <v>243</v>
      </c>
      <c r="E196" s="174" t="s">
        <v>1</v>
      </c>
      <c r="F196" s="175" t="s">
        <v>506</v>
      </c>
      <c r="H196" s="174" t="s">
        <v>1</v>
      </c>
      <c r="I196" s="176"/>
      <c r="L196" s="172"/>
      <c r="M196" s="177"/>
      <c r="N196" s="178"/>
      <c r="O196" s="178"/>
      <c r="P196" s="178"/>
      <c r="Q196" s="178"/>
      <c r="R196" s="178"/>
      <c r="S196" s="178"/>
      <c r="T196" s="179"/>
      <c r="AT196" s="174" t="s">
        <v>243</v>
      </c>
      <c r="AU196" s="174" t="s">
        <v>87</v>
      </c>
      <c r="AV196" s="13" t="s">
        <v>82</v>
      </c>
      <c r="AW196" s="13" t="s">
        <v>29</v>
      </c>
      <c r="AX196" s="13" t="s">
        <v>75</v>
      </c>
      <c r="AY196" s="174" t="s">
        <v>234</v>
      </c>
    </row>
    <row r="197" spans="1:65" s="14" customFormat="1">
      <c r="B197" s="180"/>
      <c r="D197" s="173" t="s">
        <v>243</v>
      </c>
      <c r="E197" s="181" t="s">
        <v>1</v>
      </c>
      <c r="F197" s="182" t="s">
        <v>507</v>
      </c>
      <c r="H197" s="183">
        <v>5.3250000000000002</v>
      </c>
      <c r="I197" s="184"/>
      <c r="L197" s="180"/>
      <c r="M197" s="185"/>
      <c r="N197" s="186"/>
      <c r="O197" s="186"/>
      <c r="P197" s="186"/>
      <c r="Q197" s="186"/>
      <c r="R197" s="186"/>
      <c r="S197" s="186"/>
      <c r="T197" s="187"/>
      <c r="AT197" s="181" t="s">
        <v>243</v>
      </c>
      <c r="AU197" s="181" t="s">
        <v>87</v>
      </c>
      <c r="AV197" s="14" t="s">
        <v>87</v>
      </c>
      <c r="AW197" s="14" t="s">
        <v>29</v>
      </c>
      <c r="AX197" s="14" t="s">
        <v>75</v>
      </c>
      <c r="AY197" s="181" t="s">
        <v>234</v>
      </c>
    </row>
    <row r="198" spans="1:65" s="15" customFormat="1">
      <c r="B198" s="188"/>
      <c r="D198" s="173" t="s">
        <v>243</v>
      </c>
      <c r="E198" s="189" t="s">
        <v>1</v>
      </c>
      <c r="F198" s="190" t="s">
        <v>248</v>
      </c>
      <c r="H198" s="191">
        <v>10.210000000000001</v>
      </c>
      <c r="I198" s="192"/>
      <c r="L198" s="188"/>
      <c r="M198" s="193"/>
      <c r="N198" s="194"/>
      <c r="O198" s="194"/>
      <c r="P198" s="194"/>
      <c r="Q198" s="194"/>
      <c r="R198" s="194"/>
      <c r="S198" s="194"/>
      <c r="T198" s="195"/>
      <c r="AT198" s="189" t="s">
        <v>243</v>
      </c>
      <c r="AU198" s="189" t="s">
        <v>87</v>
      </c>
      <c r="AV198" s="15" t="s">
        <v>241</v>
      </c>
      <c r="AW198" s="15" t="s">
        <v>29</v>
      </c>
      <c r="AX198" s="15" t="s">
        <v>82</v>
      </c>
      <c r="AY198" s="189" t="s">
        <v>234</v>
      </c>
    </row>
    <row r="199" spans="1:65" s="2" customFormat="1" ht="24.15" customHeight="1">
      <c r="A199" s="33"/>
      <c r="B199" s="157"/>
      <c r="C199" s="158" t="s">
        <v>298</v>
      </c>
      <c r="D199" s="158" t="s">
        <v>237</v>
      </c>
      <c r="E199" s="159" t="s">
        <v>508</v>
      </c>
      <c r="F199" s="160" t="s">
        <v>509</v>
      </c>
      <c r="G199" s="161" t="s">
        <v>305</v>
      </c>
      <c r="H199" s="162">
        <v>14</v>
      </c>
      <c r="I199" s="163"/>
      <c r="J199" s="164">
        <f>ROUND(I199*H199,2)</f>
        <v>0</v>
      </c>
      <c r="K199" s="165"/>
      <c r="L199" s="34"/>
      <c r="M199" s="166" t="s">
        <v>1</v>
      </c>
      <c r="N199" s="167" t="s">
        <v>41</v>
      </c>
      <c r="O199" s="62"/>
      <c r="P199" s="168">
        <f>O199*H199</f>
        <v>0</v>
      </c>
      <c r="Q199" s="168">
        <v>3.4479999999999997E-2</v>
      </c>
      <c r="R199" s="168">
        <f>Q199*H199</f>
        <v>0.48271999999999993</v>
      </c>
      <c r="S199" s="168">
        <v>0</v>
      </c>
      <c r="T199" s="169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70" t="s">
        <v>241</v>
      </c>
      <c r="AT199" s="170" t="s">
        <v>237</v>
      </c>
      <c r="AU199" s="170" t="s">
        <v>87</v>
      </c>
      <c r="AY199" s="18" t="s">
        <v>234</v>
      </c>
      <c r="BE199" s="171">
        <f>IF(N199="základná",J199,0)</f>
        <v>0</v>
      </c>
      <c r="BF199" s="171">
        <f>IF(N199="znížená",J199,0)</f>
        <v>0</v>
      </c>
      <c r="BG199" s="171">
        <f>IF(N199="zákl. prenesená",J199,0)</f>
        <v>0</v>
      </c>
      <c r="BH199" s="171">
        <f>IF(N199="zníž. prenesená",J199,0)</f>
        <v>0</v>
      </c>
      <c r="BI199" s="171">
        <f>IF(N199="nulová",J199,0)</f>
        <v>0</v>
      </c>
      <c r="BJ199" s="18" t="s">
        <v>87</v>
      </c>
      <c r="BK199" s="171">
        <f>ROUND(I199*H199,2)</f>
        <v>0</v>
      </c>
      <c r="BL199" s="18" t="s">
        <v>241</v>
      </c>
      <c r="BM199" s="170" t="s">
        <v>510</v>
      </c>
    </row>
    <row r="200" spans="1:65" s="13" customFormat="1">
      <c r="B200" s="172"/>
      <c r="D200" s="173" t="s">
        <v>243</v>
      </c>
      <c r="E200" s="174" t="s">
        <v>1</v>
      </c>
      <c r="F200" s="175" t="s">
        <v>511</v>
      </c>
      <c r="H200" s="174" t="s">
        <v>1</v>
      </c>
      <c r="I200" s="176"/>
      <c r="L200" s="172"/>
      <c r="M200" s="177"/>
      <c r="N200" s="178"/>
      <c r="O200" s="178"/>
      <c r="P200" s="178"/>
      <c r="Q200" s="178"/>
      <c r="R200" s="178"/>
      <c r="S200" s="178"/>
      <c r="T200" s="179"/>
      <c r="AT200" s="174" t="s">
        <v>243</v>
      </c>
      <c r="AU200" s="174" t="s">
        <v>87</v>
      </c>
      <c r="AV200" s="13" t="s">
        <v>82</v>
      </c>
      <c r="AW200" s="13" t="s">
        <v>29</v>
      </c>
      <c r="AX200" s="13" t="s">
        <v>75</v>
      </c>
      <c r="AY200" s="174" t="s">
        <v>234</v>
      </c>
    </row>
    <row r="201" spans="1:65" s="14" customFormat="1">
      <c r="B201" s="180"/>
      <c r="D201" s="173" t="s">
        <v>243</v>
      </c>
      <c r="E201" s="181" t="s">
        <v>1</v>
      </c>
      <c r="F201" s="182" t="s">
        <v>512</v>
      </c>
      <c r="H201" s="183">
        <v>8</v>
      </c>
      <c r="I201" s="184"/>
      <c r="L201" s="180"/>
      <c r="M201" s="185"/>
      <c r="N201" s="186"/>
      <c r="O201" s="186"/>
      <c r="P201" s="186"/>
      <c r="Q201" s="186"/>
      <c r="R201" s="186"/>
      <c r="S201" s="186"/>
      <c r="T201" s="187"/>
      <c r="AT201" s="181" t="s">
        <v>243</v>
      </c>
      <c r="AU201" s="181" t="s">
        <v>87</v>
      </c>
      <c r="AV201" s="14" t="s">
        <v>87</v>
      </c>
      <c r="AW201" s="14" t="s">
        <v>29</v>
      </c>
      <c r="AX201" s="14" t="s">
        <v>75</v>
      </c>
      <c r="AY201" s="181" t="s">
        <v>234</v>
      </c>
    </row>
    <row r="202" spans="1:65" s="14" customFormat="1">
      <c r="B202" s="180"/>
      <c r="D202" s="173" t="s">
        <v>243</v>
      </c>
      <c r="E202" s="181" t="s">
        <v>1</v>
      </c>
      <c r="F202" s="182" t="s">
        <v>513</v>
      </c>
      <c r="H202" s="183">
        <v>6</v>
      </c>
      <c r="I202" s="184"/>
      <c r="L202" s="180"/>
      <c r="M202" s="185"/>
      <c r="N202" s="186"/>
      <c r="O202" s="186"/>
      <c r="P202" s="186"/>
      <c r="Q202" s="186"/>
      <c r="R202" s="186"/>
      <c r="S202" s="186"/>
      <c r="T202" s="187"/>
      <c r="AT202" s="181" t="s">
        <v>243</v>
      </c>
      <c r="AU202" s="181" t="s">
        <v>87</v>
      </c>
      <c r="AV202" s="14" t="s">
        <v>87</v>
      </c>
      <c r="AW202" s="14" t="s">
        <v>29</v>
      </c>
      <c r="AX202" s="14" t="s">
        <v>75</v>
      </c>
      <c r="AY202" s="181" t="s">
        <v>234</v>
      </c>
    </row>
    <row r="203" spans="1:65" s="15" customFormat="1">
      <c r="B203" s="188"/>
      <c r="D203" s="173" t="s">
        <v>243</v>
      </c>
      <c r="E203" s="189" t="s">
        <v>1</v>
      </c>
      <c r="F203" s="190" t="s">
        <v>248</v>
      </c>
      <c r="H203" s="191">
        <v>14</v>
      </c>
      <c r="I203" s="192"/>
      <c r="L203" s="188"/>
      <c r="M203" s="193"/>
      <c r="N203" s="194"/>
      <c r="O203" s="194"/>
      <c r="P203" s="194"/>
      <c r="Q203" s="194"/>
      <c r="R203" s="194"/>
      <c r="S203" s="194"/>
      <c r="T203" s="195"/>
      <c r="AT203" s="189" t="s">
        <v>243</v>
      </c>
      <c r="AU203" s="189" t="s">
        <v>87</v>
      </c>
      <c r="AV203" s="15" t="s">
        <v>241</v>
      </c>
      <c r="AW203" s="15" t="s">
        <v>29</v>
      </c>
      <c r="AX203" s="15" t="s">
        <v>82</v>
      </c>
      <c r="AY203" s="189" t="s">
        <v>234</v>
      </c>
    </row>
    <row r="204" spans="1:65" s="2" customFormat="1" ht="24.15" customHeight="1">
      <c r="A204" s="33"/>
      <c r="B204" s="157"/>
      <c r="C204" s="158" t="s">
        <v>302</v>
      </c>
      <c r="D204" s="158" t="s">
        <v>237</v>
      </c>
      <c r="E204" s="159" t="s">
        <v>514</v>
      </c>
      <c r="F204" s="160" t="s">
        <v>515</v>
      </c>
      <c r="G204" s="161" t="s">
        <v>305</v>
      </c>
      <c r="H204" s="162">
        <v>7</v>
      </c>
      <c r="I204" s="163"/>
      <c r="J204" s="164">
        <f>ROUND(I204*H204,2)</f>
        <v>0</v>
      </c>
      <c r="K204" s="165"/>
      <c r="L204" s="34"/>
      <c r="M204" s="166" t="s">
        <v>1</v>
      </c>
      <c r="N204" s="167" t="s">
        <v>41</v>
      </c>
      <c r="O204" s="62"/>
      <c r="P204" s="168">
        <f>O204*H204</f>
        <v>0</v>
      </c>
      <c r="Q204" s="168">
        <v>9.6189999999999998E-2</v>
      </c>
      <c r="R204" s="168">
        <f>Q204*H204</f>
        <v>0.67332999999999998</v>
      </c>
      <c r="S204" s="168">
        <v>0</v>
      </c>
      <c r="T204" s="169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0" t="s">
        <v>241</v>
      </c>
      <c r="AT204" s="170" t="s">
        <v>237</v>
      </c>
      <c r="AU204" s="170" t="s">
        <v>87</v>
      </c>
      <c r="AY204" s="18" t="s">
        <v>234</v>
      </c>
      <c r="BE204" s="171">
        <f>IF(N204="základná",J204,0)</f>
        <v>0</v>
      </c>
      <c r="BF204" s="171">
        <f>IF(N204="znížená",J204,0)</f>
        <v>0</v>
      </c>
      <c r="BG204" s="171">
        <f>IF(N204="zákl. prenesená",J204,0)</f>
        <v>0</v>
      </c>
      <c r="BH204" s="171">
        <f>IF(N204="zníž. prenesená",J204,0)</f>
        <v>0</v>
      </c>
      <c r="BI204" s="171">
        <f>IF(N204="nulová",J204,0)</f>
        <v>0</v>
      </c>
      <c r="BJ204" s="18" t="s">
        <v>87</v>
      </c>
      <c r="BK204" s="171">
        <f>ROUND(I204*H204,2)</f>
        <v>0</v>
      </c>
      <c r="BL204" s="18" t="s">
        <v>241</v>
      </c>
      <c r="BM204" s="170" t="s">
        <v>516</v>
      </c>
    </row>
    <row r="205" spans="1:65" s="14" customFormat="1">
      <c r="B205" s="180"/>
      <c r="D205" s="173" t="s">
        <v>243</v>
      </c>
      <c r="E205" s="181" t="s">
        <v>1</v>
      </c>
      <c r="F205" s="182" t="s">
        <v>517</v>
      </c>
      <c r="H205" s="183">
        <v>7</v>
      </c>
      <c r="I205" s="184"/>
      <c r="L205" s="180"/>
      <c r="M205" s="185"/>
      <c r="N205" s="186"/>
      <c r="O205" s="186"/>
      <c r="P205" s="186"/>
      <c r="Q205" s="186"/>
      <c r="R205" s="186"/>
      <c r="S205" s="186"/>
      <c r="T205" s="187"/>
      <c r="AT205" s="181" t="s">
        <v>243</v>
      </c>
      <c r="AU205" s="181" t="s">
        <v>87</v>
      </c>
      <c r="AV205" s="14" t="s">
        <v>87</v>
      </c>
      <c r="AW205" s="14" t="s">
        <v>29</v>
      </c>
      <c r="AX205" s="14" t="s">
        <v>82</v>
      </c>
      <c r="AY205" s="181" t="s">
        <v>234</v>
      </c>
    </row>
    <row r="206" spans="1:65" s="2" customFormat="1" ht="24.15" customHeight="1">
      <c r="A206" s="33"/>
      <c r="B206" s="157"/>
      <c r="C206" s="158" t="s">
        <v>309</v>
      </c>
      <c r="D206" s="158" t="s">
        <v>237</v>
      </c>
      <c r="E206" s="159" t="s">
        <v>518</v>
      </c>
      <c r="F206" s="160" t="s">
        <v>519</v>
      </c>
      <c r="G206" s="161" t="s">
        <v>305</v>
      </c>
      <c r="H206" s="162">
        <v>4</v>
      </c>
      <c r="I206" s="163"/>
      <c r="J206" s="164">
        <f>ROUND(I206*H206,2)</f>
        <v>0</v>
      </c>
      <c r="K206" s="165"/>
      <c r="L206" s="34"/>
      <c r="M206" s="166" t="s">
        <v>1</v>
      </c>
      <c r="N206" s="167" t="s">
        <v>41</v>
      </c>
      <c r="O206" s="62"/>
      <c r="P206" s="168">
        <f>O206*H206</f>
        <v>0</v>
      </c>
      <c r="Q206" s="168">
        <v>0.12789</v>
      </c>
      <c r="R206" s="168">
        <f>Q206*H206</f>
        <v>0.51156000000000001</v>
      </c>
      <c r="S206" s="168">
        <v>0</v>
      </c>
      <c r="T206" s="169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0" t="s">
        <v>241</v>
      </c>
      <c r="AT206" s="170" t="s">
        <v>237</v>
      </c>
      <c r="AU206" s="170" t="s">
        <v>87</v>
      </c>
      <c r="AY206" s="18" t="s">
        <v>234</v>
      </c>
      <c r="BE206" s="171">
        <f>IF(N206="základná",J206,0)</f>
        <v>0</v>
      </c>
      <c r="BF206" s="171">
        <f>IF(N206="znížená",J206,0)</f>
        <v>0</v>
      </c>
      <c r="BG206" s="171">
        <f>IF(N206="zákl. prenesená",J206,0)</f>
        <v>0</v>
      </c>
      <c r="BH206" s="171">
        <f>IF(N206="zníž. prenesená",J206,0)</f>
        <v>0</v>
      </c>
      <c r="BI206" s="171">
        <f>IF(N206="nulová",J206,0)</f>
        <v>0</v>
      </c>
      <c r="BJ206" s="18" t="s">
        <v>87</v>
      </c>
      <c r="BK206" s="171">
        <f>ROUND(I206*H206,2)</f>
        <v>0</v>
      </c>
      <c r="BL206" s="18" t="s">
        <v>241</v>
      </c>
      <c r="BM206" s="170" t="s">
        <v>520</v>
      </c>
    </row>
    <row r="207" spans="1:65" s="14" customFormat="1">
      <c r="B207" s="180"/>
      <c r="D207" s="173" t="s">
        <v>243</v>
      </c>
      <c r="E207" s="181" t="s">
        <v>1</v>
      </c>
      <c r="F207" s="182" t="s">
        <v>521</v>
      </c>
      <c r="H207" s="183">
        <v>4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243</v>
      </c>
      <c r="AU207" s="181" t="s">
        <v>87</v>
      </c>
      <c r="AV207" s="14" t="s">
        <v>87</v>
      </c>
      <c r="AW207" s="14" t="s">
        <v>29</v>
      </c>
      <c r="AX207" s="14" t="s">
        <v>82</v>
      </c>
      <c r="AY207" s="181" t="s">
        <v>234</v>
      </c>
    </row>
    <row r="208" spans="1:65" s="2" customFormat="1" ht="24.15" customHeight="1">
      <c r="A208" s="33"/>
      <c r="B208" s="157"/>
      <c r="C208" s="158" t="s">
        <v>315</v>
      </c>
      <c r="D208" s="158" t="s">
        <v>237</v>
      </c>
      <c r="E208" s="159" t="s">
        <v>522</v>
      </c>
      <c r="F208" s="160" t="s">
        <v>523</v>
      </c>
      <c r="G208" s="161" t="s">
        <v>267</v>
      </c>
      <c r="H208" s="162">
        <v>4.46</v>
      </c>
      <c r="I208" s="163"/>
      <c r="J208" s="164">
        <f>ROUND(I208*H208,2)</f>
        <v>0</v>
      </c>
      <c r="K208" s="165"/>
      <c r="L208" s="34"/>
      <c r="M208" s="166" t="s">
        <v>1</v>
      </c>
      <c r="N208" s="167" t="s">
        <v>41</v>
      </c>
      <c r="O208" s="62"/>
      <c r="P208" s="168">
        <f>O208*H208</f>
        <v>0</v>
      </c>
      <c r="Q208" s="168">
        <v>1.069E-2</v>
      </c>
      <c r="R208" s="168">
        <f>Q208*H208</f>
        <v>4.7677400000000002E-2</v>
      </c>
      <c r="S208" s="168">
        <v>0</v>
      </c>
      <c r="T208" s="169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70" t="s">
        <v>241</v>
      </c>
      <c r="AT208" s="170" t="s">
        <v>237</v>
      </c>
      <c r="AU208" s="170" t="s">
        <v>87</v>
      </c>
      <c r="AY208" s="18" t="s">
        <v>234</v>
      </c>
      <c r="BE208" s="171">
        <f>IF(N208="základná",J208,0)</f>
        <v>0</v>
      </c>
      <c r="BF208" s="171">
        <f>IF(N208="znížená",J208,0)</f>
        <v>0</v>
      </c>
      <c r="BG208" s="171">
        <f>IF(N208="zákl. prenesená",J208,0)</f>
        <v>0</v>
      </c>
      <c r="BH208" s="171">
        <f>IF(N208="zníž. prenesená",J208,0)</f>
        <v>0</v>
      </c>
      <c r="BI208" s="171">
        <f>IF(N208="nulová",J208,0)</f>
        <v>0</v>
      </c>
      <c r="BJ208" s="18" t="s">
        <v>87</v>
      </c>
      <c r="BK208" s="171">
        <f>ROUND(I208*H208,2)</f>
        <v>0</v>
      </c>
      <c r="BL208" s="18" t="s">
        <v>241</v>
      </c>
      <c r="BM208" s="170" t="s">
        <v>524</v>
      </c>
    </row>
    <row r="209" spans="1:65" s="13" customFormat="1" ht="20.399999999999999">
      <c r="B209" s="172"/>
      <c r="D209" s="173" t="s">
        <v>243</v>
      </c>
      <c r="E209" s="174" t="s">
        <v>1</v>
      </c>
      <c r="F209" s="175" t="s">
        <v>525</v>
      </c>
      <c r="H209" s="174" t="s">
        <v>1</v>
      </c>
      <c r="I209" s="176"/>
      <c r="L209" s="172"/>
      <c r="M209" s="177"/>
      <c r="N209" s="178"/>
      <c r="O209" s="178"/>
      <c r="P209" s="178"/>
      <c r="Q209" s="178"/>
      <c r="R209" s="178"/>
      <c r="S209" s="178"/>
      <c r="T209" s="179"/>
      <c r="AT209" s="174" t="s">
        <v>243</v>
      </c>
      <c r="AU209" s="174" t="s">
        <v>87</v>
      </c>
      <c r="AV209" s="13" t="s">
        <v>82</v>
      </c>
      <c r="AW209" s="13" t="s">
        <v>29</v>
      </c>
      <c r="AX209" s="13" t="s">
        <v>75</v>
      </c>
      <c r="AY209" s="174" t="s">
        <v>234</v>
      </c>
    </row>
    <row r="210" spans="1:65" s="14" customFormat="1">
      <c r="B210" s="180"/>
      <c r="D210" s="173" t="s">
        <v>243</v>
      </c>
      <c r="E210" s="181" t="s">
        <v>1</v>
      </c>
      <c r="F210" s="182" t="s">
        <v>526</v>
      </c>
      <c r="H210" s="183">
        <v>0.25600000000000001</v>
      </c>
      <c r="I210" s="184"/>
      <c r="L210" s="180"/>
      <c r="M210" s="185"/>
      <c r="N210" s="186"/>
      <c r="O210" s="186"/>
      <c r="P210" s="186"/>
      <c r="Q210" s="186"/>
      <c r="R210" s="186"/>
      <c r="S210" s="186"/>
      <c r="T210" s="187"/>
      <c r="AT210" s="181" t="s">
        <v>243</v>
      </c>
      <c r="AU210" s="181" t="s">
        <v>87</v>
      </c>
      <c r="AV210" s="14" t="s">
        <v>87</v>
      </c>
      <c r="AW210" s="14" t="s">
        <v>29</v>
      </c>
      <c r="AX210" s="14" t="s">
        <v>75</v>
      </c>
      <c r="AY210" s="181" t="s">
        <v>234</v>
      </c>
    </row>
    <row r="211" spans="1:65" s="14" customFormat="1" ht="20.399999999999999">
      <c r="B211" s="180"/>
      <c r="D211" s="173" t="s">
        <v>243</v>
      </c>
      <c r="E211" s="181" t="s">
        <v>1</v>
      </c>
      <c r="F211" s="182" t="s">
        <v>527</v>
      </c>
      <c r="H211" s="183">
        <v>3.3980000000000001</v>
      </c>
      <c r="I211" s="184"/>
      <c r="L211" s="180"/>
      <c r="M211" s="185"/>
      <c r="N211" s="186"/>
      <c r="O211" s="186"/>
      <c r="P211" s="186"/>
      <c r="Q211" s="186"/>
      <c r="R211" s="186"/>
      <c r="S211" s="186"/>
      <c r="T211" s="187"/>
      <c r="AT211" s="181" t="s">
        <v>243</v>
      </c>
      <c r="AU211" s="181" t="s">
        <v>87</v>
      </c>
      <c r="AV211" s="14" t="s">
        <v>87</v>
      </c>
      <c r="AW211" s="14" t="s">
        <v>29</v>
      </c>
      <c r="AX211" s="14" t="s">
        <v>75</v>
      </c>
      <c r="AY211" s="181" t="s">
        <v>234</v>
      </c>
    </row>
    <row r="212" spans="1:65" s="14" customFormat="1">
      <c r="B212" s="180"/>
      <c r="D212" s="173" t="s">
        <v>243</v>
      </c>
      <c r="E212" s="181" t="s">
        <v>1</v>
      </c>
      <c r="F212" s="182" t="s">
        <v>528</v>
      </c>
      <c r="H212" s="183">
        <v>6.3E-2</v>
      </c>
      <c r="I212" s="184"/>
      <c r="L212" s="180"/>
      <c r="M212" s="185"/>
      <c r="N212" s="186"/>
      <c r="O212" s="186"/>
      <c r="P212" s="186"/>
      <c r="Q212" s="186"/>
      <c r="R212" s="186"/>
      <c r="S212" s="186"/>
      <c r="T212" s="187"/>
      <c r="AT212" s="181" t="s">
        <v>243</v>
      </c>
      <c r="AU212" s="181" t="s">
        <v>87</v>
      </c>
      <c r="AV212" s="14" t="s">
        <v>87</v>
      </c>
      <c r="AW212" s="14" t="s">
        <v>29</v>
      </c>
      <c r="AX212" s="14" t="s">
        <v>75</v>
      </c>
      <c r="AY212" s="181" t="s">
        <v>234</v>
      </c>
    </row>
    <row r="213" spans="1:65" s="14" customFormat="1">
      <c r="B213" s="180"/>
      <c r="D213" s="173" t="s">
        <v>243</v>
      </c>
      <c r="E213" s="181" t="s">
        <v>1</v>
      </c>
      <c r="F213" s="182" t="s">
        <v>529</v>
      </c>
      <c r="H213" s="183">
        <v>0.74299999999999999</v>
      </c>
      <c r="I213" s="184"/>
      <c r="L213" s="180"/>
      <c r="M213" s="185"/>
      <c r="N213" s="186"/>
      <c r="O213" s="186"/>
      <c r="P213" s="186"/>
      <c r="Q213" s="186"/>
      <c r="R213" s="186"/>
      <c r="S213" s="186"/>
      <c r="T213" s="187"/>
      <c r="AT213" s="181" t="s">
        <v>243</v>
      </c>
      <c r="AU213" s="181" t="s">
        <v>87</v>
      </c>
      <c r="AV213" s="14" t="s">
        <v>87</v>
      </c>
      <c r="AW213" s="14" t="s">
        <v>29</v>
      </c>
      <c r="AX213" s="14" t="s">
        <v>75</v>
      </c>
      <c r="AY213" s="181" t="s">
        <v>234</v>
      </c>
    </row>
    <row r="214" spans="1:65" s="15" customFormat="1">
      <c r="B214" s="188"/>
      <c r="D214" s="173" t="s">
        <v>243</v>
      </c>
      <c r="E214" s="189" t="s">
        <v>1</v>
      </c>
      <c r="F214" s="190" t="s">
        <v>248</v>
      </c>
      <c r="H214" s="191">
        <v>4.46</v>
      </c>
      <c r="I214" s="192"/>
      <c r="L214" s="188"/>
      <c r="M214" s="193"/>
      <c r="N214" s="194"/>
      <c r="O214" s="194"/>
      <c r="P214" s="194"/>
      <c r="Q214" s="194"/>
      <c r="R214" s="194"/>
      <c r="S214" s="194"/>
      <c r="T214" s="195"/>
      <c r="AT214" s="189" t="s">
        <v>243</v>
      </c>
      <c r="AU214" s="189" t="s">
        <v>87</v>
      </c>
      <c r="AV214" s="15" t="s">
        <v>241</v>
      </c>
      <c r="AW214" s="15" t="s">
        <v>29</v>
      </c>
      <c r="AX214" s="15" t="s">
        <v>82</v>
      </c>
      <c r="AY214" s="189" t="s">
        <v>234</v>
      </c>
    </row>
    <row r="215" spans="1:65" s="2" customFormat="1" ht="24.15" customHeight="1">
      <c r="A215" s="33"/>
      <c r="B215" s="157"/>
      <c r="C215" s="199" t="s">
        <v>321</v>
      </c>
      <c r="D215" s="199" t="s">
        <v>478</v>
      </c>
      <c r="E215" s="200" t="s">
        <v>530</v>
      </c>
      <c r="F215" s="201" t="s">
        <v>531</v>
      </c>
      <c r="G215" s="202" t="s">
        <v>267</v>
      </c>
      <c r="H215" s="203">
        <v>4.46</v>
      </c>
      <c r="I215" s="204"/>
      <c r="J215" s="205">
        <f>ROUND(I215*H215,2)</f>
        <v>0</v>
      </c>
      <c r="K215" s="206"/>
      <c r="L215" s="207"/>
      <c r="M215" s="208" t="s">
        <v>1</v>
      </c>
      <c r="N215" s="209" t="s">
        <v>41</v>
      </c>
      <c r="O215" s="62"/>
      <c r="P215" s="168">
        <f>O215*H215</f>
        <v>0</v>
      </c>
      <c r="Q215" s="168">
        <v>1</v>
      </c>
      <c r="R215" s="168">
        <f>Q215*H215</f>
        <v>4.46</v>
      </c>
      <c r="S215" s="168">
        <v>0</v>
      </c>
      <c r="T215" s="169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70" t="s">
        <v>282</v>
      </c>
      <c r="AT215" s="170" t="s">
        <v>478</v>
      </c>
      <c r="AU215" s="170" t="s">
        <v>87</v>
      </c>
      <c r="AY215" s="18" t="s">
        <v>234</v>
      </c>
      <c r="BE215" s="171">
        <f>IF(N215="základná",J215,0)</f>
        <v>0</v>
      </c>
      <c r="BF215" s="171">
        <f>IF(N215="znížená",J215,0)</f>
        <v>0</v>
      </c>
      <c r="BG215" s="171">
        <f>IF(N215="zákl. prenesená",J215,0)</f>
        <v>0</v>
      </c>
      <c r="BH215" s="171">
        <f>IF(N215="zníž. prenesená",J215,0)</f>
        <v>0</v>
      </c>
      <c r="BI215" s="171">
        <f>IF(N215="nulová",J215,0)</f>
        <v>0</v>
      </c>
      <c r="BJ215" s="18" t="s">
        <v>87</v>
      </c>
      <c r="BK215" s="171">
        <f>ROUND(I215*H215,2)</f>
        <v>0</v>
      </c>
      <c r="BL215" s="18" t="s">
        <v>241</v>
      </c>
      <c r="BM215" s="170" t="s">
        <v>532</v>
      </c>
    </row>
    <row r="216" spans="1:65" s="14" customFormat="1">
      <c r="B216" s="180"/>
      <c r="D216" s="173" t="s">
        <v>243</v>
      </c>
      <c r="E216" s="181" t="s">
        <v>1</v>
      </c>
      <c r="F216" s="182" t="s">
        <v>533</v>
      </c>
      <c r="H216" s="183">
        <v>4.46</v>
      </c>
      <c r="I216" s="184"/>
      <c r="L216" s="180"/>
      <c r="M216" s="185"/>
      <c r="N216" s="186"/>
      <c r="O216" s="186"/>
      <c r="P216" s="186"/>
      <c r="Q216" s="186"/>
      <c r="R216" s="186"/>
      <c r="S216" s="186"/>
      <c r="T216" s="187"/>
      <c r="AT216" s="181" t="s">
        <v>243</v>
      </c>
      <c r="AU216" s="181" t="s">
        <v>87</v>
      </c>
      <c r="AV216" s="14" t="s">
        <v>87</v>
      </c>
      <c r="AW216" s="14" t="s">
        <v>29</v>
      </c>
      <c r="AX216" s="14" t="s">
        <v>82</v>
      </c>
      <c r="AY216" s="181" t="s">
        <v>234</v>
      </c>
    </row>
    <row r="217" spans="1:65" s="2" customFormat="1" ht="24.15" customHeight="1">
      <c r="A217" s="33"/>
      <c r="B217" s="157"/>
      <c r="C217" s="158" t="s">
        <v>327</v>
      </c>
      <c r="D217" s="158" t="s">
        <v>237</v>
      </c>
      <c r="E217" s="159" t="s">
        <v>534</v>
      </c>
      <c r="F217" s="160" t="s">
        <v>535</v>
      </c>
      <c r="G217" s="161" t="s">
        <v>256</v>
      </c>
      <c r="H217" s="162">
        <v>6.391</v>
      </c>
      <c r="I217" s="163"/>
      <c r="J217" s="164">
        <f>ROUND(I217*H217,2)</f>
        <v>0</v>
      </c>
      <c r="K217" s="165"/>
      <c r="L217" s="34"/>
      <c r="M217" s="166" t="s">
        <v>1</v>
      </c>
      <c r="N217" s="167" t="s">
        <v>41</v>
      </c>
      <c r="O217" s="62"/>
      <c r="P217" s="168">
        <f>O217*H217</f>
        <v>0</v>
      </c>
      <c r="Q217" s="168">
        <v>0.27988000000000002</v>
      </c>
      <c r="R217" s="168">
        <f>Q217*H217</f>
        <v>1.7887130800000002</v>
      </c>
      <c r="S217" s="168">
        <v>0</v>
      </c>
      <c r="T217" s="169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70" t="s">
        <v>241</v>
      </c>
      <c r="AT217" s="170" t="s">
        <v>237</v>
      </c>
      <c r="AU217" s="170" t="s">
        <v>87</v>
      </c>
      <c r="AY217" s="18" t="s">
        <v>234</v>
      </c>
      <c r="BE217" s="171">
        <f>IF(N217="základná",J217,0)</f>
        <v>0</v>
      </c>
      <c r="BF217" s="171">
        <f>IF(N217="znížená",J217,0)</f>
        <v>0</v>
      </c>
      <c r="BG217" s="171">
        <f>IF(N217="zákl. prenesená",J217,0)</f>
        <v>0</v>
      </c>
      <c r="BH217" s="171">
        <f>IF(N217="zníž. prenesená",J217,0)</f>
        <v>0</v>
      </c>
      <c r="BI217" s="171">
        <f>IF(N217="nulová",J217,0)</f>
        <v>0</v>
      </c>
      <c r="BJ217" s="18" t="s">
        <v>87</v>
      </c>
      <c r="BK217" s="171">
        <f>ROUND(I217*H217,2)</f>
        <v>0</v>
      </c>
      <c r="BL217" s="18" t="s">
        <v>241</v>
      </c>
      <c r="BM217" s="170" t="s">
        <v>536</v>
      </c>
    </row>
    <row r="218" spans="1:65" s="13" customFormat="1">
      <c r="B218" s="172"/>
      <c r="D218" s="173" t="s">
        <v>243</v>
      </c>
      <c r="E218" s="174" t="s">
        <v>1</v>
      </c>
      <c r="F218" s="175" t="s">
        <v>537</v>
      </c>
      <c r="H218" s="174" t="s">
        <v>1</v>
      </c>
      <c r="I218" s="176"/>
      <c r="L218" s="172"/>
      <c r="M218" s="177"/>
      <c r="N218" s="178"/>
      <c r="O218" s="178"/>
      <c r="P218" s="178"/>
      <c r="Q218" s="178"/>
      <c r="R218" s="178"/>
      <c r="S218" s="178"/>
      <c r="T218" s="179"/>
      <c r="AT218" s="174" t="s">
        <v>243</v>
      </c>
      <c r="AU218" s="174" t="s">
        <v>87</v>
      </c>
      <c r="AV218" s="13" t="s">
        <v>82</v>
      </c>
      <c r="AW218" s="13" t="s">
        <v>29</v>
      </c>
      <c r="AX218" s="13" t="s">
        <v>75</v>
      </c>
      <c r="AY218" s="174" t="s">
        <v>234</v>
      </c>
    </row>
    <row r="219" spans="1:65" s="14" customFormat="1">
      <c r="B219" s="180"/>
      <c r="D219" s="173" t="s">
        <v>243</v>
      </c>
      <c r="E219" s="181" t="s">
        <v>1</v>
      </c>
      <c r="F219" s="182" t="s">
        <v>538</v>
      </c>
      <c r="H219" s="183">
        <v>2.6019999999999999</v>
      </c>
      <c r="I219" s="184"/>
      <c r="L219" s="180"/>
      <c r="M219" s="185"/>
      <c r="N219" s="186"/>
      <c r="O219" s="186"/>
      <c r="P219" s="186"/>
      <c r="Q219" s="186"/>
      <c r="R219" s="186"/>
      <c r="S219" s="186"/>
      <c r="T219" s="187"/>
      <c r="AT219" s="181" t="s">
        <v>243</v>
      </c>
      <c r="AU219" s="181" t="s">
        <v>87</v>
      </c>
      <c r="AV219" s="14" t="s">
        <v>87</v>
      </c>
      <c r="AW219" s="14" t="s">
        <v>29</v>
      </c>
      <c r="AX219" s="14" t="s">
        <v>75</v>
      </c>
      <c r="AY219" s="181" t="s">
        <v>234</v>
      </c>
    </row>
    <row r="220" spans="1:65" s="14" customFormat="1">
      <c r="B220" s="180"/>
      <c r="D220" s="173" t="s">
        <v>243</v>
      </c>
      <c r="E220" s="181" t="s">
        <v>1</v>
      </c>
      <c r="F220" s="182" t="s">
        <v>539</v>
      </c>
      <c r="H220" s="183">
        <v>2.169</v>
      </c>
      <c r="I220" s="184"/>
      <c r="L220" s="180"/>
      <c r="M220" s="185"/>
      <c r="N220" s="186"/>
      <c r="O220" s="186"/>
      <c r="P220" s="186"/>
      <c r="Q220" s="186"/>
      <c r="R220" s="186"/>
      <c r="S220" s="186"/>
      <c r="T220" s="187"/>
      <c r="AT220" s="181" t="s">
        <v>243</v>
      </c>
      <c r="AU220" s="181" t="s">
        <v>87</v>
      </c>
      <c r="AV220" s="14" t="s">
        <v>87</v>
      </c>
      <c r="AW220" s="14" t="s">
        <v>29</v>
      </c>
      <c r="AX220" s="14" t="s">
        <v>75</v>
      </c>
      <c r="AY220" s="181" t="s">
        <v>234</v>
      </c>
    </row>
    <row r="221" spans="1:65" s="14" customFormat="1">
      <c r="B221" s="180"/>
      <c r="D221" s="173" t="s">
        <v>243</v>
      </c>
      <c r="E221" s="181" t="s">
        <v>1</v>
      </c>
      <c r="F221" s="182" t="s">
        <v>540</v>
      </c>
      <c r="H221" s="183">
        <v>1.62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243</v>
      </c>
      <c r="AU221" s="181" t="s">
        <v>87</v>
      </c>
      <c r="AV221" s="14" t="s">
        <v>87</v>
      </c>
      <c r="AW221" s="14" t="s">
        <v>29</v>
      </c>
      <c r="AX221" s="14" t="s">
        <v>75</v>
      </c>
      <c r="AY221" s="181" t="s">
        <v>234</v>
      </c>
    </row>
    <row r="222" spans="1:65" s="15" customFormat="1">
      <c r="B222" s="188"/>
      <c r="D222" s="173" t="s">
        <v>243</v>
      </c>
      <c r="E222" s="189" t="s">
        <v>1</v>
      </c>
      <c r="F222" s="190" t="s">
        <v>248</v>
      </c>
      <c r="H222" s="191">
        <v>6.391</v>
      </c>
      <c r="I222" s="192"/>
      <c r="L222" s="188"/>
      <c r="M222" s="193"/>
      <c r="N222" s="194"/>
      <c r="O222" s="194"/>
      <c r="P222" s="194"/>
      <c r="Q222" s="194"/>
      <c r="R222" s="194"/>
      <c r="S222" s="194"/>
      <c r="T222" s="195"/>
      <c r="AT222" s="189" t="s">
        <v>243</v>
      </c>
      <c r="AU222" s="189" t="s">
        <v>87</v>
      </c>
      <c r="AV222" s="15" t="s">
        <v>241</v>
      </c>
      <c r="AW222" s="15" t="s">
        <v>29</v>
      </c>
      <c r="AX222" s="15" t="s">
        <v>82</v>
      </c>
      <c r="AY222" s="189" t="s">
        <v>234</v>
      </c>
    </row>
    <row r="223" spans="1:65" s="2" customFormat="1" ht="33" customHeight="1">
      <c r="A223" s="33"/>
      <c r="B223" s="157"/>
      <c r="C223" s="158" t="s">
        <v>335</v>
      </c>
      <c r="D223" s="158" t="s">
        <v>237</v>
      </c>
      <c r="E223" s="159" t="s">
        <v>541</v>
      </c>
      <c r="F223" s="160" t="s">
        <v>542</v>
      </c>
      <c r="G223" s="161" t="s">
        <v>256</v>
      </c>
      <c r="H223" s="162">
        <v>200.21199999999999</v>
      </c>
      <c r="I223" s="163"/>
      <c r="J223" s="164">
        <f>ROUND(I223*H223,2)</f>
        <v>0</v>
      </c>
      <c r="K223" s="165"/>
      <c r="L223" s="34"/>
      <c r="M223" s="166" t="s">
        <v>1</v>
      </c>
      <c r="N223" s="167" t="s">
        <v>41</v>
      </c>
      <c r="O223" s="62"/>
      <c r="P223" s="168">
        <f>O223*H223</f>
        <v>0</v>
      </c>
      <c r="Q223" s="168">
        <v>0.11069</v>
      </c>
      <c r="R223" s="168">
        <f>Q223*H223</f>
        <v>22.161466279999999</v>
      </c>
      <c r="S223" s="168">
        <v>0</v>
      </c>
      <c r="T223" s="169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70" t="s">
        <v>241</v>
      </c>
      <c r="AT223" s="170" t="s">
        <v>237</v>
      </c>
      <c r="AU223" s="170" t="s">
        <v>87</v>
      </c>
      <c r="AY223" s="18" t="s">
        <v>234</v>
      </c>
      <c r="BE223" s="171">
        <f>IF(N223="základná",J223,0)</f>
        <v>0</v>
      </c>
      <c r="BF223" s="171">
        <f>IF(N223="znížená",J223,0)</f>
        <v>0</v>
      </c>
      <c r="BG223" s="171">
        <f>IF(N223="zákl. prenesená",J223,0)</f>
        <v>0</v>
      </c>
      <c r="BH223" s="171">
        <f>IF(N223="zníž. prenesená",J223,0)</f>
        <v>0</v>
      </c>
      <c r="BI223" s="171">
        <f>IF(N223="nulová",J223,0)</f>
        <v>0</v>
      </c>
      <c r="BJ223" s="18" t="s">
        <v>87</v>
      </c>
      <c r="BK223" s="171">
        <f>ROUND(I223*H223,2)</f>
        <v>0</v>
      </c>
      <c r="BL223" s="18" t="s">
        <v>241</v>
      </c>
      <c r="BM223" s="170" t="s">
        <v>543</v>
      </c>
    </row>
    <row r="224" spans="1:65" s="13" customFormat="1" ht="20.399999999999999">
      <c r="B224" s="172"/>
      <c r="D224" s="173" t="s">
        <v>243</v>
      </c>
      <c r="E224" s="174" t="s">
        <v>1</v>
      </c>
      <c r="F224" s="175" t="s">
        <v>544</v>
      </c>
      <c r="H224" s="174" t="s">
        <v>1</v>
      </c>
      <c r="I224" s="176"/>
      <c r="L224" s="172"/>
      <c r="M224" s="177"/>
      <c r="N224" s="178"/>
      <c r="O224" s="178"/>
      <c r="P224" s="178"/>
      <c r="Q224" s="178"/>
      <c r="R224" s="178"/>
      <c r="S224" s="178"/>
      <c r="T224" s="179"/>
      <c r="AT224" s="174" t="s">
        <v>243</v>
      </c>
      <c r="AU224" s="174" t="s">
        <v>87</v>
      </c>
      <c r="AV224" s="13" t="s">
        <v>82</v>
      </c>
      <c r="AW224" s="13" t="s">
        <v>29</v>
      </c>
      <c r="AX224" s="13" t="s">
        <v>75</v>
      </c>
      <c r="AY224" s="174" t="s">
        <v>234</v>
      </c>
    </row>
    <row r="225" spans="2:51" s="13" customFormat="1" ht="20.399999999999999">
      <c r="B225" s="172"/>
      <c r="D225" s="173" t="s">
        <v>243</v>
      </c>
      <c r="E225" s="174" t="s">
        <v>1</v>
      </c>
      <c r="F225" s="175" t="s">
        <v>545</v>
      </c>
      <c r="H225" s="174" t="s">
        <v>1</v>
      </c>
      <c r="I225" s="176"/>
      <c r="L225" s="172"/>
      <c r="M225" s="177"/>
      <c r="N225" s="178"/>
      <c r="O225" s="178"/>
      <c r="P225" s="178"/>
      <c r="Q225" s="178"/>
      <c r="R225" s="178"/>
      <c r="S225" s="178"/>
      <c r="T225" s="179"/>
      <c r="AT225" s="174" t="s">
        <v>243</v>
      </c>
      <c r="AU225" s="174" t="s">
        <v>87</v>
      </c>
      <c r="AV225" s="13" t="s">
        <v>82</v>
      </c>
      <c r="AW225" s="13" t="s">
        <v>29</v>
      </c>
      <c r="AX225" s="13" t="s">
        <v>75</v>
      </c>
      <c r="AY225" s="174" t="s">
        <v>234</v>
      </c>
    </row>
    <row r="226" spans="2:51" s="14" customFormat="1">
      <c r="B226" s="180"/>
      <c r="D226" s="173" t="s">
        <v>243</v>
      </c>
      <c r="E226" s="181" t="s">
        <v>1</v>
      </c>
      <c r="F226" s="182" t="s">
        <v>546</v>
      </c>
      <c r="H226" s="183">
        <v>26.914999999999999</v>
      </c>
      <c r="I226" s="184"/>
      <c r="L226" s="180"/>
      <c r="M226" s="185"/>
      <c r="N226" s="186"/>
      <c r="O226" s="186"/>
      <c r="P226" s="186"/>
      <c r="Q226" s="186"/>
      <c r="R226" s="186"/>
      <c r="S226" s="186"/>
      <c r="T226" s="187"/>
      <c r="AT226" s="181" t="s">
        <v>243</v>
      </c>
      <c r="AU226" s="181" t="s">
        <v>87</v>
      </c>
      <c r="AV226" s="14" t="s">
        <v>87</v>
      </c>
      <c r="AW226" s="14" t="s">
        <v>29</v>
      </c>
      <c r="AX226" s="14" t="s">
        <v>75</v>
      </c>
      <c r="AY226" s="181" t="s">
        <v>234</v>
      </c>
    </row>
    <row r="227" spans="2:51" s="14" customFormat="1">
      <c r="B227" s="180"/>
      <c r="D227" s="173" t="s">
        <v>243</v>
      </c>
      <c r="E227" s="181" t="s">
        <v>1</v>
      </c>
      <c r="F227" s="182" t="s">
        <v>547</v>
      </c>
      <c r="H227" s="183">
        <v>2.5390000000000001</v>
      </c>
      <c r="I227" s="184"/>
      <c r="L227" s="180"/>
      <c r="M227" s="185"/>
      <c r="N227" s="186"/>
      <c r="O227" s="186"/>
      <c r="P227" s="186"/>
      <c r="Q227" s="186"/>
      <c r="R227" s="186"/>
      <c r="S227" s="186"/>
      <c r="T227" s="187"/>
      <c r="AT227" s="181" t="s">
        <v>243</v>
      </c>
      <c r="AU227" s="181" t="s">
        <v>87</v>
      </c>
      <c r="AV227" s="14" t="s">
        <v>87</v>
      </c>
      <c r="AW227" s="14" t="s">
        <v>29</v>
      </c>
      <c r="AX227" s="14" t="s">
        <v>75</v>
      </c>
      <c r="AY227" s="181" t="s">
        <v>234</v>
      </c>
    </row>
    <row r="228" spans="2:51" s="14" customFormat="1">
      <c r="B228" s="180"/>
      <c r="D228" s="173" t="s">
        <v>243</v>
      </c>
      <c r="E228" s="181" t="s">
        <v>1</v>
      </c>
      <c r="F228" s="182" t="s">
        <v>548</v>
      </c>
      <c r="H228" s="183">
        <v>-3.6360000000000001</v>
      </c>
      <c r="I228" s="184"/>
      <c r="L228" s="180"/>
      <c r="M228" s="185"/>
      <c r="N228" s="186"/>
      <c r="O228" s="186"/>
      <c r="P228" s="186"/>
      <c r="Q228" s="186"/>
      <c r="R228" s="186"/>
      <c r="S228" s="186"/>
      <c r="T228" s="187"/>
      <c r="AT228" s="181" t="s">
        <v>243</v>
      </c>
      <c r="AU228" s="181" t="s">
        <v>87</v>
      </c>
      <c r="AV228" s="14" t="s">
        <v>87</v>
      </c>
      <c r="AW228" s="14" t="s">
        <v>29</v>
      </c>
      <c r="AX228" s="14" t="s">
        <v>75</v>
      </c>
      <c r="AY228" s="181" t="s">
        <v>234</v>
      </c>
    </row>
    <row r="229" spans="2:51" s="14" customFormat="1">
      <c r="B229" s="180"/>
      <c r="D229" s="173" t="s">
        <v>243</v>
      </c>
      <c r="E229" s="181" t="s">
        <v>1</v>
      </c>
      <c r="F229" s="182" t="s">
        <v>549</v>
      </c>
      <c r="H229" s="183">
        <v>-0.16800000000000001</v>
      </c>
      <c r="I229" s="184"/>
      <c r="L229" s="180"/>
      <c r="M229" s="185"/>
      <c r="N229" s="186"/>
      <c r="O229" s="186"/>
      <c r="P229" s="186"/>
      <c r="Q229" s="186"/>
      <c r="R229" s="186"/>
      <c r="S229" s="186"/>
      <c r="T229" s="187"/>
      <c r="AT229" s="181" t="s">
        <v>243</v>
      </c>
      <c r="AU229" s="181" t="s">
        <v>87</v>
      </c>
      <c r="AV229" s="14" t="s">
        <v>87</v>
      </c>
      <c r="AW229" s="14" t="s">
        <v>29</v>
      </c>
      <c r="AX229" s="14" t="s">
        <v>75</v>
      </c>
      <c r="AY229" s="181" t="s">
        <v>234</v>
      </c>
    </row>
    <row r="230" spans="2:51" s="16" customFormat="1">
      <c r="B230" s="210"/>
      <c r="D230" s="173" t="s">
        <v>243</v>
      </c>
      <c r="E230" s="211" t="s">
        <v>1</v>
      </c>
      <c r="F230" s="212" t="s">
        <v>550</v>
      </c>
      <c r="H230" s="213">
        <v>25.65</v>
      </c>
      <c r="I230" s="214"/>
      <c r="L230" s="210"/>
      <c r="M230" s="215"/>
      <c r="N230" s="216"/>
      <c r="O230" s="216"/>
      <c r="P230" s="216"/>
      <c r="Q230" s="216"/>
      <c r="R230" s="216"/>
      <c r="S230" s="216"/>
      <c r="T230" s="217"/>
      <c r="AT230" s="211" t="s">
        <v>243</v>
      </c>
      <c r="AU230" s="211" t="s">
        <v>87</v>
      </c>
      <c r="AV230" s="16" t="s">
        <v>92</v>
      </c>
      <c r="AW230" s="16" t="s">
        <v>29</v>
      </c>
      <c r="AX230" s="16" t="s">
        <v>75</v>
      </c>
      <c r="AY230" s="211" t="s">
        <v>234</v>
      </c>
    </row>
    <row r="231" spans="2:51" s="14" customFormat="1">
      <c r="B231" s="180"/>
      <c r="D231" s="173" t="s">
        <v>243</v>
      </c>
      <c r="E231" s="181" t="s">
        <v>1</v>
      </c>
      <c r="F231" s="182" t="s">
        <v>551</v>
      </c>
      <c r="H231" s="183">
        <v>30.995000000000001</v>
      </c>
      <c r="I231" s="184"/>
      <c r="L231" s="180"/>
      <c r="M231" s="185"/>
      <c r="N231" s="186"/>
      <c r="O231" s="186"/>
      <c r="P231" s="186"/>
      <c r="Q231" s="186"/>
      <c r="R231" s="186"/>
      <c r="S231" s="186"/>
      <c r="T231" s="187"/>
      <c r="AT231" s="181" t="s">
        <v>243</v>
      </c>
      <c r="AU231" s="181" t="s">
        <v>87</v>
      </c>
      <c r="AV231" s="14" t="s">
        <v>87</v>
      </c>
      <c r="AW231" s="14" t="s">
        <v>29</v>
      </c>
      <c r="AX231" s="14" t="s">
        <v>75</v>
      </c>
      <c r="AY231" s="181" t="s">
        <v>234</v>
      </c>
    </row>
    <row r="232" spans="2:51" s="14" customFormat="1">
      <c r="B232" s="180"/>
      <c r="D232" s="173" t="s">
        <v>243</v>
      </c>
      <c r="E232" s="181" t="s">
        <v>1</v>
      </c>
      <c r="F232" s="182" t="s">
        <v>547</v>
      </c>
      <c r="H232" s="183">
        <v>2.5390000000000001</v>
      </c>
      <c r="I232" s="184"/>
      <c r="L232" s="180"/>
      <c r="M232" s="185"/>
      <c r="N232" s="186"/>
      <c r="O232" s="186"/>
      <c r="P232" s="186"/>
      <c r="Q232" s="186"/>
      <c r="R232" s="186"/>
      <c r="S232" s="186"/>
      <c r="T232" s="187"/>
      <c r="AT232" s="181" t="s">
        <v>243</v>
      </c>
      <c r="AU232" s="181" t="s">
        <v>87</v>
      </c>
      <c r="AV232" s="14" t="s">
        <v>87</v>
      </c>
      <c r="AW232" s="14" t="s">
        <v>29</v>
      </c>
      <c r="AX232" s="14" t="s">
        <v>75</v>
      </c>
      <c r="AY232" s="181" t="s">
        <v>234</v>
      </c>
    </row>
    <row r="233" spans="2:51" s="14" customFormat="1">
      <c r="B233" s="180"/>
      <c r="D233" s="173" t="s">
        <v>243</v>
      </c>
      <c r="E233" s="181" t="s">
        <v>1</v>
      </c>
      <c r="F233" s="182" t="s">
        <v>552</v>
      </c>
      <c r="H233" s="183">
        <v>-6.4939999999999998</v>
      </c>
      <c r="I233" s="184"/>
      <c r="L233" s="180"/>
      <c r="M233" s="185"/>
      <c r="N233" s="186"/>
      <c r="O233" s="186"/>
      <c r="P233" s="186"/>
      <c r="Q233" s="186"/>
      <c r="R233" s="186"/>
      <c r="S233" s="186"/>
      <c r="T233" s="187"/>
      <c r="AT233" s="181" t="s">
        <v>243</v>
      </c>
      <c r="AU233" s="181" t="s">
        <v>87</v>
      </c>
      <c r="AV233" s="14" t="s">
        <v>87</v>
      </c>
      <c r="AW233" s="14" t="s">
        <v>29</v>
      </c>
      <c r="AX233" s="14" t="s">
        <v>75</v>
      </c>
      <c r="AY233" s="181" t="s">
        <v>234</v>
      </c>
    </row>
    <row r="234" spans="2:51" s="14" customFormat="1">
      <c r="B234" s="180"/>
      <c r="D234" s="173" t="s">
        <v>243</v>
      </c>
      <c r="E234" s="181" t="s">
        <v>1</v>
      </c>
      <c r="F234" s="182" t="s">
        <v>553</v>
      </c>
      <c r="H234" s="183">
        <v>-0.16800000000000001</v>
      </c>
      <c r="I234" s="184"/>
      <c r="L234" s="180"/>
      <c r="M234" s="185"/>
      <c r="N234" s="186"/>
      <c r="O234" s="186"/>
      <c r="P234" s="186"/>
      <c r="Q234" s="186"/>
      <c r="R234" s="186"/>
      <c r="S234" s="186"/>
      <c r="T234" s="187"/>
      <c r="AT234" s="181" t="s">
        <v>243</v>
      </c>
      <c r="AU234" s="181" t="s">
        <v>87</v>
      </c>
      <c r="AV234" s="14" t="s">
        <v>87</v>
      </c>
      <c r="AW234" s="14" t="s">
        <v>29</v>
      </c>
      <c r="AX234" s="14" t="s">
        <v>75</v>
      </c>
      <c r="AY234" s="181" t="s">
        <v>234</v>
      </c>
    </row>
    <row r="235" spans="2:51" s="16" customFormat="1">
      <c r="B235" s="210"/>
      <c r="D235" s="173" t="s">
        <v>243</v>
      </c>
      <c r="E235" s="211" t="s">
        <v>1</v>
      </c>
      <c r="F235" s="212" t="s">
        <v>554</v>
      </c>
      <c r="H235" s="213">
        <v>26.872</v>
      </c>
      <c r="I235" s="214"/>
      <c r="L235" s="210"/>
      <c r="M235" s="215"/>
      <c r="N235" s="216"/>
      <c r="O235" s="216"/>
      <c r="P235" s="216"/>
      <c r="Q235" s="216"/>
      <c r="R235" s="216"/>
      <c r="S235" s="216"/>
      <c r="T235" s="217"/>
      <c r="AT235" s="211" t="s">
        <v>243</v>
      </c>
      <c r="AU235" s="211" t="s">
        <v>87</v>
      </c>
      <c r="AV235" s="16" t="s">
        <v>92</v>
      </c>
      <c r="AW235" s="16" t="s">
        <v>29</v>
      </c>
      <c r="AX235" s="16" t="s">
        <v>75</v>
      </c>
      <c r="AY235" s="211" t="s">
        <v>234</v>
      </c>
    </row>
    <row r="236" spans="2:51" s="14" customFormat="1">
      <c r="B236" s="180"/>
      <c r="D236" s="173" t="s">
        <v>243</v>
      </c>
      <c r="E236" s="181" t="s">
        <v>1</v>
      </c>
      <c r="F236" s="182" t="s">
        <v>555</v>
      </c>
      <c r="H236" s="183">
        <v>24.48</v>
      </c>
      <c r="I236" s="184"/>
      <c r="L236" s="180"/>
      <c r="M236" s="185"/>
      <c r="N236" s="186"/>
      <c r="O236" s="186"/>
      <c r="P236" s="186"/>
      <c r="Q236" s="186"/>
      <c r="R236" s="186"/>
      <c r="S236" s="186"/>
      <c r="T236" s="187"/>
      <c r="AT236" s="181" t="s">
        <v>243</v>
      </c>
      <c r="AU236" s="181" t="s">
        <v>87</v>
      </c>
      <c r="AV236" s="14" t="s">
        <v>87</v>
      </c>
      <c r="AW236" s="14" t="s">
        <v>29</v>
      </c>
      <c r="AX236" s="14" t="s">
        <v>75</v>
      </c>
      <c r="AY236" s="181" t="s">
        <v>234</v>
      </c>
    </row>
    <row r="237" spans="2:51" s="14" customFormat="1">
      <c r="B237" s="180"/>
      <c r="D237" s="173" t="s">
        <v>243</v>
      </c>
      <c r="E237" s="181" t="s">
        <v>1</v>
      </c>
      <c r="F237" s="182" t="s">
        <v>547</v>
      </c>
      <c r="H237" s="183">
        <v>2.5390000000000001</v>
      </c>
      <c r="I237" s="184"/>
      <c r="L237" s="180"/>
      <c r="M237" s="185"/>
      <c r="N237" s="186"/>
      <c r="O237" s="186"/>
      <c r="P237" s="186"/>
      <c r="Q237" s="186"/>
      <c r="R237" s="186"/>
      <c r="S237" s="186"/>
      <c r="T237" s="187"/>
      <c r="AT237" s="181" t="s">
        <v>243</v>
      </c>
      <c r="AU237" s="181" t="s">
        <v>87</v>
      </c>
      <c r="AV237" s="14" t="s">
        <v>87</v>
      </c>
      <c r="AW237" s="14" t="s">
        <v>29</v>
      </c>
      <c r="AX237" s="14" t="s">
        <v>75</v>
      </c>
      <c r="AY237" s="181" t="s">
        <v>234</v>
      </c>
    </row>
    <row r="238" spans="2:51" s="14" customFormat="1">
      <c r="B238" s="180"/>
      <c r="D238" s="173" t="s">
        <v>243</v>
      </c>
      <c r="E238" s="181" t="s">
        <v>1</v>
      </c>
      <c r="F238" s="182" t="s">
        <v>556</v>
      </c>
      <c r="H238" s="183">
        <v>-1.6160000000000001</v>
      </c>
      <c r="I238" s="184"/>
      <c r="L238" s="180"/>
      <c r="M238" s="185"/>
      <c r="N238" s="186"/>
      <c r="O238" s="186"/>
      <c r="P238" s="186"/>
      <c r="Q238" s="186"/>
      <c r="R238" s="186"/>
      <c r="S238" s="186"/>
      <c r="T238" s="187"/>
      <c r="AT238" s="181" t="s">
        <v>243</v>
      </c>
      <c r="AU238" s="181" t="s">
        <v>87</v>
      </c>
      <c r="AV238" s="14" t="s">
        <v>87</v>
      </c>
      <c r="AW238" s="14" t="s">
        <v>29</v>
      </c>
      <c r="AX238" s="14" t="s">
        <v>75</v>
      </c>
      <c r="AY238" s="181" t="s">
        <v>234</v>
      </c>
    </row>
    <row r="239" spans="2:51" s="14" customFormat="1">
      <c r="B239" s="180"/>
      <c r="D239" s="173" t="s">
        <v>243</v>
      </c>
      <c r="E239" s="181" t="s">
        <v>1</v>
      </c>
      <c r="F239" s="182" t="s">
        <v>557</v>
      </c>
      <c r="H239" s="183">
        <v>-8.4000000000000005E-2</v>
      </c>
      <c r="I239" s="184"/>
      <c r="L239" s="180"/>
      <c r="M239" s="185"/>
      <c r="N239" s="186"/>
      <c r="O239" s="186"/>
      <c r="P239" s="186"/>
      <c r="Q239" s="186"/>
      <c r="R239" s="186"/>
      <c r="S239" s="186"/>
      <c r="T239" s="187"/>
      <c r="AT239" s="181" t="s">
        <v>243</v>
      </c>
      <c r="AU239" s="181" t="s">
        <v>87</v>
      </c>
      <c r="AV239" s="14" t="s">
        <v>87</v>
      </c>
      <c r="AW239" s="14" t="s">
        <v>29</v>
      </c>
      <c r="AX239" s="14" t="s">
        <v>75</v>
      </c>
      <c r="AY239" s="181" t="s">
        <v>234</v>
      </c>
    </row>
    <row r="240" spans="2:51" s="16" customFormat="1">
      <c r="B240" s="210"/>
      <c r="D240" s="173" t="s">
        <v>243</v>
      </c>
      <c r="E240" s="211" t="s">
        <v>1</v>
      </c>
      <c r="F240" s="212" t="s">
        <v>558</v>
      </c>
      <c r="H240" s="213">
        <v>25.318999999999999</v>
      </c>
      <c r="I240" s="214"/>
      <c r="L240" s="210"/>
      <c r="M240" s="215"/>
      <c r="N240" s="216"/>
      <c r="O240" s="216"/>
      <c r="P240" s="216"/>
      <c r="Q240" s="216"/>
      <c r="R240" s="216"/>
      <c r="S240" s="216"/>
      <c r="T240" s="217"/>
      <c r="AT240" s="211" t="s">
        <v>243</v>
      </c>
      <c r="AU240" s="211" t="s">
        <v>87</v>
      </c>
      <c r="AV240" s="16" t="s">
        <v>92</v>
      </c>
      <c r="AW240" s="16" t="s">
        <v>29</v>
      </c>
      <c r="AX240" s="16" t="s">
        <v>75</v>
      </c>
      <c r="AY240" s="211" t="s">
        <v>234</v>
      </c>
    </row>
    <row r="241" spans="2:51" s="14" customFormat="1">
      <c r="B241" s="180"/>
      <c r="D241" s="173" t="s">
        <v>243</v>
      </c>
      <c r="E241" s="181" t="s">
        <v>1</v>
      </c>
      <c r="F241" s="182" t="s">
        <v>559</v>
      </c>
      <c r="H241" s="183">
        <v>27.795000000000002</v>
      </c>
      <c r="I241" s="184"/>
      <c r="L241" s="180"/>
      <c r="M241" s="185"/>
      <c r="N241" s="186"/>
      <c r="O241" s="186"/>
      <c r="P241" s="186"/>
      <c r="Q241" s="186"/>
      <c r="R241" s="186"/>
      <c r="S241" s="186"/>
      <c r="T241" s="187"/>
      <c r="AT241" s="181" t="s">
        <v>243</v>
      </c>
      <c r="AU241" s="181" t="s">
        <v>87</v>
      </c>
      <c r="AV241" s="14" t="s">
        <v>87</v>
      </c>
      <c r="AW241" s="14" t="s">
        <v>29</v>
      </c>
      <c r="AX241" s="14" t="s">
        <v>75</v>
      </c>
      <c r="AY241" s="181" t="s">
        <v>234</v>
      </c>
    </row>
    <row r="242" spans="2:51" s="14" customFormat="1">
      <c r="B242" s="180"/>
      <c r="D242" s="173" t="s">
        <v>243</v>
      </c>
      <c r="E242" s="181" t="s">
        <v>1</v>
      </c>
      <c r="F242" s="182" t="s">
        <v>547</v>
      </c>
      <c r="H242" s="183">
        <v>2.5390000000000001</v>
      </c>
      <c r="I242" s="184"/>
      <c r="L242" s="180"/>
      <c r="M242" s="185"/>
      <c r="N242" s="186"/>
      <c r="O242" s="186"/>
      <c r="P242" s="186"/>
      <c r="Q242" s="186"/>
      <c r="R242" s="186"/>
      <c r="S242" s="186"/>
      <c r="T242" s="187"/>
      <c r="AT242" s="181" t="s">
        <v>243</v>
      </c>
      <c r="AU242" s="181" t="s">
        <v>87</v>
      </c>
      <c r="AV242" s="14" t="s">
        <v>87</v>
      </c>
      <c r="AW242" s="14" t="s">
        <v>29</v>
      </c>
      <c r="AX242" s="14" t="s">
        <v>75</v>
      </c>
      <c r="AY242" s="181" t="s">
        <v>234</v>
      </c>
    </row>
    <row r="243" spans="2:51" s="14" customFormat="1">
      <c r="B243" s="180"/>
      <c r="D243" s="173" t="s">
        <v>243</v>
      </c>
      <c r="E243" s="181" t="s">
        <v>1</v>
      </c>
      <c r="F243" s="182" t="s">
        <v>560</v>
      </c>
      <c r="H243" s="183">
        <v>-3.4340000000000002</v>
      </c>
      <c r="I243" s="184"/>
      <c r="L243" s="180"/>
      <c r="M243" s="185"/>
      <c r="N243" s="186"/>
      <c r="O243" s="186"/>
      <c r="P243" s="186"/>
      <c r="Q243" s="186"/>
      <c r="R243" s="186"/>
      <c r="S243" s="186"/>
      <c r="T243" s="187"/>
      <c r="AT243" s="181" t="s">
        <v>243</v>
      </c>
      <c r="AU243" s="181" t="s">
        <v>87</v>
      </c>
      <c r="AV243" s="14" t="s">
        <v>87</v>
      </c>
      <c r="AW243" s="14" t="s">
        <v>29</v>
      </c>
      <c r="AX243" s="14" t="s">
        <v>75</v>
      </c>
      <c r="AY243" s="181" t="s">
        <v>234</v>
      </c>
    </row>
    <row r="244" spans="2:51" s="14" customFormat="1">
      <c r="B244" s="180"/>
      <c r="D244" s="173" t="s">
        <v>243</v>
      </c>
      <c r="E244" s="181" t="s">
        <v>1</v>
      </c>
      <c r="F244" s="182" t="s">
        <v>561</v>
      </c>
      <c r="H244" s="183">
        <v>-0.16800000000000001</v>
      </c>
      <c r="I244" s="184"/>
      <c r="L244" s="180"/>
      <c r="M244" s="185"/>
      <c r="N244" s="186"/>
      <c r="O244" s="186"/>
      <c r="P244" s="186"/>
      <c r="Q244" s="186"/>
      <c r="R244" s="186"/>
      <c r="S244" s="186"/>
      <c r="T244" s="187"/>
      <c r="AT244" s="181" t="s">
        <v>243</v>
      </c>
      <c r="AU244" s="181" t="s">
        <v>87</v>
      </c>
      <c r="AV244" s="14" t="s">
        <v>87</v>
      </c>
      <c r="AW244" s="14" t="s">
        <v>29</v>
      </c>
      <c r="AX244" s="14" t="s">
        <v>75</v>
      </c>
      <c r="AY244" s="181" t="s">
        <v>234</v>
      </c>
    </row>
    <row r="245" spans="2:51" s="16" customFormat="1">
      <c r="B245" s="210"/>
      <c r="D245" s="173" t="s">
        <v>243</v>
      </c>
      <c r="E245" s="211" t="s">
        <v>1</v>
      </c>
      <c r="F245" s="212" t="s">
        <v>562</v>
      </c>
      <c r="H245" s="213">
        <v>26.731999999999999</v>
      </c>
      <c r="I245" s="214"/>
      <c r="L245" s="210"/>
      <c r="M245" s="215"/>
      <c r="N245" s="216"/>
      <c r="O245" s="216"/>
      <c r="P245" s="216"/>
      <c r="Q245" s="216"/>
      <c r="R245" s="216"/>
      <c r="S245" s="216"/>
      <c r="T245" s="217"/>
      <c r="AT245" s="211" t="s">
        <v>243</v>
      </c>
      <c r="AU245" s="211" t="s">
        <v>87</v>
      </c>
      <c r="AV245" s="16" t="s">
        <v>92</v>
      </c>
      <c r="AW245" s="16" t="s">
        <v>29</v>
      </c>
      <c r="AX245" s="16" t="s">
        <v>75</v>
      </c>
      <c r="AY245" s="211" t="s">
        <v>234</v>
      </c>
    </row>
    <row r="246" spans="2:51" s="14" customFormat="1">
      <c r="B246" s="180"/>
      <c r="D246" s="173" t="s">
        <v>243</v>
      </c>
      <c r="E246" s="181" t="s">
        <v>1</v>
      </c>
      <c r="F246" s="182" t="s">
        <v>559</v>
      </c>
      <c r="H246" s="183">
        <v>27.795000000000002</v>
      </c>
      <c r="I246" s="184"/>
      <c r="L246" s="180"/>
      <c r="M246" s="185"/>
      <c r="N246" s="186"/>
      <c r="O246" s="186"/>
      <c r="P246" s="186"/>
      <c r="Q246" s="186"/>
      <c r="R246" s="186"/>
      <c r="S246" s="186"/>
      <c r="T246" s="187"/>
      <c r="AT246" s="181" t="s">
        <v>243</v>
      </c>
      <c r="AU246" s="181" t="s">
        <v>87</v>
      </c>
      <c r="AV246" s="14" t="s">
        <v>87</v>
      </c>
      <c r="AW246" s="14" t="s">
        <v>29</v>
      </c>
      <c r="AX246" s="14" t="s">
        <v>75</v>
      </c>
      <c r="AY246" s="181" t="s">
        <v>234</v>
      </c>
    </row>
    <row r="247" spans="2:51" s="14" customFormat="1">
      <c r="B247" s="180"/>
      <c r="D247" s="173" t="s">
        <v>243</v>
      </c>
      <c r="E247" s="181" t="s">
        <v>1</v>
      </c>
      <c r="F247" s="182" t="s">
        <v>547</v>
      </c>
      <c r="H247" s="183">
        <v>2.5390000000000001</v>
      </c>
      <c r="I247" s="184"/>
      <c r="L247" s="180"/>
      <c r="M247" s="185"/>
      <c r="N247" s="186"/>
      <c r="O247" s="186"/>
      <c r="P247" s="186"/>
      <c r="Q247" s="186"/>
      <c r="R247" s="186"/>
      <c r="S247" s="186"/>
      <c r="T247" s="187"/>
      <c r="AT247" s="181" t="s">
        <v>243</v>
      </c>
      <c r="AU247" s="181" t="s">
        <v>87</v>
      </c>
      <c r="AV247" s="14" t="s">
        <v>87</v>
      </c>
      <c r="AW247" s="14" t="s">
        <v>29</v>
      </c>
      <c r="AX247" s="14" t="s">
        <v>75</v>
      </c>
      <c r="AY247" s="181" t="s">
        <v>234</v>
      </c>
    </row>
    <row r="248" spans="2:51" s="14" customFormat="1">
      <c r="B248" s="180"/>
      <c r="D248" s="173" t="s">
        <v>243</v>
      </c>
      <c r="E248" s="181" t="s">
        <v>1</v>
      </c>
      <c r="F248" s="182" t="s">
        <v>560</v>
      </c>
      <c r="H248" s="183">
        <v>-3.4340000000000002</v>
      </c>
      <c r="I248" s="184"/>
      <c r="L248" s="180"/>
      <c r="M248" s="185"/>
      <c r="N248" s="186"/>
      <c r="O248" s="186"/>
      <c r="P248" s="186"/>
      <c r="Q248" s="186"/>
      <c r="R248" s="186"/>
      <c r="S248" s="186"/>
      <c r="T248" s="187"/>
      <c r="AT248" s="181" t="s">
        <v>243</v>
      </c>
      <c r="AU248" s="181" t="s">
        <v>87</v>
      </c>
      <c r="AV248" s="14" t="s">
        <v>87</v>
      </c>
      <c r="AW248" s="14" t="s">
        <v>29</v>
      </c>
      <c r="AX248" s="14" t="s">
        <v>75</v>
      </c>
      <c r="AY248" s="181" t="s">
        <v>234</v>
      </c>
    </row>
    <row r="249" spans="2:51" s="14" customFormat="1">
      <c r="B249" s="180"/>
      <c r="D249" s="173" t="s">
        <v>243</v>
      </c>
      <c r="E249" s="181" t="s">
        <v>1</v>
      </c>
      <c r="F249" s="182" t="s">
        <v>561</v>
      </c>
      <c r="H249" s="183">
        <v>-0.16800000000000001</v>
      </c>
      <c r="I249" s="184"/>
      <c r="L249" s="180"/>
      <c r="M249" s="185"/>
      <c r="N249" s="186"/>
      <c r="O249" s="186"/>
      <c r="P249" s="186"/>
      <c r="Q249" s="186"/>
      <c r="R249" s="186"/>
      <c r="S249" s="186"/>
      <c r="T249" s="187"/>
      <c r="AT249" s="181" t="s">
        <v>243</v>
      </c>
      <c r="AU249" s="181" t="s">
        <v>87</v>
      </c>
      <c r="AV249" s="14" t="s">
        <v>87</v>
      </c>
      <c r="AW249" s="14" t="s">
        <v>29</v>
      </c>
      <c r="AX249" s="14" t="s">
        <v>75</v>
      </c>
      <c r="AY249" s="181" t="s">
        <v>234</v>
      </c>
    </row>
    <row r="250" spans="2:51" s="16" customFormat="1">
      <c r="B250" s="210"/>
      <c r="D250" s="173" t="s">
        <v>243</v>
      </c>
      <c r="E250" s="211" t="s">
        <v>1</v>
      </c>
      <c r="F250" s="212" t="s">
        <v>563</v>
      </c>
      <c r="H250" s="213">
        <v>26.731999999999999</v>
      </c>
      <c r="I250" s="214"/>
      <c r="L250" s="210"/>
      <c r="M250" s="215"/>
      <c r="N250" s="216"/>
      <c r="O250" s="216"/>
      <c r="P250" s="216"/>
      <c r="Q250" s="216"/>
      <c r="R250" s="216"/>
      <c r="S250" s="216"/>
      <c r="T250" s="217"/>
      <c r="AT250" s="211" t="s">
        <v>243</v>
      </c>
      <c r="AU250" s="211" t="s">
        <v>87</v>
      </c>
      <c r="AV250" s="16" t="s">
        <v>92</v>
      </c>
      <c r="AW250" s="16" t="s">
        <v>29</v>
      </c>
      <c r="AX250" s="16" t="s">
        <v>75</v>
      </c>
      <c r="AY250" s="211" t="s">
        <v>234</v>
      </c>
    </row>
    <row r="251" spans="2:51" s="14" customFormat="1">
      <c r="B251" s="180"/>
      <c r="D251" s="173" t="s">
        <v>243</v>
      </c>
      <c r="E251" s="181" t="s">
        <v>1</v>
      </c>
      <c r="F251" s="182" t="s">
        <v>559</v>
      </c>
      <c r="H251" s="183">
        <v>27.795000000000002</v>
      </c>
      <c r="I251" s="184"/>
      <c r="L251" s="180"/>
      <c r="M251" s="185"/>
      <c r="N251" s="186"/>
      <c r="O251" s="186"/>
      <c r="P251" s="186"/>
      <c r="Q251" s="186"/>
      <c r="R251" s="186"/>
      <c r="S251" s="186"/>
      <c r="T251" s="187"/>
      <c r="AT251" s="181" t="s">
        <v>243</v>
      </c>
      <c r="AU251" s="181" t="s">
        <v>87</v>
      </c>
      <c r="AV251" s="14" t="s">
        <v>87</v>
      </c>
      <c r="AW251" s="14" t="s">
        <v>29</v>
      </c>
      <c r="AX251" s="14" t="s">
        <v>75</v>
      </c>
      <c r="AY251" s="181" t="s">
        <v>234</v>
      </c>
    </row>
    <row r="252" spans="2:51" s="14" customFormat="1">
      <c r="B252" s="180"/>
      <c r="D252" s="173" t="s">
        <v>243</v>
      </c>
      <c r="E252" s="181" t="s">
        <v>1</v>
      </c>
      <c r="F252" s="182" t="s">
        <v>547</v>
      </c>
      <c r="H252" s="183">
        <v>2.5390000000000001</v>
      </c>
      <c r="I252" s="184"/>
      <c r="L252" s="180"/>
      <c r="M252" s="185"/>
      <c r="N252" s="186"/>
      <c r="O252" s="186"/>
      <c r="P252" s="186"/>
      <c r="Q252" s="186"/>
      <c r="R252" s="186"/>
      <c r="S252" s="186"/>
      <c r="T252" s="187"/>
      <c r="AT252" s="181" t="s">
        <v>243</v>
      </c>
      <c r="AU252" s="181" t="s">
        <v>87</v>
      </c>
      <c r="AV252" s="14" t="s">
        <v>87</v>
      </c>
      <c r="AW252" s="14" t="s">
        <v>29</v>
      </c>
      <c r="AX252" s="14" t="s">
        <v>75</v>
      </c>
      <c r="AY252" s="181" t="s">
        <v>234</v>
      </c>
    </row>
    <row r="253" spans="2:51" s="14" customFormat="1">
      <c r="B253" s="180"/>
      <c r="D253" s="173" t="s">
        <v>243</v>
      </c>
      <c r="E253" s="181" t="s">
        <v>1</v>
      </c>
      <c r="F253" s="182" t="s">
        <v>560</v>
      </c>
      <c r="H253" s="183">
        <v>-3.4340000000000002</v>
      </c>
      <c r="I253" s="184"/>
      <c r="L253" s="180"/>
      <c r="M253" s="185"/>
      <c r="N253" s="186"/>
      <c r="O253" s="186"/>
      <c r="P253" s="186"/>
      <c r="Q253" s="186"/>
      <c r="R253" s="186"/>
      <c r="S253" s="186"/>
      <c r="T253" s="187"/>
      <c r="AT253" s="181" t="s">
        <v>243</v>
      </c>
      <c r="AU253" s="181" t="s">
        <v>87</v>
      </c>
      <c r="AV253" s="14" t="s">
        <v>87</v>
      </c>
      <c r="AW253" s="14" t="s">
        <v>29</v>
      </c>
      <c r="AX253" s="14" t="s">
        <v>75</v>
      </c>
      <c r="AY253" s="181" t="s">
        <v>234</v>
      </c>
    </row>
    <row r="254" spans="2:51" s="14" customFormat="1">
      <c r="B254" s="180"/>
      <c r="D254" s="173" t="s">
        <v>243</v>
      </c>
      <c r="E254" s="181" t="s">
        <v>1</v>
      </c>
      <c r="F254" s="182" t="s">
        <v>561</v>
      </c>
      <c r="H254" s="183">
        <v>-0.16800000000000001</v>
      </c>
      <c r="I254" s="184"/>
      <c r="L254" s="180"/>
      <c r="M254" s="185"/>
      <c r="N254" s="186"/>
      <c r="O254" s="186"/>
      <c r="P254" s="186"/>
      <c r="Q254" s="186"/>
      <c r="R254" s="186"/>
      <c r="S254" s="186"/>
      <c r="T254" s="187"/>
      <c r="AT254" s="181" t="s">
        <v>243</v>
      </c>
      <c r="AU254" s="181" t="s">
        <v>87</v>
      </c>
      <c r="AV254" s="14" t="s">
        <v>87</v>
      </c>
      <c r="AW254" s="14" t="s">
        <v>29</v>
      </c>
      <c r="AX254" s="14" t="s">
        <v>75</v>
      </c>
      <c r="AY254" s="181" t="s">
        <v>234</v>
      </c>
    </row>
    <row r="255" spans="2:51" s="16" customFormat="1">
      <c r="B255" s="210"/>
      <c r="D255" s="173" t="s">
        <v>243</v>
      </c>
      <c r="E255" s="211" t="s">
        <v>1</v>
      </c>
      <c r="F255" s="212" t="s">
        <v>564</v>
      </c>
      <c r="H255" s="213">
        <v>26.731999999999999</v>
      </c>
      <c r="I255" s="214"/>
      <c r="L255" s="210"/>
      <c r="M255" s="215"/>
      <c r="N255" s="216"/>
      <c r="O255" s="216"/>
      <c r="P255" s="216"/>
      <c r="Q255" s="216"/>
      <c r="R255" s="216"/>
      <c r="S255" s="216"/>
      <c r="T255" s="217"/>
      <c r="AT255" s="211" t="s">
        <v>243</v>
      </c>
      <c r="AU255" s="211" t="s">
        <v>87</v>
      </c>
      <c r="AV255" s="16" t="s">
        <v>92</v>
      </c>
      <c r="AW255" s="16" t="s">
        <v>29</v>
      </c>
      <c r="AX255" s="16" t="s">
        <v>75</v>
      </c>
      <c r="AY255" s="211" t="s">
        <v>234</v>
      </c>
    </row>
    <row r="256" spans="2:51" s="14" customFormat="1">
      <c r="B256" s="180"/>
      <c r="D256" s="173" t="s">
        <v>243</v>
      </c>
      <c r="E256" s="181" t="s">
        <v>1</v>
      </c>
      <c r="F256" s="182" t="s">
        <v>565</v>
      </c>
      <c r="H256" s="183">
        <v>40.927999999999997</v>
      </c>
      <c r="I256" s="184"/>
      <c r="L256" s="180"/>
      <c r="M256" s="185"/>
      <c r="N256" s="186"/>
      <c r="O256" s="186"/>
      <c r="P256" s="186"/>
      <c r="Q256" s="186"/>
      <c r="R256" s="186"/>
      <c r="S256" s="186"/>
      <c r="T256" s="187"/>
      <c r="AT256" s="181" t="s">
        <v>243</v>
      </c>
      <c r="AU256" s="181" t="s">
        <v>87</v>
      </c>
      <c r="AV256" s="14" t="s">
        <v>87</v>
      </c>
      <c r="AW256" s="14" t="s">
        <v>29</v>
      </c>
      <c r="AX256" s="14" t="s">
        <v>75</v>
      </c>
      <c r="AY256" s="181" t="s">
        <v>234</v>
      </c>
    </row>
    <row r="257" spans="1:65" s="14" customFormat="1">
      <c r="B257" s="180"/>
      <c r="D257" s="173" t="s">
        <v>243</v>
      </c>
      <c r="E257" s="181" t="s">
        <v>1</v>
      </c>
      <c r="F257" s="182" t="s">
        <v>547</v>
      </c>
      <c r="H257" s="183">
        <v>2.5390000000000001</v>
      </c>
      <c r="I257" s="184"/>
      <c r="L257" s="180"/>
      <c r="M257" s="185"/>
      <c r="N257" s="186"/>
      <c r="O257" s="186"/>
      <c r="P257" s="186"/>
      <c r="Q257" s="186"/>
      <c r="R257" s="186"/>
      <c r="S257" s="186"/>
      <c r="T257" s="187"/>
      <c r="AT257" s="181" t="s">
        <v>243</v>
      </c>
      <c r="AU257" s="181" t="s">
        <v>87</v>
      </c>
      <c r="AV257" s="14" t="s">
        <v>87</v>
      </c>
      <c r="AW257" s="14" t="s">
        <v>29</v>
      </c>
      <c r="AX257" s="14" t="s">
        <v>75</v>
      </c>
      <c r="AY257" s="181" t="s">
        <v>234</v>
      </c>
    </row>
    <row r="258" spans="1:65" s="14" customFormat="1">
      <c r="B258" s="180"/>
      <c r="D258" s="173" t="s">
        <v>243</v>
      </c>
      <c r="E258" s="181" t="s">
        <v>1</v>
      </c>
      <c r="F258" s="182" t="s">
        <v>566</v>
      </c>
      <c r="H258" s="183">
        <v>-5.05</v>
      </c>
      <c r="I258" s="184"/>
      <c r="L258" s="180"/>
      <c r="M258" s="185"/>
      <c r="N258" s="186"/>
      <c r="O258" s="186"/>
      <c r="P258" s="186"/>
      <c r="Q258" s="186"/>
      <c r="R258" s="186"/>
      <c r="S258" s="186"/>
      <c r="T258" s="187"/>
      <c r="AT258" s="181" t="s">
        <v>243</v>
      </c>
      <c r="AU258" s="181" t="s">
        <v>87</v>
      </c>
      <c r="AV258" s="14" t="s">
        <v>87</v>
      </c>
      <c r="AW258" s="14" t="s">
        <v>29</v>
      </c>
      <c r="AX258" s="14" t="s">
        <v>75</v>
      </c>
      <c r="AY258" s="181" t="s">
        <v>234</v>
      </c>
    </row>
    <row r="259" spans="1:65" s="14" customFormat="1">
      <c r="B259" s="180"/>
      <c r="D259" s="173" t="s">
        <v>243</v>
      </c>
      <c r="E259" s="181" t="s">
        <v>1</v>
      </c>
      <c r="F259" s="182" t="s">
        <v>561</v>
      </c>
      <c r="H259" s="183">
        <v>-0.16800000000000001</v>
      </c>
      <c r="I259" s="184"/>
      <c r="L259" s="180"/>
      <c r="M259" s="185"/>
      <c r="N259" s="186"/>
      <c r="O259" s="186"/>
      <c r="P259" s="186"/>
      <c r="Q259" s="186"/>
      <c r="R259" s="186"/>
      <c r="S259" s="186"/>
      <c r="T259" s="187"/>
      <c r="AT259" s="181" t="s">
        <v>243</v>
      </c>
      <c r="AU259" s="181" t="s">
        <v>87</v>
      </c>
      <c r="AV259" s="14" t="s">
        <v>87</v>
      </c>
      <c r="AW259" s="14" t="s">
        <v>29</v>
      </c>
      <c r="AX259" s="14" t="s">
        <v>75</v>
      </c>
      <c r="AY259" s="181" t="s">
        <v>234</v>
      </c>
    </row>
    <row r="260" spans="1:65" s="16" customFormat="1">
      <c r="B260" s="210"/>
      <c r="D260" s="173" t="s">
        <v>243</v>
      </c>
      <c r="E260" s="211" t="s">
        <v>1</v>
      </c>
      <c r="F260" s="212" t="s">
        <v>567</v>
      </c>
      <c r="H260" s="213">
        <v>38.249000000000002</v>
      </c>
      <c r="I260" s="214"/>
      <c r="L260" s="210"/>
      <c r="M260" s="215"/>
      <c r="N260" s="216"/>
      <c r="O260" s="216"/>
      <c r="P260" s="216"/>
      <c r="Q260" s="216"/>
      <c r="R260" s="216"/>
      <c r="S260" s="216"/>
      <c r="T260" s="217"/>
      <c r="AT260" s="211" t="s">
        <v>243</v>
      </c>
      <c r="AU260" s="211" t="s">
        <v>87</v>
      </c>
      <c r="AV260" s="16" t="s">
        <v>92</v>
      </c>
      <c r="AW260" s="16" t="s">
        <v>29</v>
      </c>
      <c r="AX260" s="16" t="s">
        <v>75</v>
      </c>
      <c r="AY260" s="211" t="s">
        <v>234</v>
      </c>
    </row>
    <row r="261" spans="1:65" s="15" customFormat="1">
      <c r="B261" s="188"/>
      <c r="D261" s="173" t="s">
        <v>243</v>
      </c>
      <c r="E261" s="189" t="s">
        <v>1</v>
      </c>
      <c r="F261" s="190" t="s">
        <v>248</v>
      </c>
      <c r="H261" s="191">
        <v>196.286</v>
      </c>
      <c r="I261" s="192"/>
      <c r="L261" s="188"/>
      <c r="M261" s="193"/>
      <c r="N261" s="194"/>
      <c r="O261" s="194"/>
      <c r="P261" s="194"/>
      <c r="Q261" s="194"/>
      <c r="R261" s="194"/>
      <c r="S261" s="194"/>
      <c r="T261" s="195"/>
      <c r="AT261" s="189" t="s">
        <v>243</v>
      </c>
      <c r="AU261" s="189" t="s">
        <v>87</v>
      </c>
      <c r="AV261" s="15" t="s">
        <v>241</v>
      </c>
      <c r="AW261" s="15" t="s">
        <v>29</v>
      </c>
      <c r="AX261" s="15" t="s">
        <v>75</v>
      </c>
      <c r="AY261" s="189" t="s">
        <v>234</v>
      </c>
    </row>
    <row r="262" spans="1:65" s="14" customFormat="1">
      <c r="B262" s="180"/>
      <c r="D262" s="173" t="s">
        <v>243</v>
      </c>
      <c r="E262" s="181" t="s">
        <v>1</v>
      </c>
      <c r="F262" s="182" t="s">
        <v>568</v>
      </c>
      <c r="H262" s="183">
        <v>200.21199999999999</v>
      </c>
      <c r="I262" s="184"/>
      <c r="L262" s="180"/>
      <c r="M262" s="185"/>
      <c r="N262" s="186"/>
      <c r="O262" s="186"/>
      <c r="P262" s="186"/>
      <c r="Q262" s="186"/>
      <c r="R262" s="186"/>
      <c r="S262" s="186"/>
      <c r="T262" s="187"/>
      <c r="AT262" s="181" t="s">
        <v>243</v>
      </c>
      <c r="AU262" s="181" t="s">
        <v>87</v>
      </c>
      <c r="AV262" s="14" t="s">
        <v>87</v>
      </c>
      <c r="AW262" s="14" t="s">
        <v>29</v>
      </c>
      <c r="AX262" s="14" t="s">
        <v>75</v>
      </c>
      <c r="AY262" s="181" t="s">
        <v>234</v>
      </c>
    </row>
    <row r="263" spans="1:65" s="15" customFormat="1">
      <c r="B263" s="188"/>
      <c r="D263" s="173" t="s">
        <v>243</v>
      </c>
      <c r="E263" s="189" t="s">
        <v>1</v>
      </c>
      <c r="F263" s="190" t="s">
        <v>248</v>
      </c>
      <c r="H263" s="191">
        <v>200.21199999999999</v>
      </c>
      <c r="I263" s="192"/>
      <c r="L263" s="188"/>
      <c r="M263" s="193"/>
      <c r="N263" s="194"/>
      <c r="O263" s="194"/>
      <c r="P263" s="194"/>
      <c r="Q263" s="194"/>
      <c r="R263" s="194"/>
      <c r="S263" s="194"/>
      <c r="T263" s="195"/>
      <c r="AT263" s="189" t="s">
        <v>243</v>
      </c>
      <c r="AU263" s="189" t="s">
        <v>87</v>
      </c>
      <c r="AV263" s="15" t="s">
        <v>241</v>
      </c>
      <c r="AW263" s="15" t="s">
        <v>29</v>
      </c>
      <c r="AX263" s="15" t="s">
        <v>82</v>
      </c>
      <c r="AY263" s="189" t="s">
        <v>234</v>
      </c>
    </row>
    <row r="264" spans="1:65" s="2" customFormat="1" ht="33" customHeight="1">
      <c r="A264" s="33"/>
      <c r="B264" s="157"/>
      <c r="C264" s="158" t="s">
        <v>342</v>
      </c>
      <c r="D264" s="158" t="s">
        <v>237</v>
      </c>
      <c r="E264" s="159" t="s">
        <v>569</v>
      </c>
      <c r="F264" s="160" t="s">
        <v>570</v>
      </c>
      <c r="G264" s="161" t="s">
        <v>240</v>
      </c>
      <c r="H264" s="162">
        <v>56.04</v>
      </c>
      <c r="I264" s="163"/>
      <c r="J264" s="164">
        <f>ROUND(I264*H264,2)</f>
        <v>0</v>
      </c>
      <c r="K264" s="165"/>
      <c r="L264" s="34"/>
      <c r="M264" s="166" t="s">
        <v>1</v>
      </c>
      <c r="N264" s="167" t="s">
        <v>41</v>
      </c>
      <c r="O264" s="62"/>
      <c r="P264" s="168">
        <f>O264*H264</f>
        <v>0</v>
      </c>
      <c r="Q264" s="168">
        <v>4.0000000000000002E-4</v>
      </c>
      <c r="R264" s="168">
        <f>Q264*H264</f>
        <v>2.2416000000000002E-2</v>
      </c>
      <c r="S264" s="168">
        <v>0</v>
      </c>
      <c r="T264" s="169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70" t="s">
        <v>241</v>
      </c>
      <c r="AT264" s="170" t="s">
        <v>237</v>
      </c>
      <c r="AU264" s="170" t="s">
        <v>87</v>
      </c>
      <c r="AY264" s="18" t="s">
        <v>234</v>
      </c>
      <c r="BE264" s="171">
        <f>IF(N264="základná",J264,0)</f>
        <v>0</v>
      </c>
      <c r="BF264" s="171">
        <f>IF(N264="znížená",J264,0)</f>
        <v>0</v>
      </c>
      <c r="BG264" s="171">
        <f>IF(N264="zákl. prenesená",J264,0)</f>
        <v>0</v>
      </c>
      <c r="BH264" s="171">
        <f>IF(N264="zníž. prenesená",J264,0)</f>
        <v>0</v>
      </c>
      <c r="BI264" s="171">
        <f>IF(N264="nulová",J264,0)</f>
        <v>0</v>
      </c>
      <c r="BJ264" s="18" t="s">
        <v>87</v>
      </c>
      <c r="BK264" s="171">
        <f>ROUND(I264*H264,2)</f>
        <v>0</v>
      </c>
      <c r="BL264" s="18" t="s">
        <v>241</v>
      </c>
      <c r="BM264" s="170" t="s">
        <v>571</v>
      </c>
    </row>
    <row r="265" spans="1:65" s="14" customFormat="1">
      <c r="B265" s="180"/>
      <c r="D265" s="173" t="s">
        <v>243</v>
      </c>
      <c r="E265" s="181" t="s">
        <v>1</v>
      </c>
      <c r="F265" s="182" t="s">
        <v>572</v>
      </c>
      <c r="H265" s="183">
        <v>56.04</v>
      </c>
      <c r="I265" s="184"/>
      <c r="L265" s="180"/>
      <c r="M265" s="185"/>
      <c r="N265" s="186"/>
      <c r="O265" s="186"/>
      <c r="P265" s="186"/>
      <c r="Q265" s="186"/>
      <c r="R265" s="186"/>
      <c r="S265" s="186"/>
      <c r="T265" s="187"/>
      <c r="AT265" s="181" t="s">
        <v>243</v>
      </c>
      <c r="AU265" s="181" t="s">
        <v>87</v>
      </c>
      <c r="AV265" s="14" t="s">
        <v>87</v>
      </c>
      <c r="AW265" s="14" t="s">
        <v>29</v>
      </c>
      <c r="AX265" s="14" t="s">
        <v>82</v>
      </c>
      <c r="AY265" s="181" t="s">
        <v>234</v>
      </c>
    </row>
    <row r="266" spans="1:65" s="2" customFormat="1" ht="24.15" customHeight="1">
      <c r="A266" s="33"/>
      <c r="B266" s="157"/>
      <c r="C266" s="158" t="s">
        <v>349</v>
      </c>
      <c r="D266" s="158" t="s">
        <v>237</v>
      </c>
      <c r="E266" s="159" t="s">
        <v>573</v>
      </c>
      <c r="F266" s="160" t="s">
        <v>574</v>
      </c>
      <c r="G266" s="161" t="s">
        <v>256</v>
      </c>
      <c r="H266" s="162">
        <v>24.99</v>
      </c>
      <c r="I266" s="163"/>
      <c r="J266" s="164">
        <f>ROUND(I266*H266,2)</f>
        <v>0</v>
      </c>
      <c r="K266" s="165"/>
      <c r="L266" s="34"/>
      <c r="M266" s="166" t="s">
        <v>1</v>
      </c>
      <c r="N266" s="167" t="s">
        <v>41</v>
      </c>
      <c r="O266" s="62"/>
      <c r="P266" s="168">
        <f>O266*H266</f>
        <v>0</v>
      </c>
      <c r="Q266" s="168">
        <v>3.943E-2</v>
      </c>
      <c r="R266" s="168">
        <f>Q266*H266</f>
        <v>0.98535569999999995</v>
      </c>
      <c r="S266" s="168">
        <v>0</v>
      </c>
      <c r="T266" s="169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70" t="s">
        <v>241</v>
      </c>
      <c r="AT266" s="170" t="s">
        <v>237</v>
      </c>
      <c r="AU266" s="170" t="s">
        <v>87</v>
      </c>
      <c r="AY266" s="18" t="s">
        <v>234</v>
      </c>
      <c r="BE266" s="171">
        <f>IF(N266="základná",J266,0)</f>
        <v>0</v>
      </c>
      <c r="BF266" s="171">
        <f>IF(N266="znížená",J266,0)</f>
        <v>0</v>
      </c>
      <c r="BG266" s="171">
        <f>IF(N266="zákl. prenesená",J266,0)</f>
        <v>0</v>
      </c>
      <c r="BH266" s="171">
        <f>IF(N266="zníž. prenesená",J266,0)</f>
        <v>0</v>
      </c>
      <c r="BI266" s="171">
        <f>IF(N266="nulová",J266,0)</f>
        <v>0</v>
      </c>
      <c r="BJ266" s="18" t="s">
        <v>87</v>
      </c>
      <c r="BK266" s="171">
        <f>ROUND(I266*H266,2)</f>
        <v>0</v>
      </c>
      <c r="BL266" s="18" t="s">
        <v>241</v>
      </c>
      <c r="BM266" s="170" t="s">
        <v>575</v>
      </c>
    </row>
    <row r="267" spans="1:65" s="13" customFormat="1">
      <c r="B267" s="172"/>
      <c r="D267" s="173" t="s">
        <v>243</v>
      </c>
      <c r="E267" s="174" t="s">
        <v>1</v>
      </c>
      <c r="F267" s="175" t="s">
        <v>576</v>
      </c>
      <c r="H267" s="174" t="s">
        <v>1</v>
      </c>
      <c r="I267" s="176"/>
      <c r="L267" s="172"/>
      <c r="M267" s="177"/>
      <c r="N267" s="178"/>
      <c r="O267" s="178"/>
      <c r="P267" s="178"/>
      <c r="Q267" s="178"/>
      <c r="R267" s="178"/>
      <c r="S267" s="178"/>
      <c r="T267" s="179"/>
      <c r="AT267" s="174" t="s">
        <v>243</v>
      </c>
      <c r="AU267" s="174" t="s">
        <v>87</v>
      </c>
      <c r="AV267" s="13" t="s">
        <v>82</v>
      </c>
      <c r="AW267" s="13" t="s">
        <v>29</v>
      </c>
      <c r="AX267" s="13" t="s">
        <v>75</v>
      </c>
      <c r="AY267" s="174" t="s">
        <v>234</v>
      </c>
    </row>
    <row r="268" spans="1:65" s="14" customFormat="1">
      <c r="B268" s="180"/>
      <c r="D268" s="173" t="s">
        <v>243</v>
      </c>
      <c r="E268" s="181" t="s">
        <v>1</v>
      </c>
      <c r="F268" s="182" t="s">
        <v>577</v>
      </c>
      <c r="H268" s="183">
        <v>24.99</v>
      </c>
      <c r="I268" s="184"/>
      <c r="L268" s="180"/>
      <c r="M268" s="185"/>
      <c r="N268" s="186"/>
      <c r="O268" s="186"/>
      <c r="P268" s="186"/>
      <c r="Q268" s="186"/>
      <c r="R268" s="186"/>
      <c r="S268" s="186"/>
      <c r="T268" s="187"/>
      <c r="AT268" s="181" t="s">
        <v>243</v>
      </c>
      <c r="AU268" s="181" t="s">
        <v>87</v>
      </c>
      <c r="AV268" s="14" t="s">
        <v>87</v>
      </c>
      <c r="AW268" s="14" t="s">
        <v>29</v>
      </c>
      <c r="AX268" s="14" t="s">
        <v>75</v>
      </c>
      <c r="AY268" s="181" t="s">
        <v>234</v>
      </c>
    </row>
    <row r="269" spans="1:65" s="15" customFormat="1">
      <c r="B269" s="188"/>
      <c r="D269" s="173" t="s">
        <v>243</v>
      </c>
      <c r="E269" s="189" t="s">
        <v>1</v>
      </c>
      <c r="F269" s="190" t="s">
        <v>248</v>
      </c>
      <c r="H269" s="191">
        <v>24.99</v>
      </c>
      <c r="I269" s="192"/>
      <c r="L269" s="188"/>
      <c r="M269" s="193"/>
      <c r="N269" s="194"/>
      <c r="O269" s="194"/>
      <c r="P269" s="194"/>
      <c r="Q269" s="194"/>
      <c r="R269" s="194"/>
      <c r="S269" s="194"/>
      <c r="T269" s="195"/>
      <c r="AT269" s="189" t="s">
        <v>243</v>
      </c>
      <c r="AU269" s="189" t="s">
        <v>87</v>
      </c>
      <c r="AV269" s="15" t="s">
        <v>241</v>
      </c>
      <c r="AW269" s="15" t="s">
        <v>29</v>
      </c>
      <c r="AX269" s="15" t="s">
        <v>82</v>
      </c>
      <c r="AY269" s="189" t="s">
        <v>234</v>
      </c>
    </row>
    <row r="270" spans="1:65" s="12" customFormat="1" ht="22.95" customHeight="1">
      <c r="B270" s="144"/>
      <c r="D270" s="145" t="s">
        <v>74</v>
      </c>
      <c r="E270" s="155" t="s">
        <v>273</v>
      </c>
      <c r="F270" s="155" t="s">
        <v>578</v>
      </c>
      <c r="I270" s="147"/>
      <c r="J270" s="156">
        <f>BK270</f>
        <v>0</v>
      </c>
      <c r="L270" s="144"/>
      <c r="M270" s="149"/>
      <c r="N270" s="150"/>
      <c r="O270" s="150"/>
      <c r="P270" s="151">
        <f>SUM(P271:P305)</f>
        <v>0</v>
      </c>
      <c r="Q270" s="150"/>
      <c r="R270" s="151">
        <f>SUM(R271:R305)</f>
        <v>59.024057450000001</v>
      </c>
      <c r="S270" s="150"/>
      <c r="T270" s="152">
        <f>SUM(T271:T305)</f>
        <v>0</v>
      </c>
      <c r="AR270" s="145" t="s">
        <v>82</v>
      </c>
      <c r="AT270" s="153" t="s">
        <v>74</v>
      </c>
      <c r="AU270" s="153" t="s">
        <v>82</v>
      </c>
      <c r="AY270" s="145" t="s">
        <v>234</v>
      </c>
      <c r="BK270" s="154">
        <f>SUM(BK271:BK305)</f>
        <v>0</v>
      </c>
    </row>
    <row r="271" spans="1:65" s="2" customFormat="1" ht="37.950000000000003" customHeight="1">
      <c r="A271" s="33"/>
      <c r="B271" s="157"/>
      <c r="C271" s="158" t="s">
        <v>7</v>
      </c>
      <c r="D271" s="158" t="s">
        <v>237</v>
      </c>
      <c r="E271" s="159" t="s">
        <v>579</v>
      </c>
      <c r="F271" s="160" t="s">
        <v>580</v>
      </c>
      <c r="G271" s="161" t="s">
        <v>453</v>
      </c>
      <c r="H271" s="162">
        <v>1.982</v>
      </c>
      <c r="I271" s="163"/>
      <c r="J271" s="164">
        <f>ROUND(I271*H271,2)</f>
        <v>0</v>
      </c>
      <c r="K271" s="165"/>
      <c r="L271" s="34"/>
      <c r="M271" s="166" t="s">
        <v>1</v>
      </c>
      <c r="N271" s="167" t="s">
        <v>41</v>
      </c>
      <c r="O271" s="62"/>
      <c r="P271" s="168">
        <f>O271*H271</f>
        <v>0</v>
      </c>
      <c r="Q271" s="168">
        <v>3.6739999999999999</v>
      </c>
      <c r="R271" s="168">
        <f>Q271*H271</f>
        <v>7.2818680000000002</v>
      </c>
      <c r="S271" s="168">
        <v>0</v>
      </c>
      <c r="T271" s="169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70" t="s">
        <v>241</v>
      </c>
      <c r="AT271" s="170" t="s">
        <v>237</v>
      </c>
      <c r="AU271" s="170" t="s">
        <v>87</v>
      </c>
      <c r="AY271" s="18" t="s">
        <v>234</v>
      </c>
      <c r="BE271" s="171">
        <f>IF(N271="základná",J271,0)</f>
        <v>0</v>
      </c>
      <c r="BF271" s="171">
        <f>IF(N271="znížená",J271,0)</f>
        <v>0</v>
      </c>
      <c r="BG271" s="171">
        <f>IF(N271="zákl. prenesená",J271,0)</f>
        <v>0</v>
      </c>
      <c r="BH271" s="171">
        <f>IF(N271="zníž. prenesená",J271,0)</f>
        <v>0</v>
      </c>
      <c r="BI271" s="171">
        <f>IF(N271="nulová",J271,0)</f>
        <v>0</v>
      </c>
      <c r="BJ271" s="18" t="s">
        <v>87</v>
      </c>
      <c r="BK271" s="171">
        <f>ROUND(I271*H271,2)</f>
        <v>0</v>
      </c>
      <c r="BL271" s="18" t="s">
        <v>241</v>
      </c>
      <c r="BM271" s="170" t="s">
        <v>581</v>
      </c>
    </row>
    <row r="272" spans="1:65" s="14" customFormat="1">
      <c r="B272" s="180"/>
      <c r="D272" s="173" t="s">
        <v>243</v>
      </c>
      <c r="E272" s="181" t="s">
        <v>1</v>
      </c>
      <c r="F272" s="182" t="s">
        <v>582</v>
      </c>
      <c r="H272" s="183">
        <v>1.982</v>
      </c>
      <c r="I272" s="184"/>
      <c r="L272" s="180"/>
      <c r="M272" s="185"/>
      <c r="N272" s="186"/>
      <c r="O272" s="186"/>
      <c r="P272" s="186"/>
      <c r="Q272" s="186"/>
      <c r="R272" s="186"/>
      <c r="S272" s="186"/>
      <c r="T272" s="187"/>
      <c r="AT272" s="181" t="s">
        <v>243</v>
      </c>
      <c r="AU272" s="181" t="s">
        <v>87</v>
      </c>
      <c r="AV272" s="14" t="s">
        <v>87</v>
      </c>
      <c r="AW272" s="14" t="s">
        <v>29</v>
      </c>
      <c r="AX272" s="14" t="s">
        <v>82</v>
      </c>
      <c r="AY272" s="181" t="s">
        <v>234</v>
      </c>
    </row>
    <row r="273" spans="1:65" s="2" customFormat="1" ht="24.15" customHeight="1">
      <c r="A273" s="33"/>
      <c r="B273" s="157"/>
      <c r="C273" s="158" t="s">
        <v>362</v>
      </c>
      <c r="D273" s="158" t="s">
        <v>237</v>
      </c>
      <c r="E273" s="159" t="s">
        <v>583</v>
      </c>
      <c r="F273" s="160" t="s">
        <v>584</v>
      </c>
      <c r="G273" s="161" t="s">
        <v>256</v>
      </c>
      <c r="H273" s="162">
        <v>413.64499999999998</v>
      </c>
      <c r="I273" s="163"/>
      <c r="J273" s="164">
        <f>ROUND(I273*H273,2)</f>
        <v>0</v>
      </c>
      <c r="K273" s="165"/>
      <c r="L273" s="34"/>
      <c r="M273" s="166" t="s">
        <v>1</v>
      </c>
      <c r="N273" s="167" t="s">
        <v>41</v>
      </c>
      <c r="O273" s="62"/>
      <c r="P273" s="168">
        <f>O273*H273</f>
        <v>0</v>
      </c>
      <c r="Q273" s="168">
        <v>0</v>
      </c>
      <c r="R273" s="168">
        <f>Q273*H273</f>
        <v>0</v>
      </c>
      <c r="S273" s="168">
        <v>0</v>
      </c>
      <c r="T273" s="169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70" t="s">
        <v>241</v>
      </c>
      <c r="AT273" s="170" t="s">
        <v>237</v>
      </c>
      <c r="AU273" s="170" t="s">
        <v>87</v>
      </c>
      <c r="AY273" s="18" t="s">
        <v>234</v>
      </c>
      <c r="BE273" s="171">
        <f>IF(N273="základná",J273,0)</f>
        <v>0</v>
      </c>
      <c r="BF273" s="171">
        <f>IF(N273="znížená",J273,0)</f>
        <v>0</v>
      </c>
      <c r="BG273" s="171">
        <f>IF(N273="zákl. prenesená",J273,0)</f>
        <v>0</v>
      </c>
      <c r="BH273" s="171">
        <f>IF(N273="zníž. prenesená",J273,0)</f>
        <v>0</v>
      </c>
      <c r="BI273" s="171">
        <f>IF(N273="nulová",J273,0)</f>
        <v>0</v>
      </c>
      <c r="BJ273" s="18" t="s">
        <v>87</v>
      </c>
      <c r="BK273" s="171">
        <f>ROUND(I273*H273,2)</f>
        <v>0</v>
      </c>
      <c r="BL273" s="18" t="s">
        <v>241</v>
      </c>
      <c r="BM273" s="170" t="s">
        <v>585</v>
      </c>
    </row>
    <row r="274" spans="1:65" s="14" customFormat="1">
      <c r="B274" s="180"/>
      <c r="D274" s="173" t="s">
        <v>243</v>
      </c>
      <c r="E274" s="181" t="s">
        <v>1</v>
      </c>
      <c r="F274" s="182" t="s">
        <v>394</v>
      </c>
      <c r="H274" s="183">
        <v>319.23</v>
      </c>
      <c r="I274" s="184"/>
      <c r="L274" s="180"/>
      <c r="M274" s="185"/>
      <c r="N274" s="186"/>
      <c r="O274" s="186"/>
      <c r="P274" s="186"/>
      <c r="Q274" s="186"/>
      <c r="R274" s="186"/>
      <c r="S274" s="186"/>
      <c r="T274" s="187"/>
      <c r="AT274" s="181" t="s">
        <v>243</v>
      </c>
      <c r="AU274" s="181" t="s">
        <v>87</v>
      </c>
      <c r="AV274" s="14" t="s">
        <v>87</v>
      </c>
      <c r="AW274" s="14" t="s">
        <v>29</v>
      </c>
      <c r="AX274" s="14" t="s">
        <v>75</v>
      </c>
      <c r="AY274" s="181" t="s">
        <v>234</v>
      </c>
    </row>
    <row r="275" spans="1:65" s="14" customFormat="1">
      <c r="B275" s="180"/>
      <c r="D275" s="173" t="s">
        <v>243</v>
      </c>
      <c r="E275" s="181" t="s">
        <v>1</v>
      </c>
      <c r="F275" s="182" t="s">
        <v>397</v>
      </c>
      <c r="H275" s="183">
        <v>94.415000000000006</v>
      </c>
      <c r="I275" s="184"/>
      <c r="L275" s="180"/>
      <c r="M275" s="185"/>
      <c r="N275" s="186"/>
      <c r="O275" s="186"/>
      <c r="P275" s="186"/>
      <c r="Q275" s="186"/>
      <c r="R275" s="186"/>
      <c r="S275" s="186"/>
      <c r="T275" s="187"/>
      <c r="AT275" s="181" t="s">
        <v>243</v>
      </c>
      <c r="AU275" s="181" t="s">
        <v>87</v>
      </c>
      <c r="AV275" s="14" t="s">
        <v>87</v>
      </c>
      <c r="AW275" s="14" t="s">
        <v>29</v>
      </c>
      <c r="AX275" s="14" t="s">
        <v>75</v>
      </c>
      <c r="AY275" s="181" t="s">
        <v>234</v>
      </c>
    </row>
    <row r="276" spans="1:65" s="15" customFormat="1">
      <c r="B276" s="188"/>
      <c r="D276" s="173" t="s">
        <v>243</v>
      </c>
      <c r="E276" s="189" t="s">
        <v>1</v>
      </c>
      <c r="F276" s="190" t="s">
        <v>248</v>
      </c>
      <c r="H276" s="191">
        <v>413.64499999999998</v>
      </c>
      <c r="I276" s="192"/>
      <c r="L276" s="188"/>
      <c r="M276" s="193"/>
      <c r="N276" s="194"/>
      <c r="O276" s="194"/>
      <c r="P276" s="194"/>
      <c r="Q276" s="194"/>
      <c r="R276" s="194"/>
      <c r="S276" s="194"/>
      <c r="T276" s="195"/>
      <c r="AT276" s="189" t="s">
        <v>243</v>
      </c>
      <c r="AU276" s="189" t="s">
        <v>87</v>
      </c>
      <c r="AV276" s="15" t="s">
        <v>241</v>
      </c>
      <c r="AW276" s="15" t="s">
        <v>29</v>
      </c>
      <c r="AX276" s="15" t="s">
        <v>82</v>
      </c>
      <c r="AY276" s="189" t="s">
        <v>234</v>
      </c>
    </row>
    <row r="277" spans="1:65" s="2" customFormat="1" ht="16.5" customHeight="1">
      <c r="A277" s="33"/>
      <c r="B277" s="157"/>
      <c r="C277" s="199" t="s">
        <v>367</v>
      </c>
      <c r="D277" s="199" t="s">
        <v>478</v>
      </c>
      <c r="E277" s="200" t="s">
        <v>586</v>
      </c>
      <c r="F277" s="201" t="s">
        <v>587</v>
      </c>
      <c r="G277" s="202" t="s">
        <v>256</v>
      </c>
      <c r="H277" s="203">
        <v>475.69200000000001</v>
      </c>
      <c r="I277" s="204"/>
      <c r="J277" s="205">
        <f>ROUND(I277*H277,2)</f>
        <v>0</v>
      </c>
      <c r="K277" s="206"/>
      <c r="L277" s="207"/>
      <c r="M277" s="208" t="s">
        <v>1</v>
      </c>
      <c r="N277" s="209" t="s">
        <v>41</v>
      </c>
      <c r="O277" s="62"/>
      <c r="P277" s="168">
        <f>O277*H277</f>
        <v>0</v>
      </c>
      <c r="Q277" s="168">
        <v>1E-4</v>
      </c>
      <c r="R277" s="168">
        <f>Q277*H277</f>
        <v>4.7569200000000006E-2</v>
      </c>
      <c r="S277" s="168">
        <v>0</v>
      </c>
      <c r="T277" s="169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70" t="s">
        <v>282</v>
      </c>
      <c r="AT277" s="170" t="s">
        <v>478</v>
      </c>
      <c r="AU277" s="170" t="s">
        <v>87</v>
      </c>
      <c r="AY277" s="18" t="s">
        <v>234</v>
      </c>
      <c r="BE277" s="171">
        <f>IF(N277="základná",J277,0)</f>
        <v>0</v>
      </c>
      <c r="BF277" s="171">
        <f>IF(N277="znížená",J277,0)</f>
        <v>0</v>
      </c>
      <c r="BG277" s="171">
        <f>IF(N277="zákl. prenesená",J277,0)</f>
        <v>0</v>
      </c>
      <c r="BH277" s="171">
        <f>IF(N277="zníž. prenesená",J277,0)</f>
        <v>0</v>
      </c>
      <c r="BI277" s="171">
        <f>IF(N277="nulová",J277,0)</f>
        <v>0</v>
      </c>
      <c r="BJ277" s="18" t="s">
        <v>87</v>
      </c>
      <c r="BK277" s="171">
        <f>ROUND(I277*H277,2)</f>
        <v>0</v>
      </c>
      <c r="BL277" s="18" t="s">
        <v>241</v>
      </c>
      <c r="BM277" s="170" t="s">
        <v>588</v>
      </c>
    </row>
    <row r="278" spans="1:65" s="2" customFormat="1" ht="16.5" customHeight="1">
      <c r="A278" s="33"/>
      <c r="B278" s="157"/>
      <c r="C278" s="158" t="s">
        <v>372</v>
      </c>
      <c r="D278" s="158" t="s">
        <v>237</v>
      </c>
      <c r="E278" s="159" t="s">
        <v>589</v>
      </c>
      <c r="F278" s="160" t="s">
        <v>590</v>
      </c>
      <c r="G278" s="161" t="s">
        <v>240</v>
      </c>
      <c r="H278" s="162">
        <v>460.51</v>
      </c>
      <c r="I278" s="163"/>
      <c r="J278" s="164">
        <f>ROUND(I278*H278,2)</f>
        <v>0</v>
      </c>
      <c r="K278" s="165"/>
      <c r="L278" s="34"/>
      <c r="M278" s="166" t="s">
        <v>1</v>
      </c>
      <c r="N278" s="167" t="s">
        <v>41</v>
      </c>
      <c r="O278" s="62"/>
      <c r="P278" s="168">
        <f>O278*H278</f>
        <v>0</v>
      </c>
      <c r="Q278" s="168">
        <v>0</v>
      </c>
      <c r="R278" s="168">
        <f>Q278*H278</f>
        <v>0</v>
      </c>
      <c r="S278" s="168">
        <v>0</v>
      </c>
      <c r="T278" s="169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70" t="s">
        <v>241</v>
      </c>
      <c r="AT278" s="170" t="s">
        <v>237</v>
      </c>
      <c r="AU278" s="170" t="s">
        <v>87</v>
      </c>
      <c r="AY278" s="18" t="s">
        <v>234</v>
      </c>
      <c r="BE278" s="171">
        <f>IF(N278="základná",J278,0)</f>
        <v>0</v>
      </c>
      <c r="BF278" s="171">
        <f>IF(N278="znížená",J278,0)</f>
        <v>0</v>
      </c>
      <c r="BG278" s="171">
        <f>IF(N278="zákl. prenesená",J278,0)</f>
        <v>0</v>
      </c>
      <c r="BH278" s="171">
        <f>IF(N278="zníž. prenesená",J278,0)</f>
        <v>0</v>
      </c>
      <c r="BI278" s="171">
        <f>IF(N278="nulová",J278,0)</f>
        <v>0</v>
      </c>
      <c r="BJ278" s="18" t="s">
        <v>87</v>
      </c>
      <c r="BK278" s="171">
        <f>ROUND(I278*H278,2)</f>
        <v>0</v>
      </c>
      <c r="BL278" s="18" t="s">
        <v>241</v>
      </c>
      <c r="BM278" s="170" t="s">
        <v>591</v>
      </c>
    </row>
    <row r="279" spans="1:65" s="14" customFormat="1" ht="20.399999999999999">
      <c r="B279" s="180"/>
      <c r="D279" s="173" t="s">
        <v>243</v>
      </c>
      <c r="E279" s="181" t="s">
        <v>1</v>
      </c>
      <c r="F279" s="182" t="s">
        <v>592</v>
      </c>
      <c r="H279" s="183">
        <v>69.19</v>
      </c>
      <c r="I279" s="184"/>
      <c r="L279" s="180"/>
      <c r="M279" s="185"/>
      <c r="N279" s="186"/>
      <c r="O279" s="186"/>
      <c r="P279" s="186"/>
      <c r="Q279" s="186"/>
      <c r="R279" s="186"/>
      <c r="S279" s="186"/>
      <c r="T279" s="187"/>
      <c r="AT279" s="181" t="s">
        <v>243</v>
      </c>
      <c r="AU279" s="181" t="s">
        <v>87</v>
      </c>
      <c r="AV279" s="14" t="s">
        <v>87</v>
      </c>
      <c r="AW279" s="14" t="s">
        <v>29</v>
      </c>
      <c r="AX279" s="14" t="s">
        <v>75</v>
      </c>
      <c r="AY279" s="181" t="s">
        <v>234</v>
      </c>
    </row>
    <row r="280" spans="1:65" s="14" customFormat="1">
      <c r="B280" s="180"/>
      <c r="D280" s="173" t="s">
        <v>243</v>
      </c>
      <c r="E280" s="181" t="s">
        <v>1</v>
      </c>
      <c r="F280" s="182" t="s">
        <v>593</v>
      </c>
      <c r="H280" s="183">
        <v>13.2</v>
      </c>
      <c r="I280" s="184"/>
      <c r="L280" s="180"/>
      <c r="M280" s="185"/>
      <c r="N280" s="186"/>
      <c r="O280" s="186"/>
      <c r="P280" s="186"/>
      <c r="Q280" s="186"/>
      <c r="R280" s="186"/>
      <c r="S280" s="186"/>
      <c r="T280" s="187"/>
      <c r="AT280" s="181" t="s">
        <v>243</v>
      </c>
      <c r="AU280" s="181" t="s">
        <v>87</v>
      </c>
      <c r="AV280" s="14" t="s">
        <v>87</v>
      </c>
      <c r="AW280" s="14" t="s">
        <v>29</v>
      </c>
      <c r="AX280" s="14" t="s">
        <v>75</v>
      </c>
      <c r="AY280" s="181" t="s">
        <v>234</v>
      </c>
    </row>
    <row r="281" spans="1:65" s="14" customFormat="1">
      <c r="B281" s="180"/>
      <c r="D281" s="173" t="s">
        <v>243</v>
      </c>
      <c r="E281" s="181" t="s">
        <v>1</v>
      </c>
      <c r="F281" s="182" t="s">
        <v>594</v>
      </c>
      <c r="H281" s="183">
        <v>43.88</v>
      </c>
      <c r="I281" s="184"/>
      <c r="L281" s="180"/>
      <c r="M281" s="185"/>
      <c r="N281" s="186"/>
      <c r="O281" s="186"/>
      <c r="P281" s="186"/>
      <c r="Q281" s="186"/>
      <c r="R281" s="186"/>
      <c r="S281" s="186"/>
      <c r="T281" s="187"/>
      <c r="AT281" s="181" t="s">
        <v>243</v>
      </c>
      <c r="AU281" s="181" t="s">
        <v>87</v>
      </c>
      <c r="AV281" s="14" t="s">
        <v>87</v>
      </c>
      <c r="AW281" s="14" t="s">
        <v>29</v>
      </c>
      <c r="AX281" s="14" t="s">
        <v>75</v>
      </c>
      <c r="AY281" s="181" t="s">
        <v>234</v>
      </c>
    </row>
    <row r="282" spans="1:65" s="14" customFormat="1" ht="20.399999999999999">
      <c r="B282" s="180"/>
      <c r="D282" s="173" t="s">
        <v>243</v>
      </c>
      <c r="E282" s="181" t="s">
        <v>1</v>
      </c>
      <c r="F282" s="182" t="s">
        <v>595</v>
      </c>
      <c r="H282" s="183">
        <v>47.38</v>
      </c>
      <c r="I282" s="184"/>
      <c r="L282" s="180"/>
      <c r="M282" s="185"/>
      <c r="N282" s="186"/>
      <c r="O282" s="186"/>
      <c r="P282" s="186"/>
      <c r="Q282" s="186"/>
      <c r="R282" s="186"/>
      <c r="S282" s="186"/>
      <c r="T282" s="187"/>
      <c r="AT282" s="181" t="s">
        <v>243</v>
      </c>
      <c r="AU282" s="181" t="s">
        <v>87</v>
      </c>
      <c r="AV282" s="14" t="s">
        <v>87</v>
      </c>
      <c r="AW282" s="14" t="s">
        <v>29</v>
      </c>
      <c r="AX282" s="14" t="s">
        <v>75</v>
      </c>
      <c r="AY282" s="181" t="s">
        <v>234</v>
      </c>
    </row>
    <row r="283" spans="1:65" s="14" customFormat="1" ht="20.399999999999999">
      <c r="B283" s="180"/>
      <c r="D283" s="173" t="s">
        <v>243</v>
      </c>
      <c r="E283" s="181" t="s">
        <v>1</v>
      </c>
      <c r="F283" s="182" t="s">
        <v>596</v>
      </c>
      <c r="H283" s="183">
        <v>43.42</v>
      </c>
      <c r="I283" s="184"/>
      <c r="L283" s="180"/>
      <c r="M283" s="185"/>
      <c r="N283" s="186"/>
      <c r="O283" s="186"/>
      <c r="P283" s="186"/>
      <c r="Q283" s="186"/>
      <c r="R283" s="186"/>
      <c r="S283" s="186"/>
      <c r="T283" s="187"/>
      <c r="AT283" s="181" t="s">
        <v>243</v>
      </c>
      <c r="AU283" s="181" t="s">
        <v>87</v>
      </c>
      <c r="AV283" s="14" t="s">
        <v>87</v>
      </c>
      <c r="AW283" s="14" t="s">
        <v>29</v>
      </c>
      <c r="AX283" s="14" t="s">
        <v>75</v>
      </c>
      <c r="AY283" s="181" t="s">
        <v>234</v>
      </c>
    </row>
    <row r="284" spans="1:65" s="14" customFormat="1">
      <c r="B284" s="180"/>
      <c r="D284" s="173" t="s">
        <v>243</v>
      </c>
      <c r="E284" s="181" t="s">
        <v>1</v>
      </c>
      <c r="F284" s="182" t="s">
        <v>597</v>
      </c>
      <c r="H284" s="183">
        <v>43.12</v>
      </c>
      <c r="I284" s="184"/>
      <c r="L284" s="180"/>
      <c r="M284" s="185"/>
      <c r="N284" s="186"/>
      <c r="O284" s="186"/>
      <c r="P284" s="186"/>
      <c r="Q284" s="186"/>
      <c r="R284" s="186"/>
      <c r="S284" s="186"/>
      <c r="T284" s="187"/>
      <c r="AT284" s="181" t="s">
        <v>243</v>
      </c>
      <c r="AU284" s="181" t="s">
        <v>87</v>
      </c>
      <c r="AV284" s="14" t="s">
        <v>87</v>
      </c>
      <c r="AW284" s="14" t="s">
        <v>29</v>
      </c>
      <c r="AX284" s="14" t="s">
        <v>75</v>
      </c>
      <c r="AY284" s="181" t="s">
        <v>234</v>
      </c>
    </row>
    <row r="285" spans="1:65" s="14" customFormat="1">
      <c r="B285" s="180"/>
      <c r="D285" s="173" t="s">
        <v>243</v>
      </c>
      <c r="E285" s="181" t="s">
        <v>1</v>
      </c>
      <c r="F285" s="182" t="s">
        <v>598</v>
      </c>
      <c r="H285" s="183">
        <v>43.12</v>
      </c>
      <c r="I285" s="184"/>
      <c r="L285" s="180"/>
      <c r="M285" s="185"/>
      <c r="N285" s="186"/>
      <c r="O285" s="186"/>
      <c r="P285" s="186"/>
      <c r="Q285" s="186"/>
      <c r="R285" s="186"/>
      <c r="S285" s="186"/>
      <c r="T285" s="187"/>
      <c r="AT285" s="181" t="s">
        <v>243</v>
      </c>
      <c r="AU285" s="181" t="s">
        <v>87</v>
      </c>
      <c r="AV285" s="14" t="s">
        <v>87</v>
      </c>
      <c r="AW285" s="14" t="s">
        <v>29</v>
      </c>
      <c r="AX285" s="14" t="s">
        <v>75</v>
      </c>
      <c r="AY285" s="181" t="s">
        <v>234</v>
      </c>
    </row>
    <row r="286" spans="1:65" s="14" customFormat="1">
      <c r="B286" s="180"/>
      <c r="D286" s="173" t="s">
        <v>243</v>
      </c>
      <c r="E286" s="181" t="s">
        <v>1</v>
      </c>
      <c r="F286" s="182" t="s">
        <v>599</v>
      </c>
      <c r="H286" s="183">
        <v>42.88</v>
      </c>
      <c r="I286" s="184"/>
      <c r="L286" s="180"/>
      <c r="M286" s="185"/>
      <c r="N286" s="186"/>
      <c r="O286" s="186"/>
      <c r="P286" s="186"/>
      <c r="Q286" s="186"/>
      <c r="R286" s="186"/>
      <c r="S286" s="186"/>
      <c r="T286" s="187"/>
      <c r="AT286" s="181" t="s">
        <v>243</v>
      </c>
      <c r="AU286" s="181" t="s">
        <v>87</v>
      </c>
      <c r="AV286" s="14" t="s">
        <v>87</v>
      </c>
      <c r="AW286" s="14" t="s">
        <v>29</v>
      </c>
      <c r="AX286" s="14" t="s">
        <v>75</v>
      </c>
      <c r="AY286" s="181" t="s">
        <v>234</v>
      </c>
    </row>
    <row r="287" spans="1:65" s="14" customFormat="1" ht="20.399999999999999">
      <c r="B287" s="180"/>
      <c r="D287" s="173" t="s">
        <v>243</v>
      </c>
      <c r="E287" s="181" t="s">
        <v>1</v>
      </c>
      <c r="F287" s="182" t="s">
        <v>600</v>
      </c>
      <c r="H287" s="183">
        <v>49.92</v>
      </c>
      <c r="I287" s="184"/>
      <c r="L287" s="180"/>
      <c r="M287" s="185"/>
      <c r="N287" s="186"/>
      <c r="O287" s="186"/>
      <c r="P287" s="186"/>
      <c r="Q287" s="186"/>
      <c r="R287" s="186"/>
      <c r="S287" s="186"/>
      <c r="T287" s="187"/>
      <c r="AT287" s="181" t="s">
        <v>243</v>
      </c>
      <c r="AU287" s="181" t="s">
        <v>87</v>
      </c>
      <c r="AV287" s="14" t="s">
        <v>87</v>
      </c>
      <c r="AW287" s="14" t="s">
        <v>29</v>
      </c>
      <c r="AX287" s="14" t="s">
        <v>75</v>
      </c>
      <c r="AY287" s="181" t="s">
        <v>234</v>
      </c>
    </row>
    <row r="288" spans="1:65" s="14" customFormat="1">
      <c r="B288" s="180"/>
      <c r="D288" s="173" t="s">
        <v>243</v>
      </c>
      <c r="E288" s="181" t="s">
        <v>1</v>
      </c>
      <c r="F288" s="182" t="s">
        <v>601</v>
      </c>
      <c r="H288" s="183">
        <v>64.400000000000006</v>
      </c>
      <c r="I288" s="184"/>
      <c r="L288" s="180"/>
      <c r="M288" s="185"/>
      <c r="N288" s="186"/>
      <c r="O288" s="186"/>
      <c r="P288" s="186"/>
      <c r="Q288" s="186"/>
      <c r="R288" s="186"/>
      <c r="S288" s="186"/>
      <c r="T288" s="187"/>
      <c r="AT288" s="181" t="s">
        <v>243</v>
      </c>
      <c r="AU288" s="181" t="s">
        <v>87</v>
      </c>
      <c r="AV288" s="14" t="s">
        <v>87</v>
      </c>
      <c r="AW288" s="14" t="s">
        <v>29</v>
      </c>
      <c r="AX288" s="14" t="s">
        <v>75</v>
      </c>
      <c r="AY288" s="181" t="s">
        <v>234</v>
      </c>
    </row>
    <row r="289" spans="1:65" s="15" customFormat="1">
      <c r="B289" s="188"/>
      <c r="D289" s="173" t="s">
        <v>243</v>
      </c>
      <c r="E289" s="189" t="s">
        <v>1</v>
      </c>
      <c r="F289" s="190" t="s">
        <v>248</v>
      </c>
      <c r="H289" s="191">
        <v>460.51</v>
      </c>
      <c r="I289" s="192"/>
      <c r="L289" s="188"/>
      <c r="M289" s="193"/>
      <c r="N289" s="194"/>
      <c r="O289" s="194"/>
      <c r="P289" s="194"/>
      <c r="Q289" s="194"/>
      <c r="R289" s="194"/>
      <c r="S289" s="194"/>
      <c r="T289" s="195"/>
      <c r="AT289" s="189" t="s">
        <v>243</v>
      </c>
      <c r="AU289" s="189" t="s">
        <v>87</v>
      </c>
      <c r="AV289" s="15" t="s">
        <v>241</v>
      </c>
      <c r="AW289" s="15" t="s">
        <v>29</v>
      </c>
      <c r="AX289" s="15" t="s">
        <v>82</v>
      </c>
      <c r="AY289" s="189" t="s">
        <v>234</v>
      </c>
    </row>
    <row r="290" spans="1:65" s="2" customFormat="1" ht="24.15" customHeight="1">
      <c r="A290" s="33"/>
      <c r="B290" s="157"/>
      <c r="C290" s="199" t="s">
        <v>379</v>
      </c>
      <c r="D290" s="199" t="s">
        <v>478</v>
      </c>
      <c r="E290" s="200" t="s">
        <v>602</v>
      </c>
      <c r="F290" s="201" t="s">
        <v>603</v>
      </c>
      <c r="G290" s="202" t="s">
        <v>240</v>
      </c>
      <c r="H290" s="203">
        <v>465.11500000000001</v>
      </c>
      <c r="I290" s="204"/>
      <c r="J290" s="205">
        <f>ROUND(I290*H290,2)</f>
        <v>0</v>
      </c>
      <c r="K290" s="206"/>
      <c r="L290" s="207"/>
      <c r="M290" s="208" t="s">
        <v>1</v>
      </c>
      <c r="N290" s="209" t="s">
        <v>41</v>
      </c>
      <c r="O290" s="62"/>
      <c r="P290" s="168">
        <f>O290*H290</f>
        <v>0</v>
      </c>
      <c r="Q290" s="168">
        <v>1.4999999999999999E-4</v>
      </c>
      <c r="R290" s="168">
        <f>Q290*H290</f>
        <v>6.9767249999999989E-2</v>
      </c>
      <c r="S290" s="168">
        <v>0</v>
      </c>
      <c r="T290" s="169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70" t="s">
        <v>282</v>
      </c>
      <c r="AT290" s="170" t="s">
        <v>478</v>
      </c>
      <c r="AU290" s="170" t="s">
        <v>87</v>
      </c>
      <c r="AY290" s="18" t="s">
        <v>234</v>
      </c>
      <c r="BE290" s="171">
        <f>IF(N290="základná",J290,0)</f>
        <v>0</v>
      </c>
      <c r="BF290" s="171">
        <f>IF(N290="znížená",J290,0)</f>
        <v>0</v>
      </c>
      <c r="BG290" s="171">
        <f>IF(N290="zákl. prenesená",J290,0)</f>
        <v>0</v>
      </c>
      <c r="BH290" s="171">
        <f>IF(N290="zníž. prenesená",J290,0)</f>
        <v>0</v>
      </c>
      <c r="BI290" s="171">
        <f>IF(N290="nulová",J290,0)</f>
        <v>0</v>
      </c>
      <c r="BJ290" s="18" t="s">
        <v>87</v>
      </c>
      <c r="BK290" s="171">
        <f>ROUND(I290*H290,2)</f>
        <v>0</v>
      </c>
      <c r="BL290" s="18" t="s">
        <v>241</v>
      </c>
      <c r="BM290" s="170" t="s">
        <v>604</v>
      </c>
    </row>
    <row r="291" spans="1:65" s="2" customFormat="1" ht="24.15" customHeight="1">
      <c r="A291" s="33"/>
      <c r="B291" s="157"/>
      <c r="C291" s="158" t="s">
        <v>387</v>
      </c>
      <c r="D291" s="158" t="s">
        <v>237</v>
      </c>
      <c r="E291" s="159" t="s">
        <v>605</v>
      </c>
      <c r="F291" s="160" t="s">
        <v>606</v>
      </c>
      <c r="G291" s="161" t="s">
        <v>256</v>
      </c>
      <c r="H291" s="162">
        <v>413.64499999999998</v>
      </c>
      <c r="I291" s="163"/>
      <c r="J291" s="164">
        <f>ROUND(I291*H291,2)</f>
        <v>0</v>
      </c>
      <c r="K291" s="165"/>
      <c r="L291" s="34"/>
      <c r="M291" s="166" t="s">
        <v>1</v>
      </c>
      <c r="N291" s="167" t="s">
        <v>41</v>
      </c>
      <c r="O291" s="62"/>
      <c r="P291" s="168">
        <f>O291*H291</f>
        <v>0</v>
      </c>
      <c r="Q291" s="168">
        <v>0</v>
      </c>
      <c r="R291" s="168">
        <f>Q291*H291</f>
        <v>0</v>
      </c>
      <c r="S291" s="168">
        <v>0</v>
      </c>
      <c r="T291" s="169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70" t="s">
        <v>241</v>
      </c>
      <c r="AT291" s="170" t="s">
        <v>237</v>
      </c>
      <c r="AU291" s="170" t="s">
        <v>87</v>
      </c>
      <c r="AY291" s="18" t="s">
        <v>234</v>
      </c>
      <c r="BE291" s="171">
        <f>IF(N291="základná",J291,0)</f>
        <v>0</v>
      </c>
      <c r="BF291" s="171">
        <f>IF(N291="znížená",J291,0)</f>
        <v>0</v>
      </c>
      <c r="BG291" s="171">
        <f>IF(N291="zákl. prenesená",J291,0)</f>
        <v>0</v>
      </c>
      <c r="BH291" s="171">
        <f>IF(N291="zníž. prenesená",J291,0)</f>
        <v>0</v>
      </c>
      <c r="BI291" s="171">
        <f>IF(N291="nulová",J291,0)</f>
        <v>0</v>
      </c>
      <c r="BJ291" s="18" t="s">
        <v>87</v>
      </c>
      <c r="BK291" s="171">
        <f>ROUND(I291*H291,2)</f>
        <v>0</v>
      </c>
      <c r="BL291" s="18" t="s">
        <v>241</v>
      </c>
      <c r="BM291" s="170" t="s">
        <v>607</v>
      </c>
    </row>
    <row r="292" spans="1:65" s="14" customFormat="1">
      <c r="B292" s="180"/>
      <c r="D292" s="173" t="s">
        <v>243</v>
      </c>
      <c r="E292" s="181" t="s">
        <v>1</v>
      </c>
      <c r="F292" s="182" t="s">
        <v>397</v>
      </c>
      <c r="H292" s="183">
        <v>94.415000000000006</v>
      </c>
      <c r="I292" s="184"/>
      <c r="L292" s="180"/>
      <c r="M292" s="185"/>
      <c r="N292" s="186"/>
      <c r="O292" s="186"/>
      <c r="P292" s="186"/>
      <c r="Q292" s="186"/>
      <c r="R292" s="186"/>
      <c r="S292" s="186"/>
      <c r="T292" s="187"/>
      <c r="AT292" s="181" t="s">
        <v>243</v>
      </c>
      <c r="AU292" s="181" t="s">
        <v>87</v>
      </c>
      <c r="AV292" s="14" t="s">
        <v>87</v>
      </c>
      <c r="AW292" s="14" t="s">
        <v>29</v>
      </c>
      <c r="AX292" s="14" t="s">
        <v>75</v>
      </c>
      <c r="AY292" s="181" t="s">
        <v>234</v>
      </c>
    </row>
    <row r="293" spans="1:65" s="14" customFormat="1">
      <c r="B293" s="180"/>
      <c r="D293" s="173" t="s">
        <v>243</v>
      </c>
      <c r="E293" s="181" t="s">
        <v>1</v>
      </c>
      <c r="F293" s="182" t="s">
        <v>394</v>
      </c>
      <c r="H293" s="183">
        <v>319.23</v>
      </c>
      <c r="I293" s="184"/>
      <c r="L293" s="180"/>
      <c r="M293" s="185"/>
      <c r="N293" s="186"/>
      <c r="O293" s="186"/>
      <c r="P293" s="186"/>
      <c r="Q293" s="186"/>
      <c r="R293" s="186"/>
      <c r="S293" s="186"/>
      <c r="T293" s="187"/>
      <c r="AT293" s="181" t="s">
        <v>243</v>
      </c>
      <c r="AU293" s="181" t="s">
        <v>87</v>
      </c>
      <c r="AV293" s="14" t="s">
        <v>87</v>
      </c>
      <c r="AW293" s="14" t="s">
        <v>29</v>
      </c>
      <c r="AX293" s="14" t="s">
        <v>75</v>
      </c>
      <c r="AY293" s="181" t="s">
        <v>234</v>
      </c>
    </row>
    <row r="294" spans="1:65" s="15" customFormat="1">
      <c r="B294" s="188"/>
      <c r="D294" s="173" t="s">
        <v>243</v>
      </c>
      <c r="E294" s="189" t="s">
        <v>1</v>
      </c>
      <c r="F294" s="190" t="s">
        <v>248</v>
      </c>
      <c r="H294" s="191">
        <v>413.64499999999998</v>
      </c>
      <c r="I294" s="192"/>
      <c r="L294" s="188"/>
      <c r="M294" s="193"/>
      <c r="N294" s="194"/>
      <c r="O294" s="194"/>
      <c r="P294" s="194"/>
      <c r="Q294" s="194"/>
      <c r="R294" s="194"/>
      <c r="S294" s="194"/>
      <c r="T294" s="195"/>
      <c r="AT294" s="189" t="s">
        <v>243</v>
      </c>
      <c r="AU294" s="189" t="s">
        <v>87</v>
      </c>
      <c r="AV294" s="15" t="s">
        <v>241</v>
      </c>
      <c r="AW294" s="15" t="s">
        <v>29</v>
      </c>
      <c r="AX294" s="15" t="s">
        <v>82</v>
      </c>
      <c r="AY294" s="189" t="s">
        <v>234</v>
      </c>
    </row>
    <row r="295" spans="1:65" s="2" customFormat="1" ht="24.15" customHeight="1">
      <c r="A295" s="33"/>
      <c r="B295" s="157"/>
      <c r="C295" s="199" t="s">
        <v>608</v>
      </c>
      <c r="D295" s="199" t="s">
        <v>478</v>
      </c>
      <c r="E295" s="200" t="s">
        <v>609</v>
      </c>
      <c r="F295" s="201" t="s">
        <v>610</v>
      </c>
      <c r="G295" s="202" t="s">
        <v>611</v>
      </c>
      <c r="H295" s="203">
        <v>85.210999999999999</v>
      </c>
      <c r="I295" s="204"/>
      <c r="J295" s="205">
        <f>ROUND(I295*H295,2)</f>
        <v>0</v>
      </c>
      <c r="K295" s="206"/>
      <c r="L295" s="207"/>
      <c r="M295" s="208" t="s">
        <v>1</v>
      </c>
      <c r="N295" s="209" t="s">
        <v>41</v>
      </c>
      <c r="O295" s="62"/>
      <c r="P295" s="168">
        <f>O295*H295</f>
        <v>0</v>
      </c>
      <c r="Q295" s="168">
        <v>1E-3</v>
      </c>
      <c r="R295" s="168">
        <f>Q295*H295</f>
        <v>8.5210999999999995E-2</v>
      </c>
      <c r="S295" s="168">
        <v>0</v>
      </c>
      <c r="T295" s="169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0" t="s">
        <v>282</v>
      </c>
      <c r="AT295" s="170" t="s">
        <v>478</v>
      </c>
      <c r="AU295" s="170" t="s">
        <v>87</v>
      </c>
      <c r="AY295" s="18" t="s">
        <v>234</v>
      </c>
      <c r="BE295" s="171">
        <f>IF(N295="základná",J295,0)</f>
        <v>0</v>
      </c>
      <c r="BF295" s="171">
        <f>IF(N295="znížená",J295,0)</f>
        <v>0</v>
      </c>
      <c r="BG295" s="171">
        <f>IF(N295="zákl. prenesená",J295,0)</f>
        <v>0</v>
      </c>
      <c r="BH295" s="171">
        <f>IF(N295="zníž. prenesená",J295,0)</f>
        <v>0</v>
      </c>
      <c r="BI295" s="171">
        <f>IF(N295="nulová",J295,0)</f>
        <v>0</v>
      </c>
      <c r="BJ295" s="18" t="s">
        <v>87</v>
      </c>
      <c r="BK295" s="171">
        <f>ROUND(I295*H295,2)</f>
        <v>0</v>
      </c>
      <c r="BL295" s="18" t="s">
        <v>241</v>
      </c>
      <c r="BM295" s="170" t="s">
        <v>612</v>
      </c>
    </row>
    <row r="296" spans="1:65" s="2" customFormat="1" ht="16.5" customHeight="1">
      <c r="A296" s="33"/>
      <c r="B296" s="157"/>
      <c r="C296" s="158" t="s">
        <v>613</v>
      </c>
      <c r="D296" s="158" t="s">
        <v>237</v>
      </c>
      <c r="E296" s="159" t="s">
        <v>614</v>
      </c>
      <c r="F296" s="160" t="s">
        <v>615</v>
      </c>
      <c r="G296" s="161" t="s">
        <v>256</v>
      </c>
      <c r="H296" s="162">
        <v>413.64499999999998</v>
      </c>
      <c r="I296" s="163"/>
      <c r="J296" s="164">
        <f>ROUND(I296*H296,2)</f>
        <v>0</v>
      </c>
      <c r="K296" s="165"/>
      <c r="L296" s="34"/>
      <c r="M296" s="166" t="s">
        <v>1</v>
      </c>
      <c r="N296" s="167" t="s">
        <v>41</v>
      </c>
      <c r="O296" s="62"/>
      <c r="P296" s="168">
        <f>O296*H296</f>
        <v>0</v>
      </c>
      <c r="Q296" s="168">
        <v>0.1236</v>
      </c>
      <c r="R296" s="168">
        <f>Q296*H296</f>
        <v>51.126522000000001</v>
      </c>
      <c r="S296" s="168">
        <v>0</v>
      </c>
      <c r="T296" s="169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70" t="s">
        <v>241</v>
      </c>
      <c r="AT296" s="170" t="s">
        <v>237</v>
      </c>
      <c r="AU296" s="170" t="s">
        <v>87</v>
      </c>
      <c r="AY296" s="18" t="s">
        <v>234</v>
      </c>
      <c r="BE296" s="171">
        <f>IF(N296="základná",J296,0)</f>
        <v>0</v>
      </c>
      <c r="BF296" s="171">
        <f>IF(N296="znížená",J296,0)</f>
        <v>0</v>
      </c>
      <c r="BG296" s="171">
        <f>IF(N296="zákl. prenesená",J296,0)</f>
        <v>0</v>
      </c>
      <c r="BH296" s="171">
        <f>IF(N296="zníž. prenesená",J296,0)</f>
        <v>0</v>
      </c>
      <c r="BI296" s="171">
        <f>IF(N296="nulová",J296,0)</f>
        <v>0</v>
      </c>
      <c r="BJ296" s="18" t="s">
        <v>87</v>
      </c>
      <c r="BK296" s="171">
        <f>ROUND(I296*H296,2)</f>
        <v>0</v>
      </c>
      <c r="BL296" s="18" t="s">
        <v>241</v>
      </c>
      <c r="BM296" s="170" t="s">
        <v>616</v>
      </c>
    </row>
    <row r="297" spans="1:65" s="14" customFormat="1">
      <c r="B297" s="180"/>
      <c r="D297" s="173" t="s">
        <v>243</v>
      </c>
      <c r="E297" s="181" t="s">
        <v>1</v>
      </c>
      <c r="F297" s="182" t="s">
        <v>397</v>
      </c>
      <c r="H297" s="183">
        <v>94.415000000000006</v>
      </c>
      <c r="I297" s="184"/>
      <c r="L297" s="180"/>
      <c r="M297" s="185"/>
      <c r="N297" s="186"/>
      <c r="O297" s="186"/>
      <c r="P297" s="186"/>
      <c r="Q297" s="186"/>
      <c r="R297" s="186"/>
      <c r="S297" s="186"/>
      <c r="T297" s="187"/>
      <c r="AT297" s="181" t="s">
        <v>243</v>
      </c>
      <c r="AU297" s="181" t="s">
        <v>87</v>
      </c>
      <c r="AV297" s="14" t="s">
        <v>87</v>
      </c>
      <c r="AW297" s="14" t="s">
        <v>29</v>
      </c>
      <c r="AX297" s="14" t="s">
        <v>75</v>
      </c>
      <c r="AY297" s="181" t="s">
        <v>234</v>
      </c>
    </row>
    <row r="298" spans="1:65" s="14" customFormat="1">
      <c r="B298" s="180"/>
      <c r="D298" s="173" t="s">
        <v>243</v>
      </c>
      <c r="E298" s="181" t="s">
        <v>1</v>
      </c>
      <c r="F298" s="182" t="s">
        <v>394</v>
      </c>
      <c r="H298" s="183">
        <v>319.23</v>
      </c>
      <c r="I298" s="184"/>
      <c r="L298" s="180"/>
      <c r="M298" s="185"/>
      <c r="N298" s="186"/>
      <c r="O298" s="186"/>
      <c r="P298" s="186"/>
      <c r="Q298" s="186"/>
      <c r="R298" s="186"/>
      <c r="S298" s="186"/>
      <c r="T298" s="187"/>
      <c r="AT298" s="181" t="s">
        <v>243</v>
      </c>
      <c r="AU298" s="181" t="s">
        <v>87</v>
      </c>
      <c r="AV298" s="14" t="s">
        <v>87</v>
      </c>
      <c r="AW298" s="14" t="s">
        <v>29</v>
      </c>
      <c r="AX298" s="14" t="s">
        <v>75</v>
      </c>
      <c r="AY298" s="181" t="s">
        <v>234</v>
      </c>
    </row>
    <row r="299" spans="1:65" s="15" customFormat="1">
      <c r="B299" s="188"/>
      <c r="D299" s="173" t="s">
        <v>243</v>
      </c>
      <c r="E299" s="189" t="s">
        <v>1</v>
      </c>
      <c r="F299" s="190" t="s">
        <v>248</v>
      </c>
      <c r="H299" s="191">
        <v>413.64499999999998</v>
      </c>
      <c r="I299" s="192"/>
      <c r="L299" s="188"/>
      <c r="M299" s="193"/>
      <c r="N299" s="194"/>
      <c r="O299" s="194"/>
      <c r="P299" s="194"/>
      <c r="Q299" s="194"/>
      <c r="R299" s="194"/>
      <c r="S299" s="194"/>
      <c r="T299" s="195"/>
      <c r="AT299" s="189" t="s">
        <v>243</v>
      </c>
      <c r="AU299" s="189" t="s">
        <v>87</v>
      </c>
      <c r="AV299" s="15" t="s">
        <v>241</v>
      </c>
      <c r="AW299" s="15" t="s">
        <v>29</v>
      </c>
      <c r="AX299" s="15" t="s">
        <v>82</v>
      </c>
      <c r="AY299" s="189" t="s">
        <v>234</v>
      </c>
    </row>
    <row r="300" spans="1:65" s="2" customFormat="1" ht="24.15" customHeight="1">
      <c r="A300" s="33"/>
      <c r="B300" s="157"/>
      <c r="C300" s="158" t="s">
        <v>617</v>
      </c>
      <c r="D300" s="158" t="s">
        <v>237</v>
      </c>
      <c r="E300" s="159" t="s">
        <v>618</v>
      </c>
      <c r="F300" s="160" t="s">
        <v>619</v>
      </c>
      <c r="G300" s="161" t="s">
        <v>305</v>
      </c>
      <c r="H300" s="162">
        <v>8</v>
      </c>
      <c r="I300" s="163"/>
      <c r="J300" s="164">
        <f>ROUND(I300*H300,2)</f>
        <v>0</v>
      </c>
      <c r="K300" s="165"/>
      <c r="L300" s="34"/>
      <c r="M300" s="166" t="s">
        <v>1</v>
      </c>
      <c r="N300" s="167" t="s">
        <v>41</v>
      </c>
      <c r="O300" s="62"/>
      <c r="P300" s="168">
        <f>O300*H300</f>
        <v>0</v>
      </c>
      <c r="Q300" s="168">
        <v>3.9640000000000002E-2</v>
      </c>
      <c r="R300" s="168">
        <f>Q300*H300</f>
        <v>0.31712000000000001</v>
      </c>
      <c r="S300" s="168">
        <v>0</v>
      </c>
      <c r="T300" s="169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70" t="s">
        <v>241</v>
      </c>
      <c r="AT300" s="170" t="s">
        <v>237</v>
      </c>
      <c r="AU300" s="170" t="s">
        <v>87</v>
      </c>
      <c r="AY300" s="18" t="s">
        <v>234</v>
      </c>
      <c r="BE300" s="171">
        <f>IF(N300="základná",J300,0)</f>
        <v>0</v>
      </c>
      <c r="BF300" s="171">
        <f>IF(N300="znížená",J300,0)</f>
        <v>0</v>
      </c>
      <c r="BG300" s="171">
        <f>IF(N300="zákl. prenesená",J300,0)</f>
        <v>0</v>
      </c>
      <c r="BH300" s="171">
        <f>IF(N300="zníž. prenesená",J300,0)</f>
        <v>0</v>
      </c>
      <c r="BI300" s="171">
        <f>IF(N300="nulová",J300,0)</f>
        <v>0</v>
      </c>
      <c r="BJ300" s="18" t="s">
        <v>87</v>
      </c>
      <c r="BK300" s="171">
        <f>ROUND(I300*H300,2)</f>
        <v>0</v>
      </c>
      <c r="BL300" s="18" t="s">
        <v>241</v>
      </c>
      <c r="BM300" s="170" t="s">
        <v>620</v>
      </c>
    </row>
    <row r="301" spans="1:65" s="13" customFormat="1">
      <c r="B301" s="172"/>
      <c r="D301" s="173" t="s">
        <v>243</v>
      </c>
      <c r="E301" s="174" t="s">
        <v>1</v>
      </c>
      <c r="F301" s="175" t="s">
        <v>621</v>
      </c>
      <c r="H301" s="174" t="s">
        <v>1</v>
      </c>
      <c r="I301" s="176"/>
      <c r="L301" s="172"/>
      <c r="M301" s="177"/>
      <c r="N301" s="178"/>
      <c r="O301" s="178"/>
      <c r="P301" s="178"/>
      <c r="Q301" s="178"/>
      <c r="R301" s="178"/>
      <c r="S301" s="178"/>
      <c r="T301" s="179"/>
      <c r="AT301" s="174" t="s">
        <v>243</v>
      </c>
      <c r="AU301" s="174" t="s">
        <v>87</v>
      </c>
      <c r="AV301" s="13" t="s">
        <v>82</v>
      </c>
      <c r="AW301" s="13" t="s">
        <v>29</v>
      </c>
      <c r="AX301" s="13" t="s">
        <v>75</v>
      </c>
      <c r="AY301" s="174" t="s">
        <v>234</v>
      </c>
    </row>
    <row r="302" spans="1:65" s="14" customFormat="1">
      <c r="B302" s="180"/>
      <c r="D302" s="173" t="s">
        <v>243</v>
      </c>
      <c r="E302" s="181" t="s">
        <v>1</v>
      </c>
      <c r="F302" s="182" t="s">
        <v>622</v>
      </c>
      <c r="H302" s="183">
        <v>7</v>
      </c>
      <c r="I302" s="184"/>
      <c r="L302" s="180"/>
      <c r="M302" s="185"/>
      <c r="N302" s="186"/>
      <c r="O302" s="186"/>
      <c r="P302" s="186"/>
      <c r="Q302" s="186"/>
      <c r="R302" s="186"/>
      <c r="S302" s="186"/>
      <c r="T302" s="187"/>
      <c r="AT302" s="181" t="s">
        <v>243</v>
      </c>
      <c r="AU302" s="181" t="s">
        <v>87</v>
      </c>
      <c r="AV302" s="14" t="s">
        <v>87</v>
      </c>
      <c r="AW302" s="14" t="s">
        <v>29</v>
      </c>
      <c r="AX302" s="14" t="s">
        <v>75</v>
      </c>
      <c r="AY302" s="181" t="s">
        <v>234</v>
      </c>
    </row>
    <row r="303" spans="1:65" s="14" customFormat="1">
      <c r="B303" s="180"/>
      <c r="D303" s="173" t="s">
        <v>243</v>
      </c>
      <c r="E303" s="181" t="s">
        <v>1</v>
      </c>
      <c r="F303" s="182" t="s">
        <v>623</v>
      </c>
      <c r="H303" s="183">
        <v>1</v>
      </c>
      <c r="I303" s="184"/>
      <c r="L303" s="180"/>
      <c r="M303" s="185"/>
      <c r="N303" s="186"/>
      <c r="O303" s="186"/>
      <c r="P303" s="186"/>
      <c r="Q303" s="186"/>
      <c r="R303" s="186"/>
      <c r="S303" s="186"/>
      <c r="T303" s="187"/>
      <c r="AT303" s="181" t="s">
        <v>243</v>
      </c>
      <c r="AU303" s="181" t="s">
        <v>87</v>
      </c>
      <c r="AV303" s="14" t="s">
        <v>87</v>
      </c>
      <c r="AW303" s="14" t="s">
        <v>29</v>
      </c>
      <c r="AX303" s="14" t="s">
        <v>75</v>
      </c>
      <c r="AY303" s="181" t="s">
        <v>234</v>
      </c>
    </row>
    <row r="304" spans="1:65" s="15" customFormat="1">
      <c r="B304" s="188"/>
      <c r="D304" s="173" t="s">
        <v>243</v>
      </c>
      <c r="E304" s="189" t="s">
        <v>1</v>
      </c>
      <c r="F304" s="190" t="s">
        <v>248</v>
      </c>
      <c r="H304" s="191">
        <v>8</v>
      </c>
      <c r="I304" s="192"/>
      <c r="L304" s="188"/>
      <c r="M304" s="193"/>
      <c r="N304" s="194"/>
      <c r="O304" s="194"/>
      <c r="P304" s="194"/>
      <c r="Q304" s="194"/>
      <c r="R304" s="194"/>
      <c r="S304" s="194"/>
      <c r="T304" s="195"/>
      <c r="AT304" s="189" t="s">
        <v>243</v>
      </c>
      <c r="AU304" s="189" t="s">
        <v>87</v>
      </c>
      <c r="AV304" s="15" t="s">
        <v>241</v>
      </c>
      <c r="AW304" s="15" t="s">
        <v>29</v>
      </c>
      <c r="AX304" s="15" t="s">
        <v>82</v>
      </c>
      <c r="AY304" s="189" t="s">
        <v>234</v>
      </c>
    </row>
    <row r="305" spans="1:65" s="2" customFormat="1" ht="16.5" customHeight="1">
      <c r="A305" s="33"/>
      <c r="B305" s="157"/>
      <c r="C305" s="199" t="s">
        <v>624</v>
      </c>
      <c r="D305" s="199" t="s">
        <v>478</v>
      </c>
      <c r="E305" s="200" t="s">
        <v>625</v>
      </c>
      <c r="F305" s="201" t="s">
        <v>626</v>
      </c>
      <c r="G305" s="202" t="s">
        <v>305</v>
      </c>
      <c r="H305" s="203">
        <v>8</v>
      </c>
      <c r="I305" s="204"/>
      <c r="J305" s="205">
        <f>ROUND(I305*H305,2)</f>
        <v>0</v>
      </c>
      <c r="K305" s="206"/>
      <c r="L305" s="207"/>
      <c r="M305" s="208" t="s">
        <v>1</v>
      </c>
      <c r="N305" s="209" t="s">
        <v>41</v>
      </c>
      <c r="O305" s="62"/>
      <c r="P305" s="168">
        <f>O305*H305</f>
        <v>0</v>
      </c>
      <c r="Q305" s="168">
        <v>1.2E-2</v>
      </c>
      <c r="R305" s="168">
        <f>Q305*H305</f>
        <v>9.6000000000000002E-2</v>
      </c>
      <c r="S305" s="168">
        <v>0</v>
      </c>
      <c r="T305" s="169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70" t="s">
        <v>282</v>
      </c>
      <c r="AT305" s="170" t="s">
        <v>478</v>
      </c>
      <c r="AU305" s="170" t="s">
        <v>87</v>
      </c>
      <c r="AY305" s="18" t="s">
        <v>234</v>
      </c>
      <c r="BE305" s="171">
        <f>IF(N305="základná",J305,0)</f>
        <v>0</v>
      </c>
      <c r="BF305" s="171">
        <f>IF(N305="znížená",J305,0)</f>
        <v>0</v>
      </c>
      <c r="BG305" s="171">
        <f>IF(N305="zákl. prenesená",J305,0)</f>
        <v>0</v>
      </c>
      <c r="BH305" s="171">
        <f>IF(N305="zníž. prenesená",J305,0)</f>
        <v>0</v>
      </c>
      <c r="BI305" s="171">
        <f>IF(N305="nulová",J305,0)</f>
        <v>0</v>
      </c>
      <c r="BJ305" s="18" t="s">
        <v>87</v>
      </c>
      <c r="BK305" s="171">
        <f>ROUND(I305*H305,2)</f>
        <v>0</v>
      </c>
      <c r="BL305" s="18" t="s">
        <v>241</v>
      </c>
      <c r="BM305" s="170" t="s">
        <v>627</v>
      </c>
    </row>
    <row r="306" spans="1:65" s="12" customFormat="1" ht="22.95" customHeight="1">
      <c r="B306" s="144"/>
      <c r="D306" s="145" t="s">
        <v>74</v>
      </c>
      <c r="E306" s="155" t="s">
        <v>628</v>
      </c>
      <c r="F306" s="155" t="s">
        <v>629</v>
      </c>
      <c r="I306" s="147"/>
      <c r="J306" s="156">
        <f>BK306</f>
        <v>0</v>
      </c>
      <c r="L306" s="144"/>
      <c r="M306" s="149"/>
      <c r="N306" s="150"/>
      <c r="O306" s="150"/>
      <c r="P306" s="151">
        <f>SUM(P307:P349)</f>
        <v>0</v>
      </c>
      <c r="Q306" s="150"/>
      <c r="R306" s="151">
        <f>SUM(R307:R349)</f>
        <v>16.779738439999999</v>
      </c>
      <c r="S306" s="150"/>
      <c r="T306" s="152">
        <f>SUM(T307:T349)</f>
        <v>0</v>
      </c>
      <c r="AR306" s="145" t="s">
        <v>82</v>
      </c>
      <c r="AT306" s="153" t="s">
        <v>74</v>
      </c>
      <c r="AU306" s="153" t="s">
        <v>82</v>
      </c>
      <c r="AY306" s="145" t="s">
        <v>234</v>
      </c>
      <c r="BK306" s="154">
        <f>SUM(BK307:BK349)</f>
        <v>0</v>
      </c>
    </row>
    <row r="307" spans="1:65" s="2" customFormat="1" ht="21.75" customHeight="1">
      <c r="A307" s="33"/>
      <c r="B307" s="157"/>
      <c r="C307" s="158" t="s">
        <v>630</v>
      </c>
      <c r="D307" s="158" t="s">
        <v>237</v>
      </c>
      <c r="E307" s="159" t="s">
        <v>631</v>
      </c>
      <c r="F307" s="160" t="s">
        <v>632</v>
      </c>
      <c r="G307" s="161" t="s">
        <v>240</v>
      </c>
      <c r="H307" s="162">
        <v>100.5</v>
      </c>
      <c r="I307" s="163"/>
      <c r="J307" s="164">
        <f>ROUND(I307*H307,2)</f>
        <v>0</v>
      </c>
      <c r="K307" s="165"/>
      <c r="L307" s="34"/>
      <c r="M307" s="166" t="s">
        <v>1</v>
      </c>
      <c r="N307" s="167" t="s">
        <v>41</v>
      </c>
      <c r="O307" s="62"/>
      <c r="P307" s="168">
        <f>O307*H307</f>
        <v>0</v>
      </c>
      <c r="Q307" s="168">
        <v>1.89E-3</v>
      </c>
      <c r="R307" s="168">
        <f>Q307*H307</f>
        <v>0.189945</v>
      </c>
      <c r="S307" s="168">
        <v>0</v>
      </c>
      <c r="T307" s="169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70" t="s">
        <v>327</v>
      </c>
      <c r="AT307" s="170" t="s">
        <v>237</v>
      </c>
      <c r="AU307" s="170" t="s">
        <v>87</v>
      </c>
      <c r="AY307" s="18" t="s">
        <v>234</v>
      </c>
      <c r="BE307" s="171">
        <f>IF(N307="základná",J307,0)</f>
        <v>0</v>
      </c>
      <c r="BF307" s="171">
        <f>IF(N307="znížená",J307,0)</f>
        <v>0</v>
      </c>
      <c r="BG307" s="171">
        <f>IF(N307="zákl. prenesená",J307,0)</f>
        <v>0</v>
      </c>
      <c r="BH307" s="171">
        <f>IF(N307="zníž. prenesená",J307,0)</f>
        <v>0</v>
      </c>
      <c r="BI307" s="171">
        <f>IF(N307="nulová",J307,0)</f>
        <v>0</v>
      </c>
      <c r="BJ307" s="18" t="s">
        <v>87</v>
      </c>
      <c r="BK307" s="171">
        <f>ROUND(I307*H307,2)</f>
        <v>0</v>
      </c>
      <c r="BL307" s="18" t="s">
        <v>327</v>
      </c>
      <c r="BM307" s="170" t="s">
        <v>633</v>
      </c>
    </row>
    <row r="308" spans="1:65" s="13" customFormat="1">
      <c r="B308" s="172"/>
      <c r="D308" s="173" t="s">
        <v>243</v>
      </c>
      <c r="E308" s="174" t="s">
        <v>1</v>
      </c>
      <c r="F308" s="175" t="s">
        <v>634</v>
      </c>
      <c r="H308" s="174" t="s">
        <v>1</v>
      </c>
      <c r="I308" s="176"/>
      <c r="L308" s="172"/>
      <c r="M308" s="177"/>
      <c r="N308" s="178"/>
      <c r="O308" s="178"/>
      <c r="P308" s="178"/>
      <c r="Q308" s="178"/>
      <c r="R308" s="178"/>
      <c r="S308" s="178"/>
      <c r="T308" s="179"/>
      <c r="AT308" s="174" t="s">
        <v>243</v>
      </c>
      <c r="AU308" s="174" t="s">
        <v>87</v>
      </c>
      <c r="AV308" s="13" t="s">
        <v>82</v>
      </c>
      <c r="AW308" s="13" t="s">
        <v>29</v>
      </c>
      <c r="AX308" s="13" t="s">
        <v>75</v>
      </c>
      <c r="AY308" s="174" t="s">
        <v>234</v>
      </c>
    </row>
    <row r="309" spans="1:65" s="14" customFormat="1" ht="20.399999999999999">
      <c r="B309" s="180"/>
      <c r="D309" s="173" t="s">
        <v>243</v>
      </c>
      <c r="E309" s="181" t="s">
        <v>1</v>
      </c>
      <c r="F309" s="182" t="s">
        <v>635</v>
      </c>
      <c r="H309" s="183">
        <v>42.2</v>
      </c>
      <c r="I309" s="184"/>
      <c r="L309" s="180"/>
      <c r="M309" s="185"/>
      <c r="N309" s="186"/>
      <c r="O309" s="186"/>
      <c r="P309" s="186"/>
      <c r="Q309" s="186"/>
      <c r="R309" s="186"/>
      <c r="S309" s="186"/>
      <c r="T309" s="187"/>
      <c r="AT309" s="181" t="s">
        <v>243</v>
      </c>
      <c r="AU309" s="181" t="s">
        <v>87</v>
      </c>
      <c r="AV309" s="14" t="s">
        <v>87</v>
      </c>
      <c r="AW309" s="14" t="s">
        <v>29</v>
      </c>
      <c r="AX309" s="14" t="s">
        <v>75</v>
      </c>
      <c r="AY309" s="181" t="s">
        <v>234</v>
      </c>
    </row>
    <row r="310" spans="1:65" s="13" customFormat="1">
      <c r="B310" s="172"/>
      <c r="D310" s="173" t="s">
        <v>243</v>
      </c>
      <c r="E310" s="174" t="s">
        <v>1</v>
      </c>
      <c r="F310" s="175" t="s">
        <v>636</v>
      </c>
      <c r="H310" s="174" t="s">
        <v>1</v>
      </c>
      <c r="I310" s="176"/>
      <c r="L310" s="172"/>
      <c r="M310" s="177"/>
      <c r="N310" s="178"/>
      <c r="O310" s="178"/>
      <c r="P310" s="178"/>
      <c r="Q310" s="178"/>
      <c r="R310" s="178"/>
      <c r="S310" s="178"/>
      <c r="T310" s="179"/>
      <c r="AT310" s="174" t="s">
        <v>243</v>
      </c>
      <c r="AU310" s="174" t="s">
        <v>87</v>
      </c>
      <c r="AV310" s="13" t="s">
        <v>82</v>
      </c>
      <c r="AW310" s="13" t="s">
        <v>29</v>
      </c>
      <c r="AX310" s="13" t="s">
        <v>75</v>
      </c>
      <c r="AY310" s="174" t="s">
        <v>234</v>
      </c>
    </row>
    <row r="311" spans="1:65" s="14" customFormat="1">
      <c r="B311" s="180"/>
      <c r="D311" s="173" t="s">
        <v>243</v>
      </c>
      <c r="E311" s="181" t="s">
        <v>1</v>
      </c>
      <c r="F311" s="182" t="s">
        <v>637</v>
      </c>
      <c r="H311" s="183">
        <v>48.3</v>
      </c>
      <c r="I311" s="184"/>
      <c r="L311" s="180"/>
      <c r="M311" s="185"/>
      <c r="N311" s="186"/>
      <c r="O311" s="186"/>
      <c r="P311" s="186"/>
      <c r="Q311" s="186"/>
      <c r="R311" s="186"/>
      <c r="S311" s="186"/>
      <c r="T311" s="187"/>
      <c r="AT311" s="181" t="s">
        <v>243</v>
      </c>
      <c r="AU311" s="181" t="s">
        <v>87</v>
      </c>
      <c r="AV311" s="14" t="s">
        <v>87</v>
      </c>
      <c r="AW311" s="14" t="s">
        <v>29</v>
      </c>
      <c r="AX311" s="14" t="s">
        <v>75</v>
      </c>
      <c r="AY311" s="181" t="s">
        <v>234</v>
      </c>
    </row>
    <row r="312" spans="1:65" s="14" customFormat="1">
      <c r="B312" s="180"/>
      <c r="D312" s="173" t="s">
        <v>243</v>
      </c>
      <c r="E312" s="181" t="s">
        <v>1</v>
      </c>
      <c r="F312" s="182" t="s">
        <v>638</v>
      </c>
      <c r="H312" s="183">
        <v>10</v>
      </c>
      <c r="I312" s="184"/>
      <c r="L312" s="180"/>
      <c r="M312" s="185"/>
      <c r="N312" s="186"/>
      <c r="O312" s="186"/>
      <c r="P312" s="186"/>
      <c r="Q312" s="186"/>
      <c r="R312" s="186"/>
      <c r="S312" s="186"/>
      <c r="T312" s="187"/>
      <c r="AT312" s="181" t="s">
        <v>243</v>
      </c>
      <c r="AU312" s="181" t="s">
        <v>87</v>
      </c>
      <c r="AV312" s="14" t="s">
        <v>87</v>
      </c>
      <c r="AW312" s="14" t="s">
        <v>29</v>
      </c>
      <c r="AX312" s="14" t="s">
        <v>75</v>
      </c>
      <c r="AY312" s="181" t="s">
        <v>234</v>
      </c>
    </row>
    <row r="313" spans="1:65" s="15" customFormat="1">
      <c r="B313" s="188"/>
      <c r="D313" s="173" t="s">
        <v>243</v>
      </c>
      <c r="E313" s="189" t="s">
        <v>1</v>
      </c>
      <c r="F313" s="190" t="s">
        <v>248</v>
      </c>
      <c r="H313" s="191">
        <v>100.5</v>
      </c>
      <c r="I313" s="192"/>
      <c r="L313" s="188"/>
      <c r="M313" s="193"/>
      <c r="N313" s="194"/>
      <c r="O313" s="194"/>
      <c r="P313" s="194"/>
      <c r="Q313" s="194"/>
      <c r="R313" s="194"/>
      <c r="S313" s="194"/>
      <c r="T313" s="195"/>
      <c r="AT313" s="189" t="s">
        <v>243</v>
      </c>
      <c r="AU313" s="189" t="s">
        <v>87</v>
      </c>
      <c r="AV313" s="15" t="s">
        <v>241</v>
      </c>
      <c r="AW313" s="15" t="s">
        <v>29</v>
      </c>
      <c r="AX313" s="15" t="s">
        <v>82</v>
      </c>
      <c r="AY313" s="189" t="s">
        <v>234</v>
      </c>
    </row>
    <row r="314" spans="1:65" s="2" customFormat="1" ht="24.15" customHeight="1">
      <c r="A314" s="33"/>
      <c r="B314" s="157"/>
      <c r="C314" s="158" t="s">
        <v>639</v>
      </c>
      <c r="D314" s="158" t="s">
        <v>237</v>
      </c>
      <c r="E314" s="159" t="s">
        <v>640</v>
      </c>
      <c r="F314" s="160" t="s">
        <v>641</v>
      </c>
      <c r="G314" s="161" t="s">
        <v>256</v>
      </c>
      <c r="H314" s="162">
        <v>885.59799999999996</v>
      </c>
      <c r="I314" s="163"/>
      <c r="J314" s="164">
        <f>ROUND(I314*H314,2)</f>
        <v>0</v>
      </c>
      <c r="K314" s="165"/>
      <c r="L314" s="34"/>
      <c r="M314" s="166" t="s">
        <v>1</v>
      </c>
      <c r="N314" s="167" t="s">
        <v>41</v>
      </c>
      <c r="O314" s="62"/>
      <c r="P314" s="168">
        <f>O314*H314</f>
        <v>0</v>
      </c>
      <c r="Q314" s="168">
        <v>4.0000000000000002E-4</v>
      </c>
      <c r="R314" s="168">
        <f>Q314*H314</f>
        <v>0.35423919999999998</v>
      </c>
      <c r="S314" s="168">
        <v>0</v>
      </c>
      <c r="T314" s="169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70" t="s">
        <v>241</v>
      </c>
      <c r="AT314" s="170" t="s">
        <v>237</v>
      </c>
      <c r="AU314" s="170" t="s">
        <v>87</v>
      </c>
      <c r="AY314" s="18" t="s">
        <v>234</v>
      </c>
      <c r="BE314" s="171">
        <f>IF(N314="základná",J314,0)</f>
        <v>0</v>
      </c>
      <c r="BF314" s="171">
        <f>IF(N314="znížená",J314,0)</f>
        <v>0</v>
      </c>
      <c r="BG314" s="171">
        <f>IF(N314="zákl. prenesená",J314,0)</f>
        <v>0</v>
      </c>
      <c r="BH314" s="171">
        <f>IF(N314="zníž. prenesená",J314,0)</f>
        <v>0</v>
      </c>
      <c r="BI314" s="171">
        <f>IF(N314="nulová",J314,0)</f>
        <v>0</v>
      </c>
      <c r="BJ314" s="18" t="s">
        <v>87</v>
      </c>
      <c r="BK314" s="171">
        <f>ROUND(I314*H314,2)</f>
        <v>0</v>
      </c>
      <c r="BL314" s="18" t="s">
        <v>241</v>
      </c>
      <c r="BM314" s="170" t="s">
        <v>642</v>
      </c>
    </row>
    <row r="315" spans="1:65" s="14" customFormat="1">
      <c r="B315" s="180"/>
      <c r="D315" s="173" t="s">
        <v>243</v>
      </c>
      <c r="E315" s="181" t="s">
        <v>1</v>
      </c>
      <c r="F315" s="182" t="s">
        <v>403</v>
      </c>
      <c r="H315" s="183">
        <v>364.04599999999999</v>
      </c>
      <c r="I315" s="184"/>
      <c r="L315" s="180"/>
      <c r="M315" s="185"/>
      <c r="N315" s="186"/>
      <c r="O315" s="186"/>
      <c r="P315" s="186"/>
      <c r="Q315" s="186"/>
      <c r="R315" s="186"/>
      <c r="S315" s="186"/>
      <c r="T315" s="187"/>
      <c r="AT315" s="181" t="s">
        <v>243</v>
      </c>
      <c r="AU315" s="181" t="s">
        <v>87</v>
      </c>
      <c r="AV315" s="14" t="s">
        <v>87</v>
      </c>
      <c r="AW315" s="14" t="s">
        <v>29</v>
      </c>
      <c r="AX315" s="14" t="s">
        <v>75</v>
      </c>
      <c r="AY315" s="181" t="s">
        <v>234</v>
      </c>
    </row>
    <row r="316" spans="1:65" s="14" customFormat="1">
      <c r="B316" s="180"/>
      <c r="D316" s="173" t="s">
        <v>243</v>
      </c>
      <c r="E316" s="181" t="s">
        <v>1</v>
      </c>
      <c r="F316" s="182" t="s">
        <v>406</v>
      </c>
      <c r="H316" s="183">
        <v>340.16300000000001</v>
      </c>
      <c r="I316" s="184"/>
      <c r="L316" s="180"/>
      <c r="M316" s="185"/>
      <c r="N316" s="186"/>
      <c r="O316" s="186"/>
      <c r="P316" s="186"/>
      <c r="Q316" s="186"/>
      <c r="R316" s="186"/>
      <c r="S316" s="186"/>
      <c r="T316" s="187"/>
      <c r="AT316" s="181" t="s">
        <v>243</v>
      </c>
      <c r="AU316" s="181" t="s">
        <v>87</v>
      </c>
      <c r="AV316" s="14" t="s">
        <v>87</v>
      </c>
      <c r="AW316" s="14" t="s">
        <v>29</v>
      </c>
      <c r="AX316" s="14" t="s">
        <v>75</v>
      </c>
      <c r="AY316" s="181" t="s">
        <v>234</v>
      </c>
    </row>
    <row r="317" spans="1:65" s="14" customFormat="1">
      <c r="B317" s="180"/>
      <c r="D317" s="173" t="s">
        <v>243</v>
      </c>
      <c r="E317" s="181" t="s">
        <v>1</v>
      </c>
      <c r="F317" s="182" t="s">
        <v>424</v>
      </c>
      <c r="H317" s="183">
        <v>181.38900000000001</v>
      </c>
      <c r="I317" s="184"/>
      <c r="L317" s="180"/>
      <c r="M317" s="185"/>
      <c r="N317" s="186"/>
      <c r="O317" s="186"/>
      <c r="P317" s="186"/>
      <c r="Q317" s="186"/>
      <c r="R317" s="186"/>
      <c r="S317" s="186"/>
      <c r="T317" s="187"/>
      <c r="AT317" s="181" t="s">
        <v>243</v>
      </c>
      <c r="AU317" s="181" t="s">
        <v>87</v>
      </c>
      <c r="AV317" s="14" t="s">
        <v>87</v>
      </c>
      <c r="AW317" s="14" t="s">
        <v>29</v>
      </c>
      <c r="AX317" s="14" t="s">
        <v>75</v>
      </c>
      <c r="AY317" s="181" t="s">
        <v>234</v>
      </c>
    </row>
    <row r="318" spans="1:65" s="15" customFormat="1">
      <c r="B318" s="188"/>
      <c r="D318" s="173" t="s">
        <v>243</v>
      </c>
      <c r="E318" s="189" t="s">
        <v>400</v>
      </c>
      <c r="F318" s="190" t="s">
        <v>248</v>
      </c>
      <c r="H318" s="191">
        <v>885.59799999999996</v>
      </c>
      <c r="I318" s="192"/>
      <c r="L318" s="188"/>
      <c r="M318" s="193"/>
      <c r="N318" s="194"/>
      <c r="O318" s="194"/>
      <c r="P318" s="194"/>
      <c r="Q318" s="194"/>
      <c r="R318" s="194"/>
      <c r="S318" s="194"/>
      <c r="T318" s="195"/>
      <c r="AT318" s="189" t="s">
        <v>243</v>
      </c>
      <c r="AU318" s="189" t="s">
        <v>87</v>
      </c>
      <c r="AV318" s="15" t="s">
        <v>241</v>
      </c>
      <c r="AW318" s="15" t="s">
        <v>29</v>
      </c>
      <c r="AX318" s="15" t="s">
        <v>82</v>
      </c>
      <c r="AY318" s="189" t="s">
        <v>234</v>
      </c>
    </row>
    <row r="319" spans="1:65" s="2" customFormat="1" ht="24.15" customHeight="1">
      <c r="A319" s="33"/>
      <c r="B319" s="157"/>
      <c r="C319" s="158" t="s">
        <v>643</v>
      </c>
      <c r="D319" s="158" t="s">
        <v>237</v>
      </c>
      <c r="E319" s="159" t="s">
        <v>644</v>
      </c>
      <c r="F319" s="160" t="s">
        <v>645</v>
      </c>
      <c r="G319" s="161" t="s">
        <v>256</v>
      </c>
      <c r="H319" s="162">
        <v>364.04599999999999</v>
      </c>
      <c r="I319" s="163"/>
      <c r="J319" s="164">
        <f>ROUND(I319*H319,2)</f>
        <v>0</v>
      </c>
      <c r="K319" s="165"/>
      <c r="L319" s="34"/>
      <c r="M319" s="166" t="s">
        <v>1</v>
      </c>
      <c r="N319" s="167" t="s">
        <v>41</v>
      </c>
      <c r="O319" s="62"/>
      <c r="P319" s="168">
        <f>O319*H319</f>
        <v>0</v>
      </c>
      <c r="Q319" s="168">
        <v>1.312E-2</v>
      </c>
      <c r="R319" s="168">
        <f>Q319*H319</f>
        <v>4.7762835199999998</v>
      </c>
      <c r="S319" s="168">
        <v>0</v>
      </c>
      <c r="T319" s="169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70" t="s">
        <v>241</v>
      </c>
      <c r="AT319" s="170" t="s">
        <v>237</v>
      </c>
      <c r="AU319" s="170" t="s">
        <v>87</v>
      </c>
      <c r="AY319" s="18" t="s">
        <v>234</v>
      </c>
      <c r="BE319" s="171">
        <f>IF(N319="základná",J319,0)</f>
        <v>0</v>
      </c>
      <c r="BF319" s="171">
        <f>IF(N319="znížená",J319,0)</f>
        <v>0</v>
      </c>
      <c r="BG319" s="171">
        <f>IF(N319="zákl. prenesená",J319,0)</f>
        <v>0</v>
      </c>
      <c r="BH319" s="171">
        <f>IF(N319="zníž. prenesená",J319,0)</f>
        <v>0</v>
      </c>
      <c r="BI319" s="171">
        <f>IF(N319="nulová",J319,0)</f>
        <v>0</v>
      </c>
      <c r="BJ319" s="18" t="s">
        <v>87</v>
      </c>
      <c r="BK319" s="171">
        <f>ROUND(I319*H319,2)</f>
        <v>0</v>
      </c>
      <c r="BL319" s="18" t="s">
        <v>241</v>
      </c>
      <c r="BM319" s="170" t="s">
        <v>646</v>
      </c>
    </row>
    <row r="320" spans="1:65" s="13" customFormat="1">
      <c r="B320" s="172"/>
      <c r="D320" s="173" t="s">
        <v>243</v>
      </c>
      <c r="E320" s="174" t="s">
        <v>1</v>
      </c>
      <c r="F320" s="175" t="s">
        <v>647</v>
      </c>
      <c r="H320" s="174" t="s">
        <v>1</v>
      </c>
      <c r="I320" s="176"/>
      <c r="L320" s="172"/>
      <c r="M320" s="177"/>
      <c r="N320" s="178"/>
      <c r="O320" s="178"/>
      <c r="P320" s="178"/>
      <c r="Q320" s="178"/>
      <c r="R320" s="178"/>
      <c r="S320" s="178"/>
      <c r="T320" s="179"/>
      <c r="AT320" s="174" t="s">
        <v>243</v>
      </c>
      <c r="AU320" s="174" t="s">
        <v>87</v>
      </c>
      <c r="AV320" s="13" t="s">
        <v>82</v>
      </c>
      <c r="AW320" s="13" t="s">
        <v>29</v>
      </c>
      <c r="AX320" s="13" t="s">
        <v>75</v>
      </c>
      <c r="AY320" s="174" t="s">
        <v>234</v>
      </c>
    </row>
    <row r="321" spans="1:65" s="13" customFormat="1" ht="20.399999999999999">
      <c r="B321" s="172"/>
      <c r="D321" s="173" t="s">
        <v>243</v>
      </c>
      <c r="E321" s="174" t="s">
        <v>1</v>
      </c>
      <c r="F321" s="175" t="s">
        <v>648</v>
      </c>
      <c r="H321" s="174" t="s">
        <v>1</v>
      </c>
      <c r="I321" s="176"/>
      <c r="L321" s="172"/>
      <c r="M321" s="177"/>
      <c r="N321" s="178"/>
      <c r="O321" s="178"/>
      <c r="P321" s="178"/>
      <c r="Q321" s="178"/>
      <c r="R321" s="178"/>
      <c r="S321" s="178"/>
      <c r="T321" s="179"/>
      <c r="AT321" s="174" t="s">
        <v>243</v>
      </c>
      <c r="AU321" s="174" t="s">
        <v>87</v>
      </c>
      <c r="AV321" s="13" t="s">
        <v>82</v>
      </c>
      <c r="AW321" s="13" t="s">
        <v>29</v>
      </c>
      <c r="AX321" s="13" t="s">
        <v>75</v>
      </c>
      <c r="AY321" s="174" t="s">
        <v>234</v>
      </c>
    </row>
    <row r="322" spans="1:65" s="14" customFormat="1" ht="20.399999999999999">
      <c r="B322" s="180"/>
      <c r="D322" s="173" t="s">
        <v>243</v>
      </c>
      <c r="E322" s="181" t="s">
        <v>1</v>
      </c>
      <c r="F322" s="182" t="s">
        <v>649</v>
      </c>
      <c r="H322" s="183">
        <v>46.234999999999999</v>
      </c>
      <c r="I322" s="184"/>
      <c r="L322" s="180"/>
      <c r="M322" s="185"/>
      <c r="N322" s="186"/>
      <c r="O322" s="186"/>
      <c r="P322" s="186"/>
      <c r="Q322" s="186"/>
      <c r="R322" s="186"/>
      <c r="S322" s="186"/>
      <c r="T322" s="187"/>
      <c r="AT322" s="181" t="s">
        <v>243</v>
      </c>
      <c r="AU322" s="181" t="s">
        <v>87</v>
      </c>
      <c r="AV322" s="14" t="s">
        <v>87</v>
      </c>
      <c r="AW322" s="14" t="s">
        <v>29</v>
      </c>
      <c r="AX322" s="14" t="s">
        <v>75</v>
      </c>
      <c r="AY322" s="181" t="s">
        <v>234</v>
      </c>
    </row>
    <row r="323" spans="1:65" s="14" customFormat="1" ht="20.399999999999999">
      <c r="B323" s="180"/>
      <c r="D323" s="173" t="s">
        <v>243</v>
      </c>
      <c r="E323" s="181" t="s">
        <v>1</v>
      </c>
      <c r="F323" s="182" t="s">
        <v>650</v>
      </c>
      <c r="H323" s="183">
        <v>47.73</v>
      </c>
      <c r="I323" s="184"/>
      <c r="L323" s="180"/>
      <c r="M323" s="185"/>
      <c r="N323" s="186"/>
      <c r="O323" s="186"/>
      <c r="P323" s="186"/>
      <c r="Q323" s="186"/>
      <c r="R323" s="186"/>
      <c r="S323" s="186"/>
      <c r="T323" s="187"/>
      <c r="AT323" s="181" t="s">
        <v>243</v>
      </c>
      <c r="AU323" s="181" t="s">
        <v>87</v>
      </c>
      <c r="AV323" s="14" t="s">
        <v>87</v>
      </c>
      <c r="AW323" s="14" t="s">
        <v>29</v>
      </c>
      <c r="AX323" s="14" t="s">
        <v>75</v>
      </c>
      <c r="AY323" s="181" t="s">
        <v>234</v>
      </c>
    </row>
    <row r="324" spans="1:65" s="14" customFormat="1" ht="20.399999999999999">
      <c r="B324" s="180"/>
      <c r="D324" s="173" t="s">
        <v>243</v>
      </c>
      <c r="E324" s="181" t="s">
        <v>1</v>
      </c>
      <c r="F324" s="182" t="s">
        <v>651</v>
      </c>
      <c r="H324" s="183">
        <v>46.167999999999999</v>
      </c>
      <c r="I324" s="184"/>
      <c r="L324" s="180"/>
      <c r="M324" s="185"/>
      <c r="N324" s="186"/>
      <c r="O324" s="186"/>
      <c r="P324" s="186"/>
      <c r="Q324" s="186"/>
      <c r="R324" s="186"/>
      <c r="S324" s="186"/>
      <c r="T324" s="187"/>
      <c r="AT324" s="181" t="s">
        <v>243</v>
      </c>
      <c r="AU324" s="181" t="s">
        <v>87</v>
      </c>
      <c r="AV324" s="14" t="s">
        <v>87</v>
      </c>
      <c r="AW324" s="14" t="s">
        <v>29</v>
      </c>
      <c r="AX324" s="14" t="s">
        <v>75</v>
      </c>
      <c r="AY324" s="181" t="s">
        <v>234</v>
      </c>
    </row>
    <row r="325" spans="1:65" s="14" customFormat="1" ht="20.399999999999999">
      <c r="B325" s="180"/>
      <c r="D325" s="173" t="s">
        <v>243</v>
      </c>
      <c r="E325" s="181" t="s">
        <v>1</v>
      </c>
      <c r="F325" s="182" t="s">
        <v>652</v>
      </c>
      <c r="H325" s="183">
        <v>51.962000000000003</v>
      </c>
      <c r="I325" s="184"/>
      <c r="L325" s="180"/>
      <c r="M325" s="185"/>
      <c r="N325" s="186"/>
      <c r="O325" s="186"/>
      <c r="P325" s="186"/>
      <c r="Q325" s="186"/>
      <c r="R325" s="186"/>
      <c r="S325" s="186"/>
      <c r="T325" s="187"/>
      <c r="AT325" s="181" t="s">
        <v>243</v>
      </c>
      <c r="AU325" s="181" t="s">
        <v>87</v>
      </c>
      <c r="AV325" s="14" t="s">
        <v>87</v>
      </c>
      <c r="AW325" s="14" t="s">
        <v>29</v>
      </c>
      <c r="AX325" s="14" t="s">
        <v>75</v>
      </c>
      <c r="AY325" s="181" t="s">
        <v>234</v>
      </c>
    </row>
    <row r="326" spans="1:65" s="14" customFormat="1">
      <c r="B326" s="180"/>
      <c r="D326" s="173" t="s">
        <v>243</v>
      </c>
      <c r="E326" s="181" t="s">
        <v>1</v>
      </c>
      <c r="F326" s="182" t="s">
        <v>653</v>
      </c>
      <c r="H326" s="183">
        <v>51.962000000000003</v>
      </c>
      <c r="I326" s="184"/>
      <c r="L326" s="180"/>
      <c r="M326" s="185"/>
      <c r="N326" s="186"/>
      <c r="O326" s="186"/>
      <c r="P326" s="186"/>
      <c r="Q326" s="186"/>
      <c r="R326" s="186"/>
      <c r="S326" s="186"/>
      <c r="T326" s="187"/>
      <c r="AT326" s="181" t="s">
        <v>243</v>
      </c>
      <c r="AU326" s="181" t="s">
        <v>87</v>
      </c>
      <c r="AV326" s="14" t="s">
        <v>87</v>
      </c>
      <c r="AW326" s="14" t="s">
        <v>29</v>
      </c>
      <c r="AX326" s="14" t="s">
        <v>75</v>
      </c>
      <c r="AY326" s="181" t="s">
        <v>234</v>
      </c>
    </row>
    <row r="327" spans="1:65" s="14" customFormat="1">
      <c r="B327" s="180"/>
      <c r="D327" s="173" t="s">
        <v>243</v>
      </c>
      <c r="E327" s="181" t="s">
        <v>1</v>
      </c>
      <c r="F327" s="182" t="s">
        <v>654</v>
      </c>
      <c r="H327" s="183">
        <v>51.962000000000003</v>
      </c>
      <c r="I327" s="184"/>
      <c r="L327" s="180"/>
      <c r="M327" s="185"/>
      <c r="N327" s="186"/>
      <c r="O327" s="186"/>
      <c r="P327" s="186"/>
      <c r="Q327" s="186"/>
      <c r="R327" s="186"/>
      <c r="S327" s="186"/>
      <c r="T327" s="187"/>
      <c r="AT327" s="181" t="s">
        <v>243</v>
      </c>
      <c r="AU327" s="181" t="s">
        <v>87</v>
      </c>
      <c r="AV327" s="14" t="s">
        <v>87</v>
      </c>
      <c r="AW327" s="14" t="s">
        <v>29</v>
      </c>
      <c r="AX327" s="14" t="s">
        <v>75</v>
      </c>
      <c r="AY327" s="181" t="s">
        <v>234</v>
      </c>
    </row>
    <row r="328" spans="1:65" s="14" customFormat="1" ht="20.399999999999999">
      <c r="B328" s="180"/>
      <c r="D328" s="173" t="s">
        <v>243</v>
      </c>
      <c r="E328" s="181" t="s">
        <v>1</v>
      </c>
      <c r="F328" s="182" t="s">
        <v>655</v>
      </c>
      <c r="H328" s="183">
        <v>68.027000000000001</v>
      </c>
      <c r="I328" s="184"/>
      <c r="L328" s="180"/>
      <c r="M328" s="185"/>
      <c r="N328" s="186"/>
      <c r="O328" s="186"/>
      <c r="P328" s="186"/>
      <c r="Q328" s="186"/>
      <c r="R328" s="186"/>
      <c r="S328" s="186"/>
      <c r="T328" s="187"/>
      <c r="AT328" s="181" t="s">
        <v>243</v>
      </c>
      <c r="AU328" s="181" t="s">
        <v>87</v>
      </c>
      <c r="AV328" s="14" t="s">
        <v>87</v>
      </c>
      <c r="AW328" s="14" t="s">
        <v>29</v>
      </c>
      <c r="AX328" s="14" t="s">
        <v>75</v>
      </c>
      <c r="AY328" s="181" t="s">
        <v>234</v>
      </c>
    </row>
    <row r="329" spans="1:65" s="15" customFormat="1">
      <c r="B329" s="188"/>
      <c r="D329" s="173" t="s">
        <v>243</v>
      </c>
      <c r="E329" s="189" t="s">
        <v>403</v>
      </c>
      <c r="F329" s="190" t="s">
        <v>248</v>
      </c>
      <c r="H329" s="191">
        <v>364.04599999999999</v>
      </c>
      <c r="I329" s="192"/>
      <c r="L329" s="188"/>
      <c r="M329" s="193"/>
      <c r="N329" s="194"/>
      <c r="O329" s="194"/>
      <c r="P329" s="194"/>
      <c r="Q329" s="194"/>
      <c r="R329" s="194"/>
      <c r="S329" s="194"/>
      <c r="T329" s="195"/>
      <c r="AT329" s="189" t="s">
        <v>243</v>
      </c>
      <c r="AU329" s="189" t="s">
        <v>87</v>
      </c>
      <c r="AV329" s="15" t="s">
        <v>241</v>
      </c>
      <c r="AW329" s="15" t="s">
        <v>29</v>
      </c>
      <c r="AX329" s="15" t="s">
        <v>82</v>
      </c>
      <c r="AY329" s="189" t="s">
        <v>234</v>
      </c>
    </row>
    <row r="330" spans="1:65" s="2" customFormat="1" ht="24.15" customHeight="1">
      <c r="A330" s="33"/>
      <c r="B330" s="157"/>
      <c r="C330" s="158" t="s">
        <v>656</v>
      </c>
      <c r="D330" s="158" t="s">
        <v>237</v>
      </c>
      <c r="E330" s="159" t="s">
        <v>657</v>
      </c>
      <c r="F330" s="160" t="s">
        <v>658</v>
      </c>
      <c r="G330" s="161" t="s">
        <v>256</v>
      </c>
      <c r="H330" s="162">
        <v>340.16300000000001</v>
      </c>
      <c r="I330" s="163"/>
      <c r="J330" s="164">
        <f>ROUND(I330*H330,2)</f>
        <v>0</v>
      </c>
      <c r="K330" s="165"/>
      <c r="L330" s="34"/>
      <c r="M330" s="166" t="s">
        <v>1</v>
      </c>
      <c r="N330" s="167" t="s">
        <v>41</v>
      </c>
      <c r="O330" s="62"/>
      <c r="P330" s="168">
        <f>O330*H330</f>
        <v>0</v>
      </c>
      <c r="Q330" s="168">
        <v>1.9689999999999999E-2</v>
      </c>
      <c r="R330" s="168">
        <f>Q330*H330</f>
        <v>6.6978094700000002</v>
      </c>
      <c r="S330" s="168">
        <v>0</v>
      </c>
      <c r="T330" s="169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70" t="s">
        <v>241</v>
      </c>
      <c r="AT330" s="170" t="s">
        <v>237</v>
      </c>
      <c r="AU330" s="170" t="s">
        <v>87</v>
      </c>
      <c r="AY330" s="18" t="s">
        <v>234</v>
      </c>
      <c r="BE330" s="171">
        <f>IF(N330="základná",J330,0)</f>
        <v>0</v>
      </c>
      <c r="BF330" s="171">
        <f>IF(N330="znížená",J330,0)</f>
        <v>0</v>
      </c>
      <c r="BG330" s="171">
        <f>IF(N330="zákl. prenesená",J330,0)</f>
        <v>0</v>
      </c>
      <c r="BH330" s="171">
        <f>IF(N330="zníž. prenesená",J330,0)</f>
        <v>0</v>
      </c>
      <c r="BI330" s="171">
        <f>IF(N330="nulová",J330,0)</f>
        <v>0</v>
      </c>
      <c r="BJ330" s="18" t="s">
        <v>87</v>
      </c>
      <c r="BK330" s="171">
        <f>ROUND(I330*H330,2)</f>
        <v>0</v>
      </c>
      <c r="BL330" s="18" t="s">
        <v>241</v>
      </c>
      <c r="BM330" s="170" t="s">
        <v>659</v>
      </c>
    </row>
    <row r="331" spans="1:65" s="13" customFormat="1" ht="20.399999999999999">
      <c r="B331" s="172"/>
      <c r="D331" s="173" t="s">
        <v>243</v>
      </c>
      <c r="E331" s="174" t="s">
        <v>1</v>
      </c>
      <c r="F331" s="175" t="s">
        <v>660</v>
      </c>
      <c r="H331" s="174" t="s">
        <v>1</v>
      </c>
      <c r="I331" s="176"/>
      <c r="L331" s="172"/>
      <c r="M331" s="177"/>
      <c r="N331" s="178"/>
      <c r="O331" s="178"/>
      <c r="P331" s="178"/>
      <c r="Q331" s="178"/>
      <c r="R331" s="178"/>
      <c r="S331" s="178"/>
      <c r="T331" s="179"/>
      <c r="AT331" s="174" t="s">
        <v>243</v>
      </c>
      <c r="AU331" s="174" t="s">
        <v>87</v>
      </c>
      <c r="AV331" s="13" t="s">
        <v>82</v>
      </c>
      <c r="AW331" s="13" t="s">
        <v>29</v>
      </c>
      <c r="AX331" s="13" t="s">
        <v>75</v>
      </c>
      <c r="AY331" s="174" t="s">
        <v>234</v>
      </c>
    </row>
    <row r="332" spans="1:65" s="14" customFormat="1" ht="20.399999999999999">
      <c r="B332" s="180"/>
      <c r="D332" s="173" t="s">
        <v>243</v>
      </c>
      <c r="E332" s="181" t="s">
        <v>1</v>
      </c>
      <c r="F332" s="182" t="s">
        <v>661</v>
      </c>
      <c r="H332" s="183">
        <v>22.289000000000001</v>
      </c>
      <c r="I332" s="184"/>
      <c r="L332" s="180"/>
      <c r="M332" s="185"/>
      <c r="N332" s="186"/>
      <c r="O332" s="186"/>
      <c r="P332" s="186"/>
      <c r="Q332" s="186"/>
      <c r="R332" s="186"/>
      <c r="S332" s="186"/>
      <c r="T332" s="187"/>
      <c r="AT332" s="181" t="s">
        <v>243</v>
      </c>
      <c r="AU332" s="181" t="s">
        <v>87</v>
      </c>
      <c r="AV332" s="14" t="s">
        <v>87</v>
      </c>
      <c r="AW332" s="14" t="s">
        <v>29</v>
      </c>
      <c r="AX332" s="14" t="s">
        <v>75</v>
      </c>
      <c r="AY332" s="181" t="s">
        <v>234</v>
      </c>
    </row>
    <row r="333" spans="1:65" s="14" customFormat="1" ht="20.399999999999999">
      <c r="B333" s="180"/>
      <c r="D333" s="173" t="s">
        <v>243</v>
      </c>
      <c r="E333" s="181" t="s">
        <v>1</v>
      </c>
      <c r="F333" s="182" t="s">
        <v>662</v>
      </c>
      <c r="H333" s="183">
        <v>28.844000000000001</v>
      </c>
      <c r="I333" s="184"/>
      <c r="L333" s="180"/>
      <c r="M333" s="185"/>
      <c r="N333" s="186"/>
      <c r="O333" s="186"/>
      <c r="P333" s="186"/>
      <c r="Q333" s="186"/>
      <c r="R333" s="186"/>
      <c r="S333" s="186"/>
      <c r="T333" s="187"/>
      <c r="AT333" s="181" t="s">
        <v>243</v>
      </c>
      <c r="AU333" s="181" t="s">
        <v>87</v>
      </c>
      <c r="AV333" s="14" t="s">
        <v>87</v>
      </c>
      <c r="AW333" s="14" t="s">
        <v>29</v>
      </c>
      <c r="AX333" s="14" t="s">
        <v>75</v>
      </c>
      <c r="AY333" s="181" t="s">
        <v>234</v>
      </c>
    </row>
    <row r="334" spans="1:65" s="14" customFormat="1" ht="20.399999999999999">
      <c r="B334" s="180"/>
      <c r="D334" s="173" t="s">
        <v>243</v>
      </c>
      <c r="E334" s="181" t="s">
        <v>1</v>
      </c>
      <c r="F334" s="182" t="s">
        <v>663</v>
      </c>
      <c r="H334" s="183">
        <v>47.335999999999999</v>
      </c>
      <c r="I334" s="184"/>
      <c r="L334" s="180"/>
      <c r="M334" s="185"/>
      <c r="N334" s="186"/>
      <c r="O334" s="186"/>
      <c r="P334" s="186"/>
      <c r="Q334" s="186"/>
      <c r="R334" s="186"/>
      <c r="S334" s="186"/>
      <c r="T334" s="187"/>
      <c r="AT334" s="181" t="s">
        <v>243</v>
      </c>
      <c r="AU334" s="181" t="s">
        <v>87</v>
      </c>
      <c r="AV334" s="14" t="s">
        <v>87</v>
      </c>
      <c r="AW334" s="14" t="s">
        <v>29</v>
      </c>
      <c r="AX334" s="14" t="s">
        <v>75</v>
      </c>
      <c r="AY334" s="181" t="s">
        <v>234</v>
      </c>
    </row>
    <row r="335" spans="1:65" s="14" customFormat="1" ht="20.399999999999999">
      <c r="B335" s="180"/>
      <c r="D335" s="173" t="s">
        <v>243</v>
      </c>
      <c r="E335" s="181" t="s">
        <v>1</v>
      </c>
      <c r="F335" s="182" t="s">
        <v>664</v>
      </c>
      <c r="H335" s="183">
        <v>44.691000000000003</v>
      </c>
      <c r="I335" s="184"/>
      <c r="L335" s="180"/>
      <c r="M335" s="185"/>
      <c r="N335" s="186"/>
      <c r="O335" s="186"/>
      <c r="P335" s="186"/>
      <c r="Q335" s="186"/>
      <c r="R335" s="186"/>
      <c r="S335" s="186"/>
      <c r="T335" s="187"/>
      <c r="AT335" s="181" t="s">
        <v>243</v>
      </c>
      <c r="AU335" s="181" t="s">
        <v>87</v>
      </c>
      <c r="AV335" s="14" t="s">
        <v>87</v>
      </c>
      <c r="AW335" s="14" t="s">
        <v>29</v>
      </c>
      <c r="AX335" s="14" t="s">
        <v>75</v>
      </c>
      <c r="AY335" s="181" t="s">
        <v>234</v>
      </c>
    </row>
    <row r="336" spans="1:65" s="14" customFormat="1">
      <c r="B336" s="180"/>
      <c r="D336" s="173" t="s">
        <v>243</v>
      </c>
      <c r="E336" s="181" t="s">
        <v>1</v>
      </c>
      <c r="F336" s="182" t="s">
        <v>665</v>
      </c>
      <c r="H336" s="183">
        <v>44.691000000000003</v>
      </c>
      <c r="I336" s="184"/>
      <c r="L336" s="180"/>
      <c r="M336" s="185"/>
      <c r="N336" s="186"/>
      <c r="O336" s="186"/>
      <c r="P336" s="186"/>
      <c r="Q336" s="186"/>
      <c r="R336" s="186"/>
      <c r="S336" s="186"/>
      <c r="T336" s="187"/>
      <c r="AT336" s="181" t="s">
        <v>243</v>
      </c>
      <c r="AU336" s="181" t="s">
        <v>87</v>
      </c>
      <c r="AV336" s="14" t="s">
        <v>87</v>
      </c>
      <c r="AW336" s="14" t="s">
        <v>29</v>
      </c>
      <c r="AX336" s="14" t="s">
        <v>75</v>
      </c>
      <c r="AY336" s="181" t="s">
        <v>234</v>
      </c>
    </row>
    <row r="337" spans="1:65" s="14" customFormat="1" ht="20.399999999999999">
      <c r="B337" s="180"/>
      <c r="D337" s="173" t="s">
        <v>243</v>
      </c>
      <c r="E337" s="181" t="s">
        <v>1</v>
      </c>
      <c r="F337" s="182" t="s">
        <v>666</v>
      </c>
      <c r="H337" s="183">
        <v>44.414999999999999</v>
      </c>
      <c r="I337" s="184"/>
      <c r="L337" s="180"/>
      <c r="M337" s="185"/>
      <c r="N337" s="186"/>
      <c r="O337" s="186"/>
      <c r="P337" s="186"/>
      <c r="Q337" s="186"/>
      <c r="R337" s="186"/>
      <c r="S337" s="186"/>
      <c r="T337" s="187"/>
      <c r="AT337" s="181" t="s">
        <v>243</v>
      </c>
      <c r="AU337" s="181" t="s">
        <v>87</v>
      </c>
      <c r="AV337" s="14" t="s">
        <v>87</v>
      </c>
      <c r="AW337" s="14" t="s">
        <v>29</v>
      </c>
      <c r="AX337" s="14" t="s">
        <v>75</v>
      </c>
      <c r="AY337" s="181" t="s">
        <v>234</v>
      </c>
    </row>
    <row r="338" spans="1:65" s="14" customFormat="1">
      <c r="B338" s="180"/>
      <c r="D338" s="173" t="s">
        <v>243</v>
      </c>
      <c r="E338" s="181" t="s">
        <v>1</v>
      </c>
      <c r="F338" s="182" t="s">
        <v>667</v>
      </c>
      <c r="H338" s="183">
        <v>18.908000000000001</v>
      </c>
      <c r="I338" s="184"/>
      <c r="L338" s="180"/>
      <c r="M338" s="185"/>
      <c r="N338" s="186"/>
      <c r="O338" s="186"/>
      <c r="P338" s="186"/>
      <c r="Q338" s="186"/>
      <c r="R338" s="186"/>
      <c r="S338" s="186"/>
      <c r="T338" s="187"/>
      <c r="AT338" s="181" t="s">
        <v>243</v>
      </c>
      <c r="AU338" s="181" t="s">
        <v>87</v>
      </c>
      <c r="AV338" s="14" t="s">
        <v>87</v>
      </c>
      <c r="AW338" s="14" t="s">
        <v>29</v>
      </c>
      <c r="AX338" s="14" t="s">
        <v>75</v>
      </c>
      <c r="AY338" s="181" t="s">
        <v>234</v>
      </c>
    </row>
    <row r="339" spans="1:65" s="14" customFormat="1" ht="20.399999999999999">
      <c r="B339" s="180"/>
      <c r="D339" s="173" t="s">
        <v>243</v>
      </c>
      <c r="E339" s="181" t="s">
        <v>1</v>
      </c>
      <c r="F339" s="182" t="s">
        <v>668</v>
      </c>
      <c r="H339" s="183">
        <v>88.989000000000004</v>
      </c>
      <c r="I339" s="184"/>
      <c r="L339" s="180"/>
      <c r="M339" s="185"/>
      <c r="N339" s="186"/>
      <c r="O339" s="186"/>
      <c r="P339" s="186"/>
      <c r="Q339" s="186"/>
      <c r="R339" s="186"/>
      <c r="S339" s="186"/>
      <c r="T339" s="187"/>
      <c r="AT339" s="181" t="s">
        <v>243</v>
      </c>
      <c r="AU339" s="181" t="s">
        <v>87</v>
      </c>
      <c r="AV339" s="14" t="s">
        <v>87</v>
      </c>
      <c r="AW339" s="14" t="s">
        <v>29</v>
      </c>
      <c r="AX339" s="14" t="s">
        <v>75</v>
      </c>
      <c r="AY339" s="181" t="s">
        <v>234</v>
      </c>
    </row>
    <row r="340" spans="1:65" s="15" customFormat="1">
      <c r="B340" s="188"/>
      <c r="D340" s="173" t="s">
        <v>243</v>
      </c>
      <c r="E340" s="189" t="s">
        <v>406</v>
      </c>
      <c r="F340" s="190" t="s">
        <v>248</v>
      </c>
      <c r="H340" s="191">
        <v>340.16300000000001</v>
      </c>
      <c r="I340" s="192"/>
      <c r="L340" s="188"/>
      <c r="M340" s="193"/>
      <c r="N340" s="194"/>
      <c r="O340" s="194"/>
      <c r="P340" s="194"/>
      <c r="Q340" s="194"/>
      <c r="R340" s="194"/>
      <c r="S340" s="194"/>
      <c r="T340" s="195"/>
      <c r="AT340" s="189" t="s">
        <v>243</v>
      </c>
      <c r="AU340" s="189" t="s">
        <v>87</v>
      </c>
      <c r="AV340" s="15" t="s">
        <v>241</v>
      </c>
      <c r="AW340" s="15" t="s">
        <v>29</v>
      </c>
      <c r="AX340" s="15" t="s">
        <v>82</v>
      </c>
      <c r="AY340" s="189" t="s">
        <v>234</v>
      </c>
    </row>
    <row r="341" spans="1:65" s="2" customFormat="1" ht="24.15" customHeight="1">
      <c r="A341" s="33"/>
      <c r="B341" s="157"/>
      <c r="C341" s="158" t="s">
        <v>669</v>
      </c>
      <c r="D341" s="158" t="s">
        <v>237</v>
      </c>
      <c r="E341" s="159" t="s">
        <v>670</v>
      </c>
      <c r="F341" s="160" t="s">
        <v>671</v>
      </c>
      <c r="G341" s="161" t="s">
        <v>256</v>
      </c>
      <c r="H341" s="162">
        <v>181.38900000000001</v>
      </c>
      <c r="I341" s="163"/>
      <c r="J341" s="164">
        <f>ROUND(I341*H341,2)</f>
        <v>0</v>
      </c>
      <c r="K341" s="165"/>
      <c r="L341" s="34"/>
      <c r="M341" s="166" t="s">
        <v>1</v>
      </c>
      <c r="N341" s="167" t="s">
        <v>41</v>
      </c>
      <c r="O341" s="62"/>
      <c r="P341" s="168">
        <f>O341*H341</f>
        <v>0</v>
      </c>
      <c r="Q341" s="168">
        <v>2.6249999999999999E-2</v>
      </c>
      <c r="R341" s="168">
        <f>Q341*H341</f>
        <v>4.76146125</v>
      </c>
      <c r="S341" s="168">
        <v>0</v>
      </c>
      <c r="T341" s="169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70" t="s">
        <v>241</v>
      </c>
      <c r="AT341" s="170" t="s">
        <v>237</v>
      </c>
      <c r="AU341" s="170" t="s">
        <v>87</v>
      </c>
      <c r="AY341" s="18" t="s">
        <v>234</v>
      </c>
      <c r="BE341" s="171">
        <f>IF(N341="základná",J341,0)</f>
        <v>0</v>
      </c>
      <c r="BF341" s="171">
        <f>IF(N341="znížená",J341,0)</f>
        <v>0</v>
      </c>
      <c r="BG341" s="171">
        <f>IF(N341="zákl. prenesená",J341,0)</f>
        <v>0</v>
      </c>
      <c r="BH341" s="171">
        <f>IF(N341="zníž. prenesená",J341,0)</f>
        <v>0</v>
      </c>
      <c r="BI341" s="171">
        <f>IF(N341="nulová",J341,0)</f>
        <v>0</v>
      </c>
      <c r="BJ341" s="18" t="s">
        <v>87</v>
      </c>
      <c r="BK341" s="171">
        <f>ROUND(I341*H341,2)</f>
        <v>0</v>
      </c>
      <c r="BL341" s="18" t="s">
        <v>241</v>
      </c>
      <c r="BM341" s="170" t="s">
        <v>672</v>
      </c>
    </row>
    <row r="342" spans="1:65" s="13" customFormat="1" ht="20.399999999999999">
      <c r="B342" s="172"/>
      <c r="D342" s="173" t="s">
        <v>243</v>
      </c>
      <c r="E342" s="174" t="s">
        <v>1</v>
      </c>
      <c r="F342" s="175" t="s">
        <v>673</v>
      </c>
      <c r="H342" s="174" t="s">
        <v>1</v>
      </c>
      <c r="I342" s="176"/>
      <c r="L342" s="172"/>
      <c r="M342" s="177"/>
      <c r="N342" s="178"/>
      <c r="O342" s="178"/>
      <c r="P342" s="178"/>
      <c r="Q342" s="178"/>
      <c r="R342" s="178"/>
      <c r="S342" s="178"/>
      <c r="T342" s="179"/>
      <c r="AT342" s="174" t="s">
        <v>243</v>
      </c>
      <c r="AU342" s="174" t="s">
        <v>87</v>
      </c>
      <c r="AV342" s="13" t="s">
        <v>82</v>
      </c>
      <c r="AW342" s="13" t="s">
        <v>29</v>
      </c>
      <c r="AX342" s="13" t="s">
        <v>75</v>
      </c>
      <c r="AY342" s="174" t="s">
        <v>234</v>
      </c>
    </row>
    <row r="343" spans="1:65" s="13" customFormat="1">
      <c r="B343" s="172"/>
      <c r="D343" s="173" t="s">
        <v>243</v>
      </c>
      <c r="E343" s="174" t="s">
        <v>1</v>
      </c>
      <c r="F343" s="175" t="s">
        <v>674</v>
      </c>
      <c r="H343" s="174" t="s">
        <v>1</v>
      </c>
      <c r="I343" s="176"/>
      <c r="L343" s="172"/>
      <c r="M343" s="177"/>
      <c r="N343" s="178"/>
      <c r="O343" s="178"/>
      <c r="P343" s="178"/>
      <c r="Q343" s="178"/>
      <c r="R343" s="178"/>
      <c r="S343" s="178"/>
      <c r="T343" s="179"/>
      <c r="AT343" s="174" t="s">
        <v>243</v>
      </c>
      <c r="AU343" s="174" t="s">
        <v>87</v>
      </c>
      <c r="AV343" s="13" t="s">
        <v>82</v>
      </c>
      <c r="AW343" s="13" t="s">
        <v>29</v>
      </c>
      <c r="AX343" s="13" t="s">
        <v>75</v>
      </c>
      <c r="AY343" s="174" t="s">
        <v>234</v>
      </c>
    </row>
    <row r="344" spans="1:65" s="14" customFormat="1" ht="20.399999999999999">
      <c r="B344" s="180"/>
      <c r="D344" s="173" t="s">
        <v>243</v>
      </c>
      <c r="E344" s="181" t="s">
        <v>1</v>
      </c>
      <c r="F344" s="182" t="s">
        <v>675</v>
      </c>
      <c r="H344" s="183">
        <v>84.216999999999999</v>
      </c>
      <c r="I344" s="184"/>
      <c r="L344" s="180"/>
      <c r="M344" s="185"/>
      <c r="N344" s="186"/>
      <c r="O344" s="186"/>
      <c r="P344" s="186"/>
      <c r="Q344" s="186"/>
      <c r="R344" s="186"/>
      <c r="S344" s="186"/>
      <c r="T344" s="187"/>
      <c r="AT344" s="181" t="s">
        <v>243</v>
      </c>
      <c r="AU344" s="181" t="s">
        <v>87</v>
      </c>
      <c r="AV344" s="14" t="s">
        <v>87</v>
      </c>
      <c r="AW344" s="14" t="s">
        <v>29</v>
      </c>
      <c r="AX344" s="14" t="s">
        <v>75</v>
      </c>
      <c r="AY344" s="181" t="s">
        <v>234</v>
      </c>
    </row>
    <row r="345" spans="1:65" s="14" customFormat="1">
      <c r="B345" s="180"/>
      <c r="D345" s="173" t="s">
        <v>243</v>
      </c>
      <c r="E345" s="181" t="s">
        <v>1</v>
      </c>
      <c r="F345" s="182" t="s">
        <v>676</v>
      </c>
      <c r="H345" s="183">
        <v>-10.438000000000001</v>
      </c>
      <c r="I345" s="184"/>
      <c r="L345" s="180"/>
      <c r="M345" s="185"/>
      <c r="N345" s="186"/>
      <c r="O345" s="186"/>
      <c r="P345" s="186"/>
      <c r="Q345" s="186"/>
      <c r="R345" s="186"/>
      <c r="S345" s="186"/>
      <c r="T345" s="187"/>
      <c r="AT345" s="181" t="s">
        <v>243</v>
      </c>
      <c r="AU345" s="181" t="s">
        <v>87</v>
      </c>
      <c r="AV345" s="14" t="s">
        <v>87</v>
      </c>
      <c r="AW345" s="14" t="s">
        <v>29</v>
      </c>
      <c r="AX345" s="14" t="s">
        <v>75</v>
      </c>
      <c r="AY345" s="181" t="s">
        <v>234</v>
      </c>
    </row>
    <row r="346" spans="1:65" s="14" customFormat="1" ht="30.6">
      <c r="B346" s="180"/>
      <c r="D346" s="173" t="s">
        <v>243</v>
      </c>
      <c r="E346" s="181" t="s">
        <v>1</v>
      </c>
      <c r="F346" s="182" t="s">
        <v>677</v>
      </c>
      <c r="H346" s="183">
        <v>29.454000000000001</v>
      </c>
      <c r="I346" s="184"/>
      <c r="L346" s="180"/>
      <c r="M346" s="185"/>
      <c r="N346" s="186"/>
      <c r="O346" s="186"/>
      <c r="P346" s="186"/>
      <c r="Q346" s="186"/>
      <c r="R346" s="186"/>
      <c r="S346" s="186"/>
      <c r="T346" s="187"/>
      <c r="AT346" s="181" t="s">
        <v>243</v>
      </c>
      <c r="AU346" s="181" t="s">
        <v>87</v>
      </c>
      <c r="AV346" s="14" t="s">
        <v>87</v>
      </c>
      <c r="AW346" s="14" t="s">
        <v>29</v>
      </c>
      <c r="AX346" s="14" t="s">
        <v>75</v>
      </c>
      <c r="AY346" s="181" t="s">
        <v>234</v>
      </c>
    </row>
    <row r="347" spans="1:65" s="14" customFormat="1">
      <c r="B347" s="180"/>
      <c r="D347" s="173" t="s">
        <v>243</v>
      </c>
      <c r="E347" s="181" t="s">
        <v>1</v>
      </c>
      <c r="F347" s="182" t="s">
        <v>678</v>
      </c>
      <c r="H347" s="183">
        <v>24.132000000000001</v>
      </c>
      <c r="I347" s="184"/>
      <c r="L347" s="180"/>
      <c r="M347" s="185"/>
      <c r="N347" s="186"/>
      <c r="O347" s="186"/>
      <c r="P347" s="186"/>
      <c r="Q347" s="186"/>
      <c r="R347" s="186"/>
      <c r="S347" s="186"/>
      <c r="T347" s="187"/>
      <c r="AT347" s="181" t="s">
        <v>243</v>
      </c>
      <c r="AU347" s="181" t="s">
        <v>87</v>
      </c>
      <c r="AV347" s="14" t="s">
        <v>87</v>
      </c>
      <c r="AW347" s="14" t="s">
        <v>29</v>
      </c>
      <c r="AX347" s="14" t="s">
        <v>75</v>
      </c>
      <c r="AY347" s="181" t="s">
        <v>234</v>
      </c>
    </row>
    <row r="348" spans="1:65" s="14" customFormat="1" ht="20.399999999999999">
      <c r="B348" s="180"/>
      <c r="D348" s="173" t="s">
        <v>243</v>
      </c>
      <c r="E348" s="181" t="s">
        <v>1</v>
      </c>
      <c r="F348" s="182" t="s">
        <v>679</v>
      </c>
      <c r="H348" s="183">
        <v>54.024000000000001</v>
      </c>
      <c r="I348" s="184"/>
      <c r="L348" s="180"/>
      <c r="M348" s="185"/>
      <c r="N348" s="186"/>
      <c r="O348" s="186"/>
      <c r="P348" s="186"/>
      <c r="Q348" s="186"/>
      <c r="R348" s="186"/>
      <c r="S348" s="186"/>
      <c r="T348" s="187"/>
      <c r="AT348" s="181" t="s">
        <v>243</v>
      </c>
      <c r="AU348" s="181" t="s">
        <v>87</v>
      </c>
      <c r="AV348" s="14" t="s">
        <v>87</v>
      </c>
      <c r="AW348" s="14" t="s">
        <v>29</v>
      </c>
      <c r="AX348" s="14" t="s">
        <v>75</v>
      </c>
      <c r="AY348" s="181" t="s">
        <v>234</v>
      </c>
    </row>
    <row r="349" spans="1:65" s="15" customFormat="1">
      <c r="B349" s="188"/>
      <c r="D349" s="173" t="s">
        <v>243</v>
      </c>
      <c r="E349" s="189" t="s">
        <v>424</v>
      </c>
      <c r="F349" s="190" t="s">
        <v>248</v>
      </c>
      <c r="H349" s="191">
        <v>181.38900000000001</v>
      </c>
      <c r="I349" s="192"/>
      <c r="L349" s="188"/>
      <c r="M349" s="193"/>
      <c r="N349" s="194"/>
      <c r="O349" s="194"/>
      <c r="P349" s="194"/>
      <c r="Q349" s="194"/>
      <c r="R349" s="194"/>
      <c r="S349" s="194"/>
      <c r="T349" s="195"/>
      <c r="AT349" s="189" t="s">
        <v>243</v>
      </c>
      <c r="AU349" s="189" t="s">
        <v>87</v>
      </c>
      <c r="AV349" s="15" t="s">
        <v>241</v>
      </c>
      <c r="AW349" s="15" t="s">
        <v>29</v>
      </c>
      <c r="AX349" s="15" t="s">
        <v>82</v>
      </c>
      <c r="AY349" s="189" t="s">
        <v>234</v>
      </c>
    </row>
    <row r="350" spans="1:65" s="12" customFormat="1" ht="22.95" customHeight="1">
      <c r="B350" s="144"/>
      <c r="D350" s="145" t="s">
        <v>74</v>
      </c>
      <c r="E350" s="155" t="s">
        <v>680</v>
      </c>
      <c r="F350" s="155" t="s">
        <v>681</v>
      </c>
      <c r="I350" s="147"/>
      <c r="J350" s="156">
        <f>BK350</f>
        <v>0</v>
      </c>
      <c r="L350" s="144"/>
      <c r="M350" s="149"/>
      <c r="N350" s="150"/>
      <c r="O350" s="150"/>
      <c r="P350" s="151">
        <f>SUM(P351:P388)</f>
        <v>0</v>
      </c>
      <c r="Q350" s="150"/>
      <c r="R350" s="151">
        <f>SUM(R351:R388)</f>
        <v>9.2208380200000004</v>
      </c>
      <c r="S350" s="150"/>
      <c r="T350" s="152">
        <f>SUM(T351:T388)</f>
        <v>0</v>
      </c>
      <c r="AR350" s="145" t="s">
        <v>82</v>
      </c>
      <c r="AT350" s="153" t="s">
        <v>74</v>
      </c>
      <c r="AU350" s="153" t="s">
        <v>82</v>
      </c>
      <c r="AY350" s="145" t="s">
        <v>234</v>
      </c>
      <c r="BK350" s="154">
        <f>SUM(BK351:BK388)</f>
        <v>0</v>
      </c>
    </row>
    <row r="351" spans="1:65" s="2" customFormat="1" ht="24.15" customHeight="1">
      <c r="A351" s="33"/>
      <c r="B351" s="157"/>
      <c r="C351" s="158" t="s">
        <v>682</v>
      </c>
      <c r="D351" s="158" t="s">
        <v>237</v>
      </c>
      <c r="E351" s="159" t="s">
        <v>683</v>
      </c>
      <c r="F351" s="160" t="s">
        <v>684</v>
      </c>
      <c r="G351" s="161" t="s">
        <v>256</v>
      </c>
      <c r="H351" s="162">
        <v>253.042</v>
      </c>
      <c r="I351" s="163"/>
      <c r="J351" s="164">
        <f>ROUND(I351*H351,2)</f>
        <v>0</v>
      </c>
      <c r="K351" s="165"/>
      <c r="L351" s="34"/>
      <c r="M351" s="166" t="s">
        <v>1</v>
      </c>
      <c r="N351" s="167" t="s">
        <v>41</v>
      </c>
      <c r="O351" s="62"/>
      <c r="P351" s="168">
        <f>O351*H351</f>
        <v>0</v>
      </c>
      <c r="Q351" s="168">
        <v>3.3E-3</v>
      </c>
      <c r="R351" s="168">
        <f>Q351*H351</f>
        <v>0.83503859999999996</v>
      </c>
      <c r="S351" s="168">
        <v>0</v>
      </c>
      <c r="T351" s="169">
        <f>S351*H351</f>
        <v>0</v>
      </c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R351" s="170" t="s">
        <v>241</v>
      </c>
      <c r="AT351" s="170" t="s">
        <v>237</v>
      </c>
      <c r="AU351" s="170" t="s">
        <v>87</v>
      </c>
      <c r="AY351" s="18" t="s">
        <v>234</v>
      </c>
      <c r="BE351" s="171">
        <f>IF(N351="základná",J351,0)</f>
        <v>0</v>
      </c>
      <c r="BF351" s="171">
        <f>IF(N351="znížená",J351,0)</f>
        <v>0</v>
      </c>
      <c r="BG351" s="171">
        <f>IF(N351="zákl. prenesená",J351,0)</f>
        <v>0</v>
      </c>
      <c r="BH351" s="171">
        <f>IF(N351="zníž. prenesená",J351,0)</f>
        <v>0</v>
      </c>
      <c r="BI351" s="171">
        <f>IF(N351="nulová",J351,0)</f>
        <v>0</v>
      </c>
      <c r="BJ351" s="18" t="s">
        <v>87</v>
      </c>
      <c r="BK351" s="171">
        <f>ROUND(I351*H351,2)</f>
        <v>0</v>
      </c>
      <c r="BL351" s="18" t="s">
        <v>241</v>
      </c>
      <c r="BM351" s="170" t="s">
        <v>685</v>
      </c>
    </row>
    <row r="352" spans="1:65" s="14" customFormat="1">
      <c r="B352" s="180"/>
      <c r="D352" s="173" t="s">
        <v>243</v>
      </c>
      <c r="E352" s="181" t="s">
        <v>1</v>
      </c>
      <c r="F352" s="182" t="s">
        <v>409</v>
      </c>
      <c r="H352" s="183">
        <v>245.13399999999999</v>
      </c>
      <c r="I352" s="184"/>
      <c r="L352" s="180"/>
      <c r="M352" s="185"/>
      <c r="N352" s="186"/>
      <c r="O352" s="186"/>
      <c r="P352" s="186"/>
      <c r="Q352" s="186"/>
      <c r="R352" s="186"/>
      <c r="S352" s="186"/>
      <c r="T352" s="187"/>
      <c r="AT352" s="181" t="s">
        <v>243</v>
      </c>
      <c r="AU352" s="181" t="s">
        <v>87</v>
      </c>
      <c r="AV352" s="14" t="s">
        <v>87</v>
      </c>
      <c r="AW352" s="14" t="s">
        <v>29</v>
      </c>
      <c r="AX352" s="14" t="s">
        <v>75</v>
      </c>
      <c r="AY352" s="181" t="s">
        <v>234</v>
      </c>
    </row>
    <row r="353" spans="1:65" s="14" customFormat="1">
      <c r="B353" s="180"/>
      <c r="D353" s="173" t="s">
        <v>243</v>
      </c>
      <c r="E353" s="181" t="s">
        <v>1</v>
      </c>
      <c r="F353" s="182" t="s">
        <v>412</v>
      </c>
      <c r="H353" s="183">
        <v>7.9080000000000004</v>
      </c>
      <c r="I353" s="184"/>
      <c r="L353" s="180"/>
      <c r="M353" s="185"/>
      <c r="N353" s="186"/>
      <c r="O353" s="186"/>
      <c r="P353" s="186"/>
      <c r="Q353" s="186"/>
      <c r="R353" s="186"/>
      <c r="S353" s="186"/>
      <c r="T353" s="187"/>
      <c r="AT353" s="181" t="s">
        <v>243</v>
      </c>
      <c r="AU353" s="181" t="s">
        <v>87</v>
      </c>
      <c r="AV353" s="14" t="s">
        <v>87</v>
      </c>
      <c r="AW353" s="14" t="s">
        <v>29</v>
      </c>
      <c r="AX353" s="14" t="s">
        <v>75</v>
      </c>
      <c r="AY353" s="181" t="s">
        <v>234</v>
      </c>
    </row>
    <row r="354" spans="1:65" s="15" customFormat="1">
      <c r="B354" s="188"/>
      <c r="D354" s="173" t="s">
        <v>243</v>
      </c>
      <c r="E354" s="189" t="s">
        <v>1</v>
      </c>
      <c r="F354" s="190" t="s">
        <v>248</v>
      </c>
      <c r="H354" s="191">
        <v>253.042</v>
      </c>
      <c r="I354" s="192"/>
      <c r="L354" s="188"/>
      <c r="M354" s="193"/>
      <c r="N354" s="194"/>
      <c r="O354" s="194"/>
      <c r="P354" s="194"/>
      <c r="Q354" s="194"/>
      <c r="R354" s="194"/>
      <c r="S354" s="194"/>
      <c r="T354" s="195"/>
      <c r="AT354" s="189" t="s">
        <v>243</v>
      </c>
      <c r="AU354" s="189" t="s">
        <v>87</v>
      </c>
      <c r="AV354" s="15" t="s">
        <v>241</v>
      </c>
      <c r="AW354" s="15" t="s">
        <v>29</v>
      </c>
      <c r="AX354" s="15" t="s">
        <v>82</v>
      </c>
      <c r="AY354" s="189" t="s">
        <v>234</v>
      </c>
    </row>
    <row r="355" spans="1:65" s="2" customFormat="1" ht="24.15" customHeight="1">
      <c r="A355" s="33"/>
      <c r="B355" s="157"/>
      <c r="C355" s="158" t="s">
        <v>686</v>
      </c>
      <c r="D355" s="158" t="s">
        <v>237</v>
      </c>
      <c r="E355" s="159" t="s">
        <v>687</v>
      </c>
      <c r="F355" s="160" t="s">
        <v>688</v>
      </c>
      <c r="G355" s="161" t="s">
        <v>256</v>
      </c>
      <c r="H355" s="162">
        <v>253.042</v>
      </c>
      <c r="I355" s="163"/>
      <c r="J355" s="164">
        <f>ROUND(I355*H355,2)</f>
        <v>0</v>
      </c>
      <c r="K355" s="165"/>
      <c r="L355" s="34"/>
      <c r="M355" s="166" t="s">
        <v>1</v>
      </c>
      <c r="N355" s="167" t="s">
        <v>41</v>
      </c>
      <c r="O355" s="62"/>
      <c r="P355" s="168">
        <f>O355*H355</f>
        <v>0</v>
      </c>
      <c r="Q355" s="168">
        <v>4.0000000000000002E-4</v>
      </c>
      <c r="R355" s="168">
        <f>Q355*H355</f>
        <v>0.10121680000000001</v>
      </c>
      <c r="S355" s="168">
        <v>0</v>
      </c>
      <c r="T355" s="169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70" t="s">
        <v>241</v>
      </c>
      <c r="AT355" s="170" t="s">
        <v>237</v>
      </c>
      <c r="AU355" s="170" t="s">
        <v>87</v>
      </c>
      <c r="AY355" s="18" t="s">
        <v>234</v>
      </c>
      <c r="BE355" s="171">
        <f>IF(N355="základná",J355,0)</f>
        <v>0</v>
      </c>
      <c r="BF355" s="171">
        <f>IF(N355="znížená",J355,0)</f>
        <v>0</v>
      </c>
      <c r="BG355" s="171">
        <f>IF(N355="zákl. prenesená",J355,0)</f>
        <v>0</v>
      </c>
      <c r="BH355" s="171">
        <f>IF(N355="zníž. prenesená",J355,0)</f>
        <v>0</v>
      </c>
      <c r="BI355" s="171">
        <f>IF(N355="nulová",J355,0)</f>
        <v>0</v>
      </c>
      <c r="BJ355" s="18" t="s">
        <v>87</v>
      </c>
      <c r="BK355" s="171">
        <f>ROUND(I355*H355,2)</f>
        <v>0</v>
      </c>
      <c r="BL355" s="18" t="s">
        <v>241</v>
      </c>
      <c r="BM355" s="170" t="s">
        <v>689</v>
      </c>
    </row>
    <row r="356" spans="1:65" s="14" customFormat="1">
      <c r="B356" s="180"/>
      <c r="D356" s="173" t="s">
        <v>243</v>
      </c>
      <c r="E356" s="181" t="s">
        <v>1</v>
      </c>
      <c r="F356" s="182" t="s">
        <v>409</v>
      </c>
      <c r="H356" s="183">
        <v>245.13399999999999</v>
      </c>
      <c r="I356" s="184"/>
      <c r="L356" s="180"/>
      <c r="M356" s="185"/>
      <c r="N356" s="186"/>
      <c r="O356" s="186"/>
      <c r="P356" s="186"/>
      <c r="Q356" s="186"/>
      <c r="R356" s="186"/>
      <c r="S356" s="186"/>
      <c r="T356" s="187"/>
      <c r="AT356" s="181" t="s">
        <v>243</v>
      </c>
      <c r="AU356" s="181" t="s">
        <v>87</v>
      </c>
      <c r="AV356" s="14" t="s">
        <v>87</v>
      </c>
      <c r="AW356" s="14" t="s">
        <v>29</v>
      </c>
      <c r="AX356" s="14" t="s">
        <v>75</v>
      </c>
      <c r="AY356" s="181" t="s">
        <v>234</v>
      </c>
    </row>
    <row r="357" spans="1:65" s="14" customFormat="1">
      <c r="B357" s="180"/>
      <c r="D357" s="173" t="s">
        <v>243</v>
      </c>
      <c r="E357" s="181" t="s">
        <v>1</v>
      </c>
      <c r="F357" s="182" t="s">
        <v>412</v>
      </c>
      <c r="H357" s="183">
        <v>7.9080000000000004</v>
      </c>
      <c r="I357" s="184"/>
      <c r="L357" s="180"/>
      <c r="M357" s="185"/>
      <c r="N357" s="186"/>
      <c r="O357" s="186"/>
      <c r="P357" s="186"/>
      <c r="Q357" s="186"/>
      <c r="R357" s="186"/>
      <c r="S357" s="186"/>
      <c r="T357" s="187"/>
      <c r="AT357" s="181" t="s">
        <v>243</v>
      </c>
      <c r="AU357" s="181" t="s">
        <v>87</v>
      </c>
      <c r="AV357" s="14" t="s">
        <v>87</v>
      </c>
      <c r="AW357" s="14" t="s">
        <v>29</v>
      </c>
      <c r="AX357" s="14" t="s">
        <v>75</v>
      </c>
      <c r="AY357" s="181" t="s">
        <v>234</v>
      </c>
    </row>
    <row r="358" spans="1:65" s="15" customFormat="1">
      <c r="B358" s="188"/>
      <c r="D358" s="173" t="s">
        <v>243</v>
      </c>
      <c r="E358" s="189" t="s">
        <v>1</v>
      </c>
      <c r="F358" s="190" t="s">
        <v>248</v>
      </c>
      <c r="H358" s="191">
        <v>253.042</v>
      </c>
      <c r="I358" s="192"/>
      <c r="L358" s="188"/>
      <c r="M358" s="193"/>
      <c r="N358" s="194"/>
      <c r="O358" s="194"/>
      <c r="P358" s="194"/>
      <c r="Q358" s="194"/>
      <c r="R358" s="194"/>
      <c r="S358" s="194"/>
      <c r="T358" s="195"/>
      <c r="AT358" s="189" t="s">
        <v>243</v>
      </c>
      <c r="AU358" s="189" t="s">
        <v>87</v>
      </c>
      <c r="AV358" s="15" t="s">
        <v>241</v>
      </c>
      <c r="AW358" s="15" t="s">
        <v>29</v>
      </c>
      <c r="AX358" s="15" t="s">
        <v>82</v>
      </c>
      <c r="AY358" s="189" t="s">
        <v>234</v>
      </c>
    </row>
    <row r="359" spans="1:65" s="2" customFormat="1" ht="24.15" customHeight="1">
      <c r="A359" s="33"/>
      <c r="B359" s="157"/>
      <c r="C359" s="158" t="s">
        <v>690</v>
      </c>
      <c r="D359" s="158" t="s">
        <v>237</v>
      </c>
      <c r="E359" s="159" t="s">
        <v>691</v>
      </c>
      <c r="F359" s="160" t="s">
        <v>692</v>
      </c>
      <c r="G359" s="161" t="s">
        <v>256</v>
      </c>
      <c r="H359" s="162">
        <v>7.9080000000000004</v>
      </c>
      <c r="I359" s="163"/>
      <c r="J359" s="164">
        <f>ROUND(I359*H359,2)</f>
        <v>0</v>
      </c>
      <c r="K359" s="165"/>
      <c r="L359" s="34"/>
      <c r="M359" s="166" t="s">
        <v>1</v>
      </c>
      <c r="N359" s="167" t="s">
        <v>41</v>
      </c>
      <c r="O359" s="62"/>
      <c r="P359" s="168">
        <f>O359*H359</f>
        <v>0</v>
      </c>
      <c r="Q359" s="168">
        <v>5.1500000000000001E-3</v>
      </c>
      <c r="R359" s="168">
        <f>Q359*H359</f>
        <v>4.0726200000000004E-2</v>
      </c>
      <c r="S359" s="168">
        <v>0</v>
      </c>
      <c r="T359" s="169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70" t="s">
        <v>241</v>
      </c>
      <c r="AT359" s="170" t="s">
        <v>237</v>
      </c>
      <c r="AU359" s="170" t="s">
        <v>87</v>
      </c>
      <c r="AY359" s="18" t="s">
        <v>234</v>
      </c>
      <c r="BE359" s="171">
        <f>IF(N359="základná",J359,0)</f>
        <v>0</v>
      </c>
      <c r="BF359" s="171">
        <f>IF(N359="znížená",J359,0)</f>
        <v>0</v>
      </c>
      <c r="BG359" s="171">
        <f>IF(N359="zákl. prenesená",J359,0)</f>
        <v>0</v>
      </c>
      <c r="BH359" s="171">
        <f>IF(N359="zníž. prenesená",J359,0)</f>
        <v>0</v>
      </c>
      <c r="BI359" s="171">
        <f>IF(N359="nulová",J359,0)</f>
        <v>0</v>
      </c>
      <c r="BJ359" s="18" t="s">
        <v>87</v>
      </c>
      <c r="BK359" s="171">
        <f>ROUND(I359*H359,2)</f>
        <v>0</v>
      </c>
      <c r="BL359" s="18" t="s">
        <v>241</v>
      </c>
      <c r="BM359" s="170" t="s">
        <v>693</v>
      </c>
    </row>
    <row r="360" spans="1:65" s="13" customFormat="1">
      <c r="B360" s="172"/>
      <c r="D360" s="173" t="s">
        <v>243</v>
      </c>
      <c r="E360" s="174" t="s">
        <v>1</v>
      </c>
      <c r="F360" s="175" t="s">
        <v>694</v>
      </c>
      <c r="H360" s="174" t="s">
        <v>1</v>
      </c>
      <c r="I360" s="176"/>
      <c r="L360" s="172"/>
      <c r="M360" s="177"/>
      <c r="N360" s="178"/>
      <c r="O360" s="178"/>
      <c r="P360" s="178"/>
      <c r="Q360" s="178"/>
      <c r="R360" s="178"/>
      <c r="S360" s="178"/>
      <c r="T360" s="179"/>
      <c r="AT360" s="174" t="s">
        <v>243</v>
      </c>
      <c r="AU360" s="174" t="s">
        <v>87</v>
      </c>
      <c r="AV360" s="13" t="s">
        <v>82</v>
      </c>
      <c r="AW360" s="13" t="s">
        <v>29</v>
      </c>
      <c r="AX360" s="13" t="s">
        <v>75</v>
      </c>
      <c r="AY360" s="174" t="s">
        <v>234</v>
      </c>
    </row>
    <row r="361" spans="1:65" s="14" customFormat="1">
      <c r="B361" s="180"/>
      <c r="D361" s="173" t="s">
        <v>243</v>
      </c>
      <c r="E361" s="181" t="s">
        <v>1</v>
      </c>
      <c r="F361" s="182" t="s">
        <v>695</v>
      </c>
      <c r="H361" s="183">
        <v>0.72599999999999998</v>
      </c>
      <c r="I361" s="184"/>
      <c r="L361" s="180"/>
      <c r="M361" s="185"/>
      <c r="N361" s="186"/>
      <c r="O361" s="186"/>
      <c r="P361" s="186"/>
      <c r="Q361" s="186"/>
      <c r="R361" s="186"/>
      <c r="S361" s="186"/>
      <c r="T361" s="187"/>
      <c r="AT361" s="181" t="s">
        <v>243</v>
      </c>
      <c r="AU361" s="181" t="s">
        <v>87</v>
      </c>
      <c r="AV361" s="14" t="s">
        <v>87</v>
      </c>
      <c r="AW361" s="14" t="s">
        <v>29</v>
      </c>
      <c r="AX361" s="14" t="s">
        <v>75</v>
      </c>
      <c r="AY361" s="181" t="s">
        <v>234</v>
      </c>
    </row>
    <row r="362" spans="1:65" s="14" customFormat="1">
      <c r="B362" s="180"/>
      <c r="D362" s="173" t="s">
        <v>243</v>
      </c>
      <c r="E362" s="181" t="s">
        <v>1</v>
      </c>
      <c r="F362" s="182" t="s">
        <v>696</v>
      </c>
      <c r="H362" s="183">
        <v>0.81599999999999995</v>
      </c>
      <c r="I362" s="184"/>
      <c r="L362" s="180"/>
      <c r="M362" s="185"/>
      <c r="N362" s="186"/>
      <c r="O362" s="186"/>
      <c r="P362" s="186"/>
      <c r="Q362" s="186"/>
      <c r="R362" s="186"/>
      <c r="S362" s="186"/>
      <c r="T362" s="187"/>
      <c r="AT362" s="181" t="s">
        <v>243</v>
      </c>
      <c r="AU362" s="181" t="s">
        <v>87</v>
      </c>
      <c r="AV362" s="14" t="s">
        <v>87</v>
      </c>
      <c r="AW362" s="14" t="s">
        <v>29</v>
      </c>
      <c r="AX362" s="14" t="s">
        <v>75</v>
      </c>
      <c r="AY362" s="181" t="s">
        <v>234</v>
      </c>
    </row>
    <row r="363" spans="1:65" s="14" customFormat="1">
      <c r="B363" s="180"/>
      <c r="D363" s="173" t="s">
        <v>243</v>
      </c>
      <c r="E363" s="181" t="s">
        <v>1</v>
      </c>
      <c r="F363" s="182" t="s">
        <v>697</v>
      </c>
      <c r="H363" s="183">
        <v>3.1440000000000001</v>
      </c>
      <c r="I363" s="184"/>
      <c r="L363" s="180"/>
      <c r="M363" s="185"/>
      <c r="N363" s="186"/>
      <c r="O363" s="186"/>
      <c r="P363" s="186"/>
      <c r="Q363" s="186"/>
      <c r="R363" s="186"/>
      <c r="S363" s="186"/>
      <c r="T363" s="187"/>
      <c r="AT363" s="181" t="s">
        <v>243</v>
      </c>
      <c r="AU363" s="181" t="s">
        <v>87</v>
      </c>
      <c r="AV363" s="14" t="s">
        <v>87</v>
      </c>
      <c r="AW363" s="14" t="s">
        <v>29</v>
      </c>
      <c r="AX363" s="14" t="s">
        <v>75</v>
      </c>
      <c r="AY363" s="181" t="s">
        <v>234</v>
      </c>
    </row>
    <row r="364" spans="1:65" s="14" customFormat="1">
      <c r="B364" s="180"/>
      <c r="D364" s="173" t="s">
        <v>243</v>
      </c>
      <c r="E364" s="181" t="s">
        <v>1</v>
      </c>
      <c r="F364" s="182" t="s">
        <v>698</v>
      </c>
      <c r="H364" s="183">
        <v>0.76800000000000002</v>
      </c>
      <c r="I364" s="184"/>
      <c r="L364" s="180"/>
      <c r="M364" s="185"/>
      <c r="N364" s="186"/>
      <c r="O364" s="186"/>
      <c r="P364" s="186"/>
      <c r="Q364" s="186"/>
      <c r="R364" s="186"/>
      <c r="S364" s="186"/>
      <c r="T364" s="187"/>
      <c r="AT364" s="181" t="s">
        <v>243</v>
      </c>
      <c r="AU364" s="181" t="s">
        <v>87</v>
      </c>
      <c r="AV364" s="14" t="s">
        <v>87</v>
      </c>
      <c r="AW364" s="14" t="s">
        <v>29</v>
      </c>
      <c r="AX364" s="14" t="s">
        <v>75</v>
      </c>
      <c r="AY364" s="181" t="s">
        <v>234</v>
      </c>
    </row>
    <row r="365" spans="1:65" s="14" customFormat="1">
      <c r="B365" s="180"/>
      <c r="D365" s="173" t="s">
        <v>243</v>
      </c>
      <c r="E365" s="181" t="s">
        <v>1</v>
      </c>
      <c r="F365" s="182" t="s">
        <v>699</v>
      </c>
      <c r="H365" s="183">
        <v>0.81</v>
      </c>
      <c r="I365" s="184"/>
      <c r="L365" s="180"/>
      <c r="M365" s="185"/>
      <c r="N365" s="186"/>
      <c r="O365" s="186"/>
      <c r="P365" s="186"/>
      <c r="Q365" s="186"/>
      <c r="R365" s="186"/>
      <c r="S365" s="186"/>
      <c r="T365" s="187"/>
      <c r="AT365" s="181" t="s">
        <v>243</v>
      </c>
      <c r="AU365" s="181" t="s">
        <v>87</v>
      </c>
      <c r="AV365" s="14" t="s">
        <v>87</v>
      </c>
      <c r="AW365" s="14" t="s">
        <v>29</v>
      </c>
      <c r="AX365" s="14" t="s">
        <v>75</v>
      </c>
      <c r="AY365" s="181" t="s">
        <v>234</v>
      </c>
    </row>
    <row r="366" spans="1:65" s="14" customFormat="1">
      <c r="B366" s="180"/>
      <c r="D366" s="173" t="s">
        <v>243</v>
      </c>
      <c r="E366" s="181" t="s">
        <v>1</v>
      </c>
      <c r="F366" s="182" t="s">
        <v>700</v>
      </c>
      <c r="H366" s="183">
        <v>1.6439999999999999</v>
      </c>
      <c r="I366" s="184"/>
      <c r="L366" s="180"/>
      <c r="M366" s="185"/>
      <c r="N366" s="186"/>
      <c r="O366" s="186"/>
      <c r="P366" s="186"/>
      <c r="Q366" s="186"/>
      <c r="R366" s="186"/>
      <c r="S366" s="186"/>
      <c r="T366" s="187"/>
      <c r="AT366" s="181" t="s">
        <v>243</v>
      </c>
      <c r="AU366" s="181" t="s">
        <v>87</v>
      </c>
      <c r="AV366" s="14" t="s">
        <v>87</v>
      </c>
      <c r="AW366" s="14" t="s">
        <v>29</v>
      </c>
      <c r="AX366" s="14" t="s">
        <v>75</v>
      </c>
      <c r="AY366" s="181" t="s">
        <v>234</v>
      </c>
    </row>
    <row r="367" spans="1:65" s="15" customFormat="1">
      <c r="B367" s="188"/>
      <c r="D367" s="173" t="s">
        <v>243</v>
      </c>
      <c r="E367" s="189" t="s">
        <v>412</v>
      </c>
      <c r="F367" s="190" t="s">
        <v>248</v>
      </c>
      <c r="H367" s="191">
        <v>7.9080000000000004</v>
      </c>
      <c r="I367" s="192"/>
      <c r="L367" s="188"/>
      <c r="M367" s="193"/>
      <c r="N367" s="194"/>
      <c r="O367" s="194"/>
      <c r="P367" s="194"/>
      <c r="Q367" s="194"/>
      <c r="R367" s="194"/>
      <c r="S367" s="194"/>
      <c r="T367" s="195"/>
      <c r="AT367" s="189" t="s">
        <v>243</v>
      </c>
      <c r="AU367" s="189" t="s">
        <v>87</v>
      </c>
      <c r="AV367" s="15" t="s">
        <v>241</v>
      </c>
      <c r="AW367" s="15" t="s">
        <v>29</v>
      </c>
      <c r="AX367" s="15" t="s">
        <v>82</v>
      </c>
      <c r="AY367" s="189" t="s">
        <v>234</v>
      </c>
    </row>
    <row r="368" spans="1:65" s="2" customFormat="1" ht="37.950000000000003" customHeight="1">
      <c r="A368" s="33"/>
      <c r="B368" s="157"/>
      <c r="C368" s="158" t="s">
        <v>701</v>
      </c>
      <c r="D368" s="158" t="s">
        <v>237</v>
      </c>
      <c r="E368" s="159" t="s">
        <v>702</v>
      </c>
      <c r="F368" s="160" t="s">
        <v>703</v>
      </c>
      <c r="G368" s="161" t="s">
        <v>256</v>
      </c>
      <c r="H368" s="162">
        <v>245.13399999999999</v>
      </c>
      <c r="I368" s="163"/>
      <c r="J368" s="164">
        <f>ROUND(I368*H368,2)</f>
        <v>0</v>
      </c>
      <c r="K368" s="165"/>
      <c r="L368" s="34"/>
      <c r="M368" s="166" t="s">
        <v>1</v>
      </c>
      <c r="N368" s="167" t="s">
        <v>41</v>
      </c>
      <c r="O368" s="62"/>
      <c r="P368" s="168">
        <f>O368*H368</f>
        <v>0</v>
      </c>
      <c r="Q368" s="168">
        <v>3.363E-2</v>
      </c>
      <c r="R368" s="168">
        <f>Q368*H368</f>
        <v>8.2438564200000002</v>
      </c>
      <c r="S368" s="168">
        <v>0</v>
      </c>
      <c r="T368" s="169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70" t="s">
        <v>241</v>
      </c>
      <c r="AT368" s="170" t="s">
        <v>237</v>
      </c>
      <c r="AU368" s="170" t="s">
        <v>87</v>
      </c>
      <c r="AY368" s="18" t="s">
        <v>234</v>
      </c>
      <c r="BE368" s="171">
        <f>IF(N368="základná",J368,0)</f>
        <v>0</v>
      </c>
      <c r="BF368" s="171">
        <f>IF(N368="znížená",J368,0)</f>
        <v>0</v>
      </c>
      <c r="BG368" s="171">
        <f>IF(N368="zákl. prenesená",J368,0)</f>
        <v>0</v>
      </c>
      <c r="BH368" s="171">
        <f>IF(N368="zníž. prenesená",J368,0)</f>
        <v>0</v>
      </c>
      <c r="BI368" s="171">
        <f>IF(N368="nulová",J368,0)</f>
        <v>0</v>
      </c>
      <c r="BJ368" s="18" t="s">
        <v>87</v>
      </c>
      <c r="BK368" s="171">
        <f>ROUND(I368*H368,2)</f>
        <v>0</v>
      </c>
      <c r="BL368" s="18" t="s">
        <v>241</v>
      </c>
      <c r="BM368" s="170" t="s">
        <v>704</v>
      </c>
    </row>
    <row r="369" spans="2:51" s="13" customFormat="1" ht="30.6">
      <c r="B369" s="172"/>
      <c r="D369" s="173" t="s">
        <v>243</v>
      </c>
      <c r="E369" s="174" t="s">
        <v>1</v>
      </c>
      <c r="F369" s="175" t="s">
        <v>705</v>
      </c>
      <c r="H369" s="174" t="s">
        <v>1</v>
      </c>
      <c r="I369" s="176"/>
      <c r="L369" s="172"/>
      <c r="M369" s="177"/>
      <c r="N369" s="178"/>
      <c r="O369" s="178"/>
      <c r="P369" s="178"/>
      <c r="Q369" s="178"/>
      <c r="R369" s="178"/>
      <c r="S369" s="178"/>
      <c r="T369" s="179"/>
      <c r="AT369" s="174" t="s">
        <v>243</v>
      </c>
      <c r="AU369" s="174" t="s">
        <v>87</v>
      </c>
      <c r="AV369" s="13" t="s">
        <v>82</v>
      </c>
      <c r="AW369" s="13" t="s">
        <v>29</v>
      </c>
      <c r="AX369" s="13" t="s">
        <v>75</v>
      </c>
      <c r="AY369" s="174" t="s">
        <v>234</v>
      </c>
    </row>
    <row r="370" spans="2:51" s="13" customFormat="1">
      <c r="B370" s="172"/>
      <c r="D370" s="173" t="s">
        <v>243</v>
      </c>
      <c r="E370" s="174" t="s">
        <v>1</v>
      </c>
      <c r="F370" s="175" t="s">
        <v>706</v>
      </c>
      <c r="H370" s="174" t="s">
        <v>1</v>
      </c>
      <c r="I370" s="176"/>
      <c r="L370" s="172"/>
      <c r="M370" s="177"/>
      <c r="N370" s="178"/>
      <c r="O370" s="178"/>
      <c r="P370" s="178"/>
      <c r="Q370" s="178"/>
      <c r="R370" s="178"/>
      <c r="S370" s="178"/>
      <c r="T370" s="179"/>
      <c r="AT370" s="174" t="s">
        <v>243</v>
      </c>
      <c r="AU370" s="174" t="s">
        <v>87</v>
      </c>
      <c r="AV370" s="13" t="s">
        <v>82</v>
      </c>
      <c r="AW370" s="13" t="s">
        <v>29</v>
      </c>
      <c r="AX370" s="13" t="s">
        <v>75</v>
      </c>
      <c r="AY370" s="174" t="s">
        <v>234</v>
      </c>
    </row>
    <row r="371" spans="2:51" s="14" customFormat="1" ht="20.399999999999999">
      <c r="B371" s="180"/>
      <c r="D371" s="173" t="s">
        <v>243</v>
      </c>
      <c r="E371" s="181" t="s">
        <v>1</v>
      </c>
      <c r="F371" s="182" t="s">
        <v>707</v>
      </c>
      <c r="H371" s="183">
        <v>68.180000000000007</v>
      </c>
      <c r="I371" s="184"/>
      <c r="L371" s="180"/>
      <c r="M371" s="185"/>
      <c r="N371" s="186"/>
      <c r="O371" s="186"/>
      <c r="P371" s="186"/>
      <c r="Q371" s="186"/>
      <c r="R371" s="186"/>
      <c r="S371" s="186"/>
      <c r="T371" s="187"/>
      <c r="AT371" s="181" t="s">
        <v>243</v>
      </c>
      <c r="AU371" s="181" t="s">
        <v>87</v>
      </c>
      <c r="AV371" s="14" t="s">
        <v>87</v>
      </c>
      <c r="AW371" s="14" t="s">
        <v>29</v>
      </c>
      <c r="AX371" s="14" t="s">
        <v>75</v>
      </c>
      <c r="AY371" s="181" t="s">
        <v>234</v>
      </c>
    </row>
    <row r="372" spans="2:51" s="14" customFormat="1" ht="20.399999999999999">
      <c r="B372" s="180"/>
      <c r="D372" s="173" t="s">
        <v>243</v>
      </c>
      <c r="E372" s="181" t="s">
        <v>1</v>
      </c>
      <c r="F372" s="182" t="s">
        <v>708</v>
      </c>
      <c r="H372" s="183">
        <v>32.139000000000003</v>
      </c>
      <c r="I372" s="184"/>
      <c r="L372" s="180"/>
      <c r="M372" s="185"/>
      <c r="N372" s="186"/>
      <c r="O372" s="186"/>
      <c r="P372" s="186"/>
      <c r="Q372" s="186"/>
      <c r="R372" s="186"/>
      <c r="S372" s="186"/>
      <c r="T372" s="187"/>
      <c r="AT372" s="181" t="s">
        <v>243</v>
      </c>
      <c r="AU372" s="181" t="s">
        <v>87</v>
      </c>
      <c r="AV372" s="14" t="s">
        <v>87</v>
      </c>
      <c r="AW372" s="14" t="s">
        <v>29</v>
      </c>
      <c r="AX372" s="14" t="s">
        <v>75</v>
      </c>
      <c r="AY372" s="181" t="s">
        <v>234</v>
      </c>
    </row>
    <row r="373" spans="2:51" s="14" customFormat="1" ht="20.399999999999999">
      <c r="B373" s="180"/>
      <c r="D373" s="173" t="s">
        <v>243</v>
      </c>
      <c r="E373" s="181" t="s">
        <v>1</v>
      </c>
      <c r="F373" s="182" t="s">
        <v>709</v>
      </c>
      <c r="H373" s="183">
        <v>37.613</v>
      </c>
      <c r="I373" s="184"/>
      <c r="L373" s="180"/>
      <c r="M373" s="185"/>
      <c r="N373" s="186"/>
      <c r="O373" s="186"/>
      <c r="P373" s="186"/>
      <c r="Q373" s="186"/>
      <c r="R373" s="186"/>
      <c r="S373" s="186"/>
      <c r="T373" s="187"/>
      <c r="AT373" s="181" t="s">
        <v>243</v>
      </c>
      <c r="AU373" s="181" t="s">
        <v>87</v>
      </c>
      <c r="AV373" s="14" t="s">
        <v>87</v>
      </c>
      <c r="AW373" s="14" t="s">
        <v>29</v>
      </c>
      <c r="AX373" s="14" t="s">
        <v>75</v>
      </c>
      <c r="AY373" s="181" t="s">
        <v>234</v>
      </c>
    </row>
    <row r="374" spans="2:51" s="14" customFormat="1" ht="20.399999999999999">
      <c r="B374" s="180"/>
      <c r="D374" s="173" t="s">
        <v>243</v>
      </c>
      <c r="E374" s="181" t="s">
        <v>1</v>
      </c>
      <c r="F374" s="182" t="s">
        <v>710</v>
      </c>
      <c r="H374" s="183">
        <v>-13.515000000000001</v>
      </c>
      <c r="I374" s="184"/>
      <c r="L374" s="180"/>
      <c r="M374" s="185"/>
      <c r="N374" s="186"/>
      <c r="O374" s="186"/>
      <c r="P374" s="186"/>
      <c r="Q374" s="186"/>
      <c r="R374" s="186"/>
      <c r="S374" s="186"/>
      <c r="T374" s="187"/>
      <c r="AT374" s="181" t="s">
        <v>243</v>
      </c>
      <c r="AU374" s="181" t="s">
        <v>87</v>
      </c>
      <c r="AV374" s="14" t="s">
        <v>87</v>
      </c>
      <c r="AW374" s="14" t="s">
        <v>29</v>
      </c>
      <c r="AX374" s="14" t="s">
        <v>75</v>
      </c>
      <c r="AY374" s="181" t="s">
        <v>234</v>
      </c>
    </row>
    <row r="375" spans="2:51" s="16" customFormat="1">
      <c r="B375" s="210"/>
      <c r="D375" s="173" t="s">
        <v>243</v>
      </c>
      <c r="E375" s="211" t="s">
        <v>1</v>
      </c>
      <c r="F375" s="212" t="s">
        <v>711</v>
      </c>
      <c r="H375" s="213">
        <v>124.417</v>
      </c>
      <c r="I375" s="214"/>
      <c r="L375" s="210"/>
      <c r="M375" s="215"/>
      <c r="N375" s="216"/>
      <c r="O375" s="216"/>
      <c r="P375" s="216"/>
      <c r="Q375" s="216"/>
      <c r="R375" s="216"/>
      <c r="S375" s="216"/>
      <c r="T375" s="217"/>
      <c r="AT375" s="211" t="s">
        <v>243</v>
      </c>
      <c r="AU375" s="211" t="s">
        <v>87</v>
      </c>
      <c r="AV375" s="16" t="s">
        <v>92</v>
      </c>
      <c r="AW375" s="16" t="s">
        <v>29</v>
      </c>
      <c r="AX375" s="16" t="s">
        <v>75</v>
      </c>
      <c r="AY375" s="211" t="s">
        <v>234</v>
      </c>
    </row>
    <row r="376" spans="2:51" s="13" customFormat="1">
      <c r="B376" s="172"/>
      <c r="D376" s="173" t="s">
        <v>243</v>
      </c>
      <c r="E376" s="174" t="s">
        <v>1</v>
      </c>
      <c r="F376" s="175" t="s">
        <v>712</v>
      </c>
      <c r="H376" s="174" t="s">
        <v>1</v>
      </c>
      <c r="I376" s="176"/>
      <c r="L376" s="172"/>
      <c r="M376" s="177"/>
      <c r="N376" s="178"/>
      <c r="O376" s="178"/>
      <c r="P376" s="178"/>
      <c r="Q376" s="178"/>
      <c r="R376" s="178"/>
      <c r="S376" s="178"/>
      <c r="T376" s="179"/>
      <c r="AT376" s="174" t="s">
        <v>243</v>
      </c>
      <c r="AU376" s="174" t="s">
        <v>87</v>
      </c>
      <c r="AV376" s="13" t="s">
        <v>82</v>
      </c>
      <c r="AW376" s="13" t="s">
        <v>29</v>
      </c>
      <c r="AX376" s="13" t="s">
        <v>75</v>
      </c>
      <c r="AY376" s="174" t="s">
        <v>234</v>
      </c>
    </row>
    <row r="377" spans="2:51" s="14" customFormat="1">
      <c r="B377" s="180"/>
      <c r="D377" s="173" t="s">
        <v>243</v>
      </c>
      <c r="E377" s="181" t="s">
        <v>1</v>
      </c>
      <c r="F377" s="182" t="s">
        <v>713</v>
      </c>
      <c r="H377" s="183">
        <v>14.853999999999999</v>
      </c>
      <c r="I377" s="184"/>
      <c r="L377" s="180"/>
      <c r="M377" s="185"/>
      <c r="N377" s="186"/>
      <c r="O377" s="186"/>
      <c r="P377" s="186"/>
      <c r="Q377" s="186"/>
      <c r="R377" s="186"/>
      <c r="S377" s="186"/>
      <c r="T377" s="187"/>
      <c r="AT377" s="181" t="s">
        <v>243</v>
      </c>
      <c r="AU377" s="181" t="s">
        <v>87</v>
      </c>
      <c r="AV377" s="14" t="s">
        <v>87</v>
      </c>
      <c r="AW377" s="14" t="s">
        <v>29</v>
      </c>
      <c r="AX377" s="14" t="s">
        <v>75</v>
      </c>
      <c r="AY377" s="181" t="s">
        <v>234</v>
      </c>
    </row>
    <row r="378" spans="2:51" s="16" customFormat="1">
      <c r="B378" s="210"/>
      <c r="D378" s="173" t="s">
        <v>243</v>
      </c>
      <c r="E378" s="211" t="s">
        <v>1</v>
      </c>
      <c r="F378" s="212" t="s">
        <v>714</v>
      </c>
      <c r="H378" s="213">
        <v>14.853999999999999</v>
      </c>
      <c r="I378" s="214"/>
      <c r="L378" s="210"/>
      <c r="M378" s="215"/>
      <c r="N378" s="216"/>
      <c r="O378" s="216"/>
      <c r="P378" s="216"/>
      <c r="Q378" s="216"/>
      <c r="R378" s="216"/>
      <c r="S378" s="216"/>
      <c r="T378" s="217"/>
      <c r="AT378" s="211" t="s">
        <v>243</v>
      </c>
      <c r="AU378" s="211" t="s">
        <v>87</v>
      </c>
      <c r="AV378" s="16" t="s">
        <v>92</v>
      </c>
      <c r="AW378" s="16" t="s">
        <v>29</v>
      </c>
      <c r="AX378" s="16" t="s">
        <v>75</v>
      </c>
      <c r="AY378" s="211" t="s">
        <v>234</v>
      </c>
    </row>
    <row r="379" spans="2:51" s="13" customFormat="1">
      <c r="B379" s="172"/>
      <c r="D379" s="173" t="s">
        <v>243</v>
      </c>
      <c r="E379" s="174" t="s">
        <v>1</v>
      </c>
      <c r="F379" s="175" t="s">
        <v>715</v>
      </c>
      <c r="H379" s="174" t="s">
        <v>1</v>
      </c>
      <c r="I379" s="176"/>
      <c r="L379" s="172"/>
      <c r="M379" s="177"/>
      <c r="N379" s="178"/>
      <c r="O379" s="178"/>
      <c r="P379" s="178"/>
      <c r="Q379" s="178"/>
      <c r="R379" s="178"/>
      <c r="S379" s="178"/>
      <c r="T379" s="179"/>
      <c r="AT379" s="174" t="s">
        <v>243</v>
      </c>
      <c r="AU379" s="174" t="s">
        <v>87</v>
      </c>
      <c r="AV379" s="13" t="s">
        <v>82</v>
      </c>
      <c r="AW379" s="13" t="s">
        <v>29</v>
      </c>
      <c r="AX379" s="13" t="s">
        <v>75</v>
      </c>
      <c r="AY379" s="174" t="s">
        <v>234</v>
      </c>
    </row>
    <row r="380" spans="2:51" s="14" customFormat="1" ht="20.399999999999999">
      <c r="B380" s="180"/>
      <c r="D380" s="173" t="s">
        <v>243</v>
      </c>
      <c r="E380" s="181" t="s">
        <v>1</v>
      </c>
      <c r="F380" s="182" t="s">
        <v>716</v>
      </c>
      <c r="H380" s="183">
        <v>73.334999999999994</v>
      </c>
      <c r="I380" s="184"/>
      <c r="L380" s="180"/>
      <c r="M380" s="185"/>
      <c r="N380" s="186"/>
      <c r="O380" s="186"/>
      <c r="P380" s="186"/>
      <c r="Q380" s="186"/>
      <c r="R380" s="186"/>
      <c r="S380" s="186"/>
      <c r="T380" s="187"/>
      <c r="AT380" s="181" t="s">
        <v>243</v>
      </c>
      <c r="AU380" s="181" t="s">
        <v>87</v>
      </c>
      <c r="AV380" s="14" t="s">
        <v>87</v>
      </c>
      <c r="AW380" s="14" t="s">
        <v>29</v>
      </c>
      <c r="AX380" s="14" t="s">
        <v>75</v>
      </c>
      <c r="AY380" s="181" t="s">
        <v>234</v>
      </c>
    </row>
    <row r="381" spans="2:51" s="14" customFormat="1">
      <c r="B381" s="180"/>
      <c r="D381" s="173" t="s">
        <v>243</v>
      </c>
      <c r="E381" s="181" t="s">
        <v>1</v>
      </c>
      <c r="F381" s="182" t="s">
        <v>717</v>
      </c>
      <c r="H381" s="183">
        <v>-3.7090000000000001</v>
      </c>
      <c r="I381" s="184"/>
      <c r="L381" s="180"/>
      <c r="M381" s="185"/>
      <c r="N381" s="186"/>
      <c r="O381" s="186"/>
      <c r="P381" s="186"/>
      <c r="Q381" s="186"/>
      <c r="R381" s="186"/>
      <c r="S381" s="186"/>
      <c r="T381" s="187"/>
      <c r="AT381" s="181" t="s">
        <v>243</v>
      </c>
      <c r="AU381" s="181" t="s">
        <v>87</v>
      </c>
      <c r="AV381" s="14" t="s">
        <v>87</v>
      </c>
      <c r="AW381" s="14" t="s">
        <v>29</v>
      </c>
      <c r="AX381" s="14" t="s">
        <v>75</v>
      </c>
      <c r="AY381" s="181" t="s">
        <v>234</v>
      </c>
    </row>
    <row r="382" spans="2:51" s="16" customFormat="1">
      <c r="B382" s="210"/>
      <c r="D382" s="173" t="s">
        <v>243</v>
      </c>
      <c r="E382" s="211" t="s">
        <v>1</v>
      </c>
      <c r="F382" s="212" t="s">
        <v>718</v>
      </c>
      <c r="H382" s="213">
        <v>69.626000000000005</v>
      </c>
      <c r="I382" s="214"/>
      <c r="L382" s="210"/>
      <c r="M382" s="215"/>
      <c r="N382" s="216"/>
      <c r="O382" s="216"/>
      <c r="P382" s="216"/>
      <c r="Q382" s="216"/>
      <c r="R382" s="216"/>
      <c r="S382" s="216"/>
      <c r="T382" s="217"/>
      <c r="AT382" s="211" t="s">
        <v>243</v>
      </c>
      <c r="AU382" s="211" t="s">
        <v>87</v>
      </c>
      <c r="AV382" s="16" t="s">
        <v>92</v>
      </c>
      <c r="AW382" s="16" t="s">
        <v>29</v>
      </c>
      <c r="AX382" s="16" t="s">
        <v>75</v>
      </c>
      <c r="AY382" s="211" t="s">
        <v>234</v>
      </c>
    </row>
    <row r="383" spans="2:51" s="13" customFormat="1">
      <c r="B383" s="172"/>
      <c r="D383" s="173" t="s">
        <v>243</v>
      </c>
      <c r="E383" s="174" t="s">
        <v>1</v>
      </c>
      <c r="F383" s="175" t="s">
        <v>719</v>
      </c>
      <c r="H383" s="174" t="s">
        <v>1</v>
      </c>
      <c r="I383" s="176"/>
      <c r="L383" s="172"/>
      <c r="M383" s="177"/>
      <c r="N383" s="178"/>
      <c r="O383" s="178"/>
      <c r="P383" s="178"/>
      <c r="Q383" s="178"/>
      <c r="R383" s="178"/>
      <c r="S383" s="178"/>
      <c r="T383" s="179"/>
      <c r="AT383" s="174" t="s">
        <v>243</v>
      </c>
      <c r="AU383" s="174" t="s">
        <v>87</v>
      </c>
      <c r="AV383" s="13" t="s">
        <v>82</v>
      </c>
      <c r="AW383" s="13" t="s">
        <v>29</v>
      </c>
      <c r="AX383" s="13" t="s">
        <v>75</v>
      </c>
      <c r="AY383" s="174" t="s">
        <v>234</v>
      </c>
    </row>
    <row r="384" spans="2:51" s="14" customFormat="1">
      <c r="B384" s="180"/>
      <c r="D384" s="173" t="s">
        <v>243</v>
      </c>
      <c r="E384" s="181" t="s">
        <v>1</v>
      </c>
      <c r="F384" s="182" t="s">
        <v>720</v>
      </c>
      <c r="H384" s="183">
        <v>24.564</v>
      </c>
      <c r="I384" s="184"/>
      <c r="L384" s="180"/>
      <c r="M384" s="185"/>
      <c r="N384" s="186"/>
      <c r="O384" s="186"/>
      <c r="P384" s="186"/>
      <c r="Q384" s="186"/>
      <c r="R384" s="186"/>
      <c r="S384" s="186"/>
      <c r="T384" s="187"/>
      <c r="AT384" s="181" t="s">
        <v>243</v>
      </c>
      <c r="AU384" s="181" t="s">
        <v>87</v>
      </c>
      <c r="AV384" s="14" t="s">
        <v>87</v>
      </c>
      <c r="AW384" s="14" t="s">
        <v>29</v>
      </c>
      <c r="AX384" s="14" t="s">
        <v>75</v>
      </c>
      <c r="AY384" s="181" t="s">
        <v>234</v>
      </c>
    </row>
    <row r="385" spans="1:65" s="16" customFormat="1">
      <c r="B385" s="210"/>
      <c r="D385" s="173" t="s">
        <v>243</v>
      </c>
      <c r="E385" s="211" t="s">
        <v>1</v>
      </c>
      <c r="F385" s="212" t="s">
        <v>721</v>
      </c>
      <c r="H385" s="213">
        <v>24.564</v>
      </c>
      <c r="I385" s="214"/>
      <c r="L385" s="210"/>
      <c r="M385" s="215"/>
      <c r="N385" s="216"/>
      <c r="O385" s="216"/>
      <c r="P385" s="216"/>
      <c r="Q385" s="216"/>
      <c r="R385" s="216"/>
      <c r="S385" s="216"/>
      <c r="T385" s="217"/>
      <c r="AT385" s="211" t="s">
        <v>243</v>
      </c>
      <c r="AU385" s="211" t="s">
        <v>87</v>
      </c>
      <c r="AV385" s="16" t="s">
        <v>92</v>
      </c>
      <c r="AW385" s="16" t="s">
        <v>29</v>
      </c>
      <c r="AX385" s="16" t="s">
        <v>75</v>
      </c>
      <c r="AY385" s="211" t="s">
        <v>234</v>
      </c>
    </row>
    <row r="386" spans="1:65" s="15" customFormat="1">
      <c r="B386" s="188"/>
      <c r="D386" s="173" t="s">
        <v>243</v>
      </c>
      <c r="E386" s="189" t="s">
        <v>1</v>
      </c>
      <c r="F386" s="190" t="s">
        <v>248</v>
      </c>
      <c r="H386" s="191">
        <v>233.46100000000001</v>
      </c>
      <c r="I386" s="192"/>
      <c r="L386" s="188"/>
      <c r="M386" s="193"/>
      <c r="N386" s="194"/>
      <c r="O386" s="194"/>
      <c r="P386" s="194"/>
      <c r="Q386" s="194"/>
      <c r="R386" s="194"/>
      <c r="S386" s="194"/>
      <c r="T386" s="195"/>
      <c r="AT386" s="189" t="s">
        <v>243</v>
      </c>
      <c r="AU386" s="189" t="s">
        <v>87</v>
      </c>
      <c r="AV386" s="15" t="s">
        <v>241</v>
      </c>
      <c r="AW386" s="15" t="s">
        <v>29</v>
      </c>
      <c r="AX386" s="15" t="s">
        <v>75</v>
      </c>
      <c r="AY386" s="189" t="s">
        <v>234</v>
      </c>
    </row>
    <row r="387" spans="1:65" s="14" customFormat="1">
      <c r="B387" s="180"/>
      <c r="D387" s="173" t="s">
        <v>243</v>
      </c>
      <c r="E387" s="181" t="s">
        <v>1</v>
      </c>
      <c r="F387" s="182" t="s">
        <v>722</v>
      </c>
      <c r="H387" s="183">
        <v>245.13399999999999</v>
      </c>
      <c r="I387" s="184"/>
      <c r="L387" s="180"/>
      <c r="M387" s="185"/>
      <c r="N387" s="186"/>
      <c r="O387" s="186"/>
      <c r="P387" s="186"/>
      <c r="Q387" s="186"/>
      <c r="R387" s="186"/>
      <c r="S387" s="186"/>
      <c r="T387" s="187"/>
      <c r="AT387" s="181" t="s">
        <v>243</v>
      </c>
      <c r="AU387" s="181" t="s">
        <v>87</v>
      </c>
      <c r="AV387" s="14" t="s">
        <v>87</v>
      </c>
      <c r="AW387" s="14" t="s">
        <v>29</v>
      </c>
      <c r="AX387" s="14" t="s">
        <v>75</v>
      </c>
      <c r="AY387" s="181" t="s">
        <v>234</v>
      </c>
    </row>
    <row r="388" spans="1:65" s="15" customFormat="1">
      <c r="B388" s="188"/>
      <c r="D388" s="173" t="s">
        <v>243</v>
      </c>
      <c r="E388" s="189" t="s">
        <v>409</v>
      </c>
      <c r="F388" s="190" t="s">
        <v>248</v>
      </c>
      <c r="H388" s="191">
        <v>245.13399999999999</v>
      </c>
      <c r="I388" s="192"/>
      <c r="L388" s="188"/>
      <c r="M388" s="193"/>
      <c r="N388" s="194"/>
      <c r="O388" s="194"/>
      <c r="P388" s="194"/>
      <c r="Q388" s="194"/>
      <c r="R388" s="194"/>
      <c r="S388" s="194"/>
      <c r="T388" s="195"/>
      <c r="AT388" s="189" t="s">
        <v>243</v>
      </c>
      <c r="AU388" s="189" t="s">
        <v>87</v>
      </c>
      <c r="AV388" s="15" t="s">
        <v>241</v>
      </c>
      <c r="AW388" s="15" t="s">
        <v>29</v>
      </c>
      <c r="AX388" s="15" t="s">
        <v>82</v>
      </c>
      <c r="AY388" s="189" t="s">
        <v>234</v>
      </c>
    </row>
    <row r="389" spans="1:65" s="12" customFormat="1" ht="22.95" customHeight="1">
      <c r="B389" s="144"/>
      <c r="D389" s="145" t="s">
        <v>74</v>
      </c>
      <c r="E389" s="155" t="s">
        <v>235</v>
      </c>
      <c r="F389" s="155" t="s">
        <v>236</v>
      </c>
      <c r="I389" s="147"/>
      <c r="J389" s="156">
        <f>BK389</f>
        <v>0</v>
      </c>
      <c r="L389" s="144"/>
      <c r="M389" s="149"/>
      <c r="N389" s="150"/>
      <c r="O389" s="150"/>
      <c r="P389" s="151">
        <f>SUM(P390:P415)</f>
        <v>0</v>
      </c>
      <c r="Q389" s="150"/>
      <c r="R389" s="151">
        <f>SUM(R390:R415)</f>
        <v>3.5650750000000002E-2</v>
      </c>
      <c r="S389" s="150"/>
      <c r="T389" s="152">
        <f>SUM(T390:T415)</f>
        <v>0</v>
      </c>
      <c r="AR389" s="145" t="s">
        <v>82</v>
      </c>
      <c r="AT389" s="153" t="s">
        <v>74</v>
      </c>
      <c r="AU389" s="153" t="s">
        <v>82</v>
      </c>
      <c r="AY389" s="145" t="s">
        <v>234</v>
      </c>
      <c r="BK389" s="154">
        <f>SUM(BK390:BK415)</f>
        <v>0</v>
      </c>
    </row>
    <row r="390" spans="1:65" s="2" customFormat="1" ht="16.5" customHeight="1">
      <c r="A390" s="33"/>
      <c r="B390" s="157"/>
      <c r="C390" s="158" t="s">
        <v>723</v>
      </c>
      <c r="D390" s="158" t="s">
        <v>237</v>
      </c>
      <c r="E390" s="159" t="s">
        <v>724</v>
      </c>
      <c r="F390" s="160" t="s">
        <v>725</v>
      </c>
      <c r="G390" s="161" t="s">
        <v>240</v>
      </c>
      <c r="H390" s="162">
        <v>39.04</v>
      </c>
      <c r="I390" s="163"/>
      <c r="J390" s="164">
        <f>ROUND(I390*H390,2)</f>
        <v>0</v>
      </c>
      <c r="K390" s="165"/>
      <c r="L390" s="34"/>
      <c r="M390" s="166" t="s">
        <v>1</v>
      </c>
      <c r="N390" s="167" t="s">
        <v>41</v>
      </c>
      <c r="O390" s="62"/>
      <c r="P390" s="168">
        <f>O390*H390</f>
        <v>0</v>
      </c>
      <c r="Q390" s="168">
        <v>2.3000000000000001E-4</v>
      </c>
      <c r="R390" s="168">
        <f>Q390*H390</f>
        <v>8.9791999999999997E-3</v>
      </c>
      <c r="S390" s="168">
        <v>0</v>
      </c>
      <c r="T390" s="169">
        <f>S390*H390</f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70" t="s">
        <v>241</v>
      </c>
      <c r="AT390" s="170" t="s">
        <v>237</v>
      </c>
      <c r="AU390" s="170" t="s">
        <v>87</v>
      </c>
      <c r="AY390" s="18" t="s">
        <v>234</v>
      </c>
      <c r="BE390" s="171">
        <f>IF(N390="základná",J390,0)</f>
        <v>0</v>
      </c>
      <c r="BF390" s="171">
        <f>IF(N390="znížená",J390,0)</f>
        <v>0</v>
      </c>
      <c r="BG390" s="171">
        <f>IF(N390="zákl. prenesená",J390,0)</f>
        <v>0</v>
      </c>
      <c r="BH390" s="171">
        <f>IF(N390="zníž. prenesená",J390,0)</f>
        <v>0</v>
      </c>
      <c r="BI390" s="171">
        <f>IF(N390="nulová",J390,0)</f>
        <v>0</v>
      </c>
      <c r="BJ390" s="18" t="s">
        <v>87</v>
      </c>
      <c r="BK390" s="171">
        <f>ROUND(I390*H390,2)</f>
        <v>0</v>
      </c>
      <c r="BL390" s="18" t="s">
        <v>241</v>
      </c>
      <c r="BM390" s="170" t="s">
        <v>726</v>
      </c>
    </row>
    <row r="391" spans="1:65" s="14" customFormat="1">
      <c r="B391" s="180"/>
      <c r="D391" s="173" t="s">
        <v>243</v>
      </c>
      <c r="E391" s="181" t="s">
        <v>1</v>
      </c>
      <c r="F391" s="182" t="s">
        <v>727</v>
      </c>
      <c r="H391" s="183">
        <v>3.62</v>
      </c>
      <c r="I391" s="184"/>
      <c r="L391" s="180"/>
      <c r="M391" s="185"/>
      <c r="N391" s="186"/>
      <c r="O391" s="186"/>
      <c r="P391" s="186"/>
      <c r="Q391" s="186"/>
      <c r="R391" s="186"/>
      <c r="S391" s="186"/>
      <c r="T391" s="187"/>
      <c r="AT391" s="181" t="s">
        <v>243</v>
      </c>
      <c r="AU391" s="181" t="s">
        <v>87</v>
      </c>
      <c r="AV391" s="14" t="s">
        <v>87</v>
      </c>
      <c r="AW391" s="14" t="s">
        <v>29</v>
      </c>
      <c r="AX391" s="14" t="s">
        <v>75</v>
      </c>
      <c r="AY391" s="181" t="s">
        <v>234</v>
      </c>
    </row>
    <row r="392" spans="1:65" s="14" customFormat="1">
      <c r="B392" s="180"/>
      <c r="D392" s="173" t="s">
        <v>243</v>
      </c>
      <c r="E392" s="181" t="s">
        <v>1</v>
      </c>
      <c r="F392" s="182" t="s">
        <v>728</v>
      </c>
      <c r="H392" s="183">
        <v>3.92</v>
      </c>
      <c r="I392" s="184"/>
      <c r="L392" s="180"/>
      <c r="M392" s="185"/>
      <c r="N392" s="186"/>
      <c r="O392" s="186"/>
      <c r="P392" s="186"/>
      <c r="Q392" s="186"/>
      <c r="R392" s="186"/>
      <c r="S392" s="186"/>
      <c r="T392" s="187"/>
      <c r="AT392" s="181" t="s">
        <v>243</v>
      </c>
      <c r="AU392" s="181" t="s">
        <v>87</v>
      </c>
      <c r="AV392" s="14" t="s">
        <v>87</v>
      </c>
      <c r="AW392" s="14" t="s">
        <v>29</v>
      </c>
      <c r="AX392" s="14" t="s">
        <v>75</v>
      </c>
      <c r="AY392" s="181" t="s">
        <v>234</v>
      </c>
    </row>
    <row r="393" spans="1:65" s="14" customFormat="1">
      <c r="B393" s="180"/>
      <c r="D393" s="173" t="s">
        <v>243</v>
      </c>
      <c r="E393" s="181" t="s">
        <v>1</v>
      </c>
      <c r="F393" s="182" t="s">
        <v>729</v>
      </c>
      <c r="H393" s="183">
        <v>14.56</v>
      </c>
      <c r="I393" s="184"/>
      <c r="L393" s="180"/>
      <c r="M393" s="185"/>
      <c r="N393" s="186"/>
      <c r="O393" s="186"/>
      <c r="P393" s="186"/>
      <c r="Q393" s="186"/>
      <c r="R393" s="186"/>
      <c r="S393" s="186"/>
      <c r="T393" s="187"/>
      <c r="AT393" s="181" t="s">
        <v>243</v>
      </c>
      <c r="AU393" s="181" t="s">
        <v>87</v>
      </c>
      <c r="AV393" s="14" t="s">
        <v>87</v>
      </c>
      <c r="AW393" s="14" t="s">
        <v>29</v>
      </c>
      <c r="AX393" s="14" t="s">
        <v>75</v>
      </c>
      <c r="AY393" s="181" t="s">
        <v>234</v>
      </c>
    </row>
    <row r="394" spans="1:65" s="14" customFormat="1">
      <c r="B394" s="180"/>
      <c r="D394" s="173" t="s">
        <v>243</v>
      </c>
      <c r="E394" s="181" t="s">
        <v>1</v>
      </c>
      <c r="F394" s="182" t="s">
        <v>730</v>
      </c>
      <c r="H394" s="183">
        <v>5.12</v>
      </c>
      <c r="I394" s="184"/>
      <c r="L394" s="180"/>
      <c r="M394" s="185"/>
      <c r="N394" s="186"/>
      <c r="O394" s="186"/>
      <c r="P394" s="186"/>
      <c r="Q394" s="186"/>
      <c r="R394" s="186"/>
      <c r="S394" s="186"/>
      <c r="T394" s="187"/>
      <c r="AT394" s="181" t="s">
        <v>243</v>
      </c>
      <c r="AU394" s="181" t="s">
        <v>87</v>
      </c>
      <c r="AV394" s="14" t="s">
        <v>87</v>
      </c>
      <c r="AW394" s="14" t="s">
        <v>29</v>
      </c>
      <c r="AX394" s="14" t="s">
        <v>75</v>
      </c>
      <c r="AY394" s="181" t="s">
        <v>234</v>
      </c>
    </row>
    <row r="395" spans="1:65" s="14" customFormat="1">
      <c r="B395" s="180"/>
      <c r="D395" s="173" t="s">
        <v>243</v>
      </c>
      <c r="E395" s="181" t="s">
        <v>1</v>
      </c>
      <c r="F395" s="182" t="s">
        <v>731</v>
      </c>
      <c r="H395" s="183">
        <v>3.9</v>
      </c>
      <c r="I395" s="184"/>
      <c r="L395" s="180"/>
      <c r="M395" s="185"/>
      <c r="N395" s="186"/>
      <c r="O395" s="186"/>
      <c r="P395" s="186"/>
      <c r="Q395" s="186"/>
      <c r="R395" s="186"/>
      <c r="S395" s="186"/>
      <c r="T395" s="187"/>
      <c r="AT395" s="181" t="s">
        <v>243</v>
      </c>
      <c r="AU395" s="181" t="s">
        <v>87</v>
      </c>
      <c r="AV395" s="14" t="s">
        <v>87</v>
      </c>
      <c r="AW395" s="14" t="s">
        <v>29</v>
      </c>
      <c r="AX395" s="14" t="s">
        <v>75</v>
      </c>
      <c r="AY395" s="181" t="s">
        <v>234</v>
      </c>
    </row>
    <row r="396" spans="1:65" s="14" customFormat="1">
      <c r="B396" s="180"/>
      <c r="D396" s="173" t="s">
        <v>243</v>
      </c>
      <c r="E396" s="181" t="s">
        <v>1</v>
      </c>
      <c r="F396" s="182" t="s">
        <v>732</v>
      </c>
      <c r="H396" s="183">
        <v>7.92</v>
      </c>
      <c r="I396" s="184"/>
      <c r="L396" s="180"/>
      <c r="M396" s="185"/>
      <c r="N396" s="186"/>
      <c r="O396" s="186"/>
      <c r="P396" s="186"/>
      <c r="Q396" s="186"/>
      <c r="R396" s="186"/>
      <c r="S396" s="186"/>
      <c r="T396" s="187"/>
      <c r="AT396" s="181" t="s">
        <v>243</v>
      </c>
      <c r="AU396" s="181" t="s">
        <v>87</v>
      </c>
      <c r="AV396" s="14" t="s">
        <v>87</v>
      </c>
      <c r="AW396" s="14" t="s">
        <v>29</v>
      </c>
      <c r="AX396" s="14" t="s">
        <v>75</v>
      </c>
      <c r="AY396" s="181" t="s">
        <v>234</v>
      </c>
    </row>
    <row r="397" spans="1:65" s="15" customFormat="1">
      <c r="B397" s="188"/>
      <c r="D397" s="173" t="s">
        <v>243</v>
      </c>
      <c r="E397" s="189" t="s">
        <v>1</v>
      </c>
      <c r="F397" s="190" t="s">
        <v>248</v>
      </c>
      <c r="H397" s="191">
        <v>39.04</v>
      </c>
      <c r="I397" s="192"/>
      <c r="L397" s="188"/>
      <c r="M397" s="193"/>
      <c r="N397" s="194"/>
      <c r="O397" s="194"/>
      <c r="P397" s="194"/>
      <c r="Q397" s="194"/>
      <c r="R397" s="194"/>
      <c r="S397" s="194"/>
      <c r="T397" s="195"/>
      <c r="AT397" s="189" t="s">
        <v>243</v>
      </c>
      <c r="AU397" s="189" t="s">
        <v>87</v>
      </c>
      <c r="AV397" s="15" t="s">
        <v>241</v>
      </c>
      <c r="AW397" s="15" t="s">
        <v>29</v>
      </c>
      <c r="AX397" s="15" t="s">
        <v>82</v>
      </c>
      <c r="AY397" s="189" t="s">
        <v>234</v>
      </c>
    </row>
    <row r="398" spans="1:65" s="2" customFormat="1" ht="16.5" customHeight="1">
      <c r="A398" s="33"/>
      <c r="B398" s="157"/>
      <c r="C398" s="158" t="s">
        <v>733</v>
      </c>
      <c r="D398" s="158" t="s">
        <v>237</v>
      </c>
      <c r="E398" s="159" t="s">
        <v>734</v>
      </c>
      <c r="F398" s="160" t="s">
        <v>735</v>
      </c>
      <c r="G398" s="161" t="s">
        <v>240</v>
      </c>
      <c r="H398" s="162">
        <v>14.58</v>
      </c>
      <c r="I398" s="163"/>
      <c r="J398" s="164">
        <f>ROUND(I398*H398,2)</f>
        <v>0</v>
      </c>
      <c r="K398" s="165"/>
      <c r="L398" s="34"/>
      <c r="M398" s="166" t="s">
        <v>1</v>
      </c>
      <c r="N398" s="167" t="s">
        <v>41</v>
      </c>
      <c r="O398" s="62"/>
      <c r="P398" s="168">
        <f>O398*H398</f>
        <v>0</v>
      </c>
      <c r="Q398" s="168">
        <v>2.5999999999999998E-4</v>
      </c>
      <c r="R398" s="168">
        <f>Q398*H398</f>
        <v>3.7907999999999996E-3</v>
      </c>
      <c r="S398" s="168">
        <v>0</v>
      </c>
      <c r="T398" s="169">
        <f>S398*H398</f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70" t="s">
        <v>241</v>
      </c>
      <c r="AT398" s="170" t="s">
        <v>237</v>
      </c>
      <c r="AU398" s="170" t="s">
        <v>87</v>
      </c>
      <c r="AY398" s="18" t="s">
        <v>234</v>
      </c>
      <c r="BE398" s="171">
        <f>IF(N398="základná",J398,0)</f>
        <v>0</v>
      </c>
      <c r="BF398" s="171">
        <f>IF(N398="znížená",J398,0)</f>
        <v>0</v>
      </c>
      <c r="BG398" s="171">
        <f>IF(N398="zákl. prenesená",J398,0)</f>
        <v>0</v>
      </c>
      <c r="BH398" s="171">
        <f>IF(N398="zníž. prenesená",J398,0)</f>
        <v>0</v>
      </c>
      <c r="BI398" s="171">
        <f>IF(N398="nulová",J398,0)</f>
        <v>0</v>
      </c>
      <c r="BJ398" s="18" t="s">
        <v>87</v>
      </c>
      <c r="BK398" s="171">
        <f>ROUND(I398*H398,2)</f>
        <v>0</v>
      </c>
      <c r="BL398" s="18" t="s">
        <v>241</v>
      </c>
      <c r="BM398" s="170" t="s">
        <v>736</v>
      </c>
    </row>
    <row r="399" spans="1:65" s="14" customFormat="1">
      <c r="B399" s="180"/>
      <c r="D399" s="173" t="s">
        <v>243</v>
      </c>
      <c r="E399" s="181" t="s">
        <v>1</v>
      </c>
      <c r="F399" s="182" t="s">
        <v>737</v>
      </c>
      <c r="H399" s="183">
        <v>14.58</v>
      </c>
      <c r="I399" s="184"/>
      <c r="L399" s="180"/>
      <c r="M399" s="185"/>
      <c r="N399" s="186"/>
      <c r="O399" s="186"/>
      <c r="P399" s="186"/>
      <c r="Q399" s="186"/>
      <c r="R399" s="186"/>
      <c r="S399" s="186"/>
      <c r="T399" s="187"/>
      <c r="AT399" s="181" t="s">
        <v>243</v>
      </c>
      <c r="AU399" s="181" t="s">
        <v>87</v>
      </c>
      <c r="AV399" s="14" t="s">
        <v>87</v>
      </c>
      <c r="AW399" s="14" t="s">
        <v>29</v>
      </c>
      <c r="AX399" s="14" t="s">
        <v>82</v>
      </c>
      <c r="AY399" s="181" t="s">
        <v>234</v>
      </c>
    </row>
    <row r="400" spans="1:65" s="2" customFormat="1" ht="16.5" customHeight="1">
      <c r="A400" s="33"/>
      <c r="B400" s="157"/>
      <c r="C400" s="158" t="s">
        <v>738</v>
      </c>
      <c r="D400" s="158" t="s">
        <v>237</v>
      </c>
      <c r="E400" s="159" t="s">
        <v>739</v>
      </c>
      <c r="F400" s="160" t="s">
        <v>740</v>
      </c>
      <c r="G400" s="161" t="s">
        <v>240</v>
      </c>
      <c r="H400" s="162">
        <v>13.68</v>
      </c>
      <c r="I400" s="163"/>
      <c r="J400" s="164">
        <f>ROUND(I400*H400,2)</f>
        <v>0</v>
      </c>
      <c r="K400" s="165"/>
      <c r="L400" s="34"/>
      <c r="M400" s="166" t="s">
        <v>1</v>
      </c>
      <c r="N400" s="167" t="s">
        <v>41</v>
      </c>
      <c r="O400" s="62"/>
      <c r="P400" s="168">
        <f>O400*H400</f>
        <v>0</v>
      </c>
      <c r="Q400" s="168">
        <v>1.6000000000000001E-4</v>
      </c>
      <c r="R400" s="168">
        <f>Q400*H400</f>
        <v>2.1888000000000003E-3</v>
      </c>
      <c r="S400" s="168">
        <v>0</v>
      </c>
      <c r="T400" s="169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70" t="s">
        <v>241</v>
      </c>
      <c r="AT400" s="170" t="s">
        <v>237</v>
      </c>
      <c r="AU400" s="170" t="s">
        <v>87</v>
      </c>
      <c r="AY400" s="18" t="s">
        <v>234</v>
      </c>
      <c r="BE400" s="171">
        <f>IF(N400="základná",J400,0)</f>
        <v>0</v>
      </c>
      <c r="BF400" s="171">
        <f>IF(N400="znížená",J400,0)</f>
        <v>0</v>
      </c>
      <c r="BG400" s="171">
        <f>IF(N400="zákl. prenesená",J400,0)</f>
        <v>0</v>
      </c>
      <c r="BH400" s="171">
        <f>IF(N400="zníž. prenesená",J400,0)</f>
        <v>0</v>
      </c>
      <c r="BI400" s="171">
        <f>IF(N400="nulová",J400,0)</f>
        <v>0</v>
      </c>
      <c r="BJ400" s="18" t="s">
        <v>87</v>
      </c>
      <c r="BK400" s="171">
        <f>ROUND(I400*H400,2)</f>
        <v>0</v>
      </c>
      <c r="BL400" s="18" t="s">
        <v>241</v>
      </c>
      <c r="BM400" s="170" t="s">
        <v>741</v>
      </c>
    </row>
    <row r="401" spans="1:65" s="14" customFormat="1">
      <c r="B401" s="180"/>
      <c r="D401" s="173" t="s">
        <v>243</v>
      </c>
      <c r="E401" s="181" t="s">
        <v>1</v>
      </c>
      <c r="F401" s="182" t="s">
        <v>742</v>
      </c>
      <c r="H401" s="183">
        <v>13.68</v>
      </c>
      <c r="I401" s="184"/>
      <c r="L401" s="180"/>
      <c r="M401" s="185"/>
      <c r="N401" s="186"/>
      <c r="O401" s="186"/>
      <c r="P401" s="186"/>
      <c r="Q401" s="186"/>
      <c r="R401" s="186"/>
      <c r="S401" s="186"/>
      <c r="T401" s="187"/>
      <c r="AT401" s="181" t="s">
        <v>243</v>
      </c>
      <c r="AU401" s="181" t="s">
        <v>87</v>
      </c>
      <c r="AV401" s="14" t="s">
        <v>87</v>
      </c>
      <c r="AW401" s="14" t="s">
        <v>29</v>
      </c>
      <c r="AX401" s="14" t="s">
        <v>82</v>
      </c>
      <c r="AY401" s="181" t="s">
        <v>234</v>
      </c>
    </row>
    <row r="402" spans="1:65" s="2" customFormat="1" ht="16.5" customHeight="1">
      <c r="A402" s="33"/>
      <c r="B402" s="157"/>
      <c r="C402" s="158" t="s">
        <v>743</v>
      </c>
      <c r="D402" s="158" t="s">
        <v>237</v>
      </c>
      <c r="E402" s="159" t="s">
        <v>744</v>
      </c>
      <c r="F402" s="160" t="s">
        <v>745</v>
      </c>
      <c r="G402" s="161" t="s">
        <v>240</v>
      </c>
      <c r="H402" s="162">
        <v>53.26</v>
      </c>
      <c r="I402" s="163"/>
      <c r="J402" s="164">
        <f>ROUND(I402*H402,2)</f>
        <v>0</v>
      </c>
      <c r="K402" s="165"/>
      <c r="L402" s="34"/>
      <c r="M402" s="166" t="s">
        <v>1</v>
      </c>
      <c r="N402" s="167" t="s">
        <v>41</v>
      </c>
      <c r="O402" s="62"/>
      <c r="P402" s="168">
        <f>O402*H402</f>
        <v>0</v>
      </c>
      <c r="Q402" s="168">
        <v>2.4000000000000001E-4</v>
      </c>
      <c r="R402" s="168">
        <f>Q402*H402</f>
        <v>1.2782399999999999E-2</v>
      </c>
      <c r="S402" s="168">
        <v>0</v>
      </c>
      <c r="T402" s="169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70" t="s">
        <v>241</v>
      </c>
      <c r="AT402" s="170" t="s">
        <v>237</v>
      </c>
      <c r="AU402" s="170" t="s">
        <v>87</v>
      </c>
      <c r="AY402" s="18" t="s">
        <v>234</v>
      </c>
      <c r="BE402" s="171">
        <f>IF(N402="základná",J402,0)</f>
        <v>0</v>
      </c>
      <c r="BF402" s="171">
        <f>IF(N402="znížená",J402,0)</f>
        <v>0</v>
      </c>
      <c r="BG402" s="171">
        <f>IF(N402="zákl. prenesená",J402,0)</f>
        <v>0</v>
      </c>
      <c r="BH402" s="171">
        <f>IF(N402="zníž. prenesená",J402,0)</f>
        <v>0</v>
      </c>
      <c r="BI402" s="171">
        <f>IF(N402="nulová",J402,0)</f>
        <v>0</v>
      </c>
      <c r="BJ402" s="18" t="s">
        <v>87</v>
      </c>
      <c r="BK402" s="171">
        <f>ROUND(I402*H402,2)</f>
        <v>0</v>
      </c>
      <c r="BL402" s="18" t="s">
        <v>241</v>
      </c>
      <c r="BM402" s="170" t="s">
        <v>746</v>
      </c>
    </row>
    <row r="403" spans="1:65" s="13" customFormat="1">
      <c r="B403" s="172"/>
      <c r="D403" s="173" t="s">
        <v>243</v>
      </c>
      <c r="E403" s="174" t="s">
        <v>1</v>
      </c>
      <c r="F403" s="175" t="s">
        <v>747</v>
      </c>
      <c r="H403" s="174" t="s">
        <v>1</v>
      </c>
      <c r="I403" s="176"/>
      <c r="L403" s="172"/>
      <c r="M403" s="177"/>
      <c r="N403" s="178"/>
      <c r="O403" s="178"/>
      <c r="P403" s="178"/>
      <c r="Q403" s="178"/>
      <c r="R403" s="178"/>
      <c r="S403" s="178"/>
      <c r="T403" s="179"/>
      <c r="AT403" s="174" t="s">
        <v>243</v>
      </c>
      <c r="AU403" s="174" t="s">
        <v>87</v>
      </c>
      <c r="AV403" s="13" t="s">
        <v>82</v>
      </c>
      <c r="AW403" s="13" t="s">
        <v>29</v>
      </c>
      <c r="AX403" s="13" t="s">
        <v>75</v>
      </c>
      <c r="AY403" s="174" t="s">
        <v>234</v>
      </c>
    </row>
    <row r="404" spans="1:65" s="14" customFormat="1">
      <c r="B404" s="180"/>
      <c r="D404" s="173" t="s">
        <v>243</v>
      </c>
      <c r="E404" s="181" t="s">
        <v>1</v>
      </c>
      <c r="F404" s="182" t="s">
        <v>748</v>
      </c>
      <c r="H404" s="183">
        <v>43.26</v>
      </c>
      <c r="I404" s="184"/>
      <c r="L404" s="180"/>
      <c r="M404" s="185"/>
      <c r="N404" s="186"/>
      <c r="O404" s="186"/>
      <c r="P404" s="186"/>
      <c r="Q404" s="186"/>
      <c r="R404" s="186"/>
      <c r="S404" s="186"/>
      <c r="T404" s="187"/>
      <c r="AT404" s="181" t="s">
        <v>243</v>
      </c>
      <c r="AU404" s="181" t="s">
        <v>87</v>
      </c>
      <c r="AV404" s="14" t="s">
        <v>87</v>
      </c>
      <c r="AW404" s="14" t="s">
        <v>29</v>
      </c>
      <c r="AX404" s="14" t="s">
        <v>75</v>
      </c>
      <c r="AY404" s="181" t="s">
        <v>234</v>
      </c>
    </row>
    <row r="405" spans="1:65" s="14" customFormat="1">
      <c r="B405" s="180"/>
      <c r="D405" s="173" t="s">
        <v>243</v>
      </c>
      <c r="E405" s="181" t="s">
        <v>1</v>
      </c>
      <c r="F405" s="182" t="s">
        <v>749</v>
      </c>
      <c r="H405" s="183">
        <v>10</v>
      </c>
      <c r="I405" s="184"/>
      <c r="L405" s="180"/>
      <c r="M405" s="185"/>
      <c r="N405" s="186"/>
      <c r="O405" s="186"/>
      <c r="P405" s="186"/>
      <c r="Q405" s="186"/>
      <c r="R405" s="186"/>
      <c r="S405" s="186"/>
      <c r="T405" s="187"/>
      <c r="AT405" s="181" t="s">
        <v>243</v>
      </c>
      <c r="AU405" s="181" t="s">
        <v>87</v>
      </c>
      <c r="AV405" s="14" t="s">
        <v>87</v>
      </c>
      <c r="AW405" s="14" t="s">
        <v>29</v>
      </c>
      <c r="AX405" s="14" t="s">
        <v>75</v>
      </c>
      <c r="AY405" s="181" t="s">
        <v>234</v>
      </c>
    </row>
    <row r="406" spans="1:65" s="15" customFormat="1">
      <c r="B406" s="188"/>
      <c r="D406" s="173" t="s">
        <v>243</v>
      </c>
      <c r="E406" s="189" t="s">
        <v>1</v>
      </c>
      <c r="F406" s="190" t="s">
        <v>248</v>
      </c>
      <c r="H406" s="191">
        <v>53.26</v>
      </c>
      <c r="I406" s="192"/>
      <c r="L406" s="188"/>
      <c r="M406" s="193"/>
      <c r="N406" s="194"/>
      <c r="O406" s="194"/>
      <c r="P406" s="194"/>
      <c r="Q406" s="194"/>
      <c r="R406" s="194"/>
      <c r="S406" s="194"/>
      <c r="T406" s="195"/>
      <c r="AT406" s="189" t="s">
        <v>243</v>
      </c>
      <c r="AU406" s="189" t="s">
        <v>87</v>
      </c>
      <c r="AV406" s="15" t="s">
        <v>241</v>
      </c>
      <c r="AW406" s="15" t="s">
        <v>29</v>
      </c>
      <c r="AX406" s="15" t="s">
        <v>82</v>
      </c>
      <c r="AY406" s="189" t="s">
        <v>234</v>
      </c>
    </row>
    <row r="407" spans="1:65" s="2" customFormat="1" ht="16.5" customHeight="1">
      <c r="A407" s="33"/>
      <c r="B407" s="157"/>
      <c r="C407" s="158" t="s">
        <v>750</v>
      </c>
      <c r="D407" s="158" t="s">
        <v>237</v>
      </c>
      <c r="E407" s="159" t="s">
        <v>751</v>
      </c>
      <c r="F407" s="160" t="s">
        <v>752</v>
      </c>
      <c r="G407" s="161" t="s">
        <v>240</v>
      </c>
      <c r="H407" s="162">
        <v>34.521000000000001</v>
      </c>
      <c r="I407" s="163"/>
      <c r="J407" s="164">
        <f>ROUND(I407*H407,2)</f>
        <v>0</v>
      </c>
      <c r="K407" s="165"/>
      <c r="L407" s="34"/>
      <c r="M407" s="166" t="s">
        <v>1</v>
      </c>
      <c r="N407" s="167" t="s">
        <v>41</v>
      </c>
      <c r="O407" s="62"/>
      <c r="P407" s="168">
        <f>O407*H407</f>
        <v>0</v>
      </c>
      <c r="Q407" s="168">
        <v>5.0000000000000002E-5</v>
      </c>
      <c r="R407" s="168">
        <f>Q407*H407</f>
        <v>1.72605E-3</v>
      </c>
      <c r="S407" s="168">
        <v>0</v>
      </c>
      <c r="T407" s="169">
        <f>S407*H407</f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70" t="s">
        <v>241</v>
      </c>
      <c r="AT407" s="170" t="s">
        <v>237</v>
      </c>
      <c r="AU407" s="170" t="s">
        <v>87</v>
      </c>
      <c r="AY407" s="18" t="s">
        <v>234</v>
      </c>
      <c r="BE407" s="171">
        <f>IF(N407="základná",J407,0)</f>
        <v>0</v>
      </c>
      <c r="BF407" s="171">
        <f>IF(N407="znížená",J407,0)</f>
        <v>0</v>
      </c>
      <c r="BG407" s="171">
        <f>IF(N407="zákl. prenesená",J407,0)</f>
        <v>0</v>
      </c>
      <c r="BH407" s="171">
        <f>IF(N407="zníž. prenesená",J407,0)</f>
        <v>0</v>
      </c>
      <c r="BI407" s="171">
        <f>IF(N407="nulová",J407,0)</f>
        <v>0</v>
      </c>
      <c r="BJ407" s="18" t="s">
        <v>87</v>
      </c>
      <c r="BK407" s="171">
        <f>ROUND(I407*H407,2)</f>
        <v>0</v>
      </c>
      <c r="BL407" s="18" t="s">
        <v>241</v>
      </c>
      <c r="BM407" s="170" t="s">
        <v>753</v>
      </c>
    </row>
    <row r="408" spans="1:65" s="13" customFormat="1">
      <c r="B408" s="172"/>
      <c r="D408" s="173" t="s">
        <v>243</v>
      </c>
      <c r="E408" s="174" t="s">
        <v>1</v>
      </c>
      <c r="F408" s="175" t="s">
        <v>754</v>
      </c>
      <c r="H408" s="174" t="s">
        <v>1</v>
      </c>
      <c r="I408" s="176"/>
      <c r="L408" s="172"/>
      <c r="M408" s="177"/>
      <c r="N408" s="178"/>
      <c r="O408" s="178"/>
      <c r="P408" s="178"/>
      <c r="Q408" s="178"/>
      <c r="R408" s="178"/>
      <c r="S408" s="178"/>
      <c r="T408" s="179"/>
      <c r="AT408" s="174" t="s">
        <v>243</v>
      </c>
      <c r="AU408" s="174" t="s">
        <v>87</v>
      </c>
      <c r="AV408" s="13" t="s">
        <v>82</v>
      </c>
      <c r="AW408" s="13" t="s">
        <v>29</v>
      </c>
      <c r="AX408" s="13" t="s">
        <v>75</v>
      </c>
      <c r="AY408" s="174" t="s">
        <v>234</v>
      </c>
    </row>
    <row r="409" spans="1:65" s="14" customFormat="1">
      <c r="B409" s="180"/>
      <c r="D409" s="173" t="s">
        <v>243</v>
      </c>
      <c r="E409" s="181" t="s">
        <v>1</v>
      </c>
      <c r="F409" s="182" t="s">
        <v>755</v>
      </c>
      <c r="H409" s="183">
        <v>34.521000000000001</v>
      </c>
      <c r="I409" s="184"/>
      <c r="L409" s="180"/>
      <c r="M409" s="185"/>
      <c r="N409" s="186"/>
      <c r="O409" s="186"/>
      <c r="P409" s="186"/>
      <c r="Q409" s="186"/>
      <c r="R409" s="186"/>
      <c r="S409" s="186"/>
      <c r="T409" s="187"/>
      <c r="AT409" s="181" t="s">
        <v>243</v>
      </c>
      <c r="AU409" s="181" t="s">
        <v>87</v>
      </c>
      <c r="AV409" s="14" t="s">
        <v>87</v>
      </c>
      <c r="AW409" s="14" t="s">
        <v>29</v>
      </c>
      <c r="AX409" s="14" t="s">
        <v>82</v>
      </c>
      <c r="AY409" s="181" t="s">
        <v>234</v>
      </c>
    </row>
    <row r="410" spans="1:65" s="2" customFormat="1" ht="16.5" customHeight="1">
      <c r="A410" s="33"/>
      <c r="B410" s="157"/>
      <c r="C410" s="158" t="s">
        <v>756</v>
      </c>
      <c r="D410" s="158" t="s">
        <v>237</v>
      </c>
      <c r="E410" s="159" t="s">
        <v>757</v>
      </c>
      <c r="F410" s="160" t="s">
        <v>758</v>
      </c>
      <c r="G410" s="161" t="s">
        <v>240</v>
      </c>
      <c r="H410" s="162">
        <v>123.67</v>
      </c>
      <c r="I410" s="163"/>
      <c r="J410" s="164">
        <f>ROUND(I410*H410,2)</f>
        <v>0</v>
      </c>
      <c r="K410" s="165"/>
      <c r="L410" s="34"/>
      <c r="M410" s="166" t="s">
        <v>1</v>
      </c>
      <c r="N410" s="167" t="s">
        <v>41</v>
      </c>
      <c r="O410" s="62"/>
      <c r="P410" s="168">
        <f>O410*H410</f>
        <v>0</v>
      </c>
      <c r="Q410" s="168">
        <v>5.0000000000000002E-5</v>
      </c>
      <c r="R410" s="168">
        <f>Q410*H410</f>
        <v>6.1835000000000006E-3</v>
      </c>
      <c r="S410" s="168">
        <v>0</v>
      </c>
      <c r="T410" s="169">
        <f>S410*H410</f>
        <v>0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70" t="s">
        <v>241</v>
      </c>
      <c r="AT410" s="170" t="s">
        <v>237</v>
      </c>
      <c r="AU410" s="170" t="s">
        <v>87</v>
      </c>
      <c r="AY410" s="18" t="s">
        <v>234</v>
      </c>
      <c r="BE410" s="171">
        <f>IF(N410="základná",J410,0)</f>
        <v>0</v>
      </c>
      <c r="BF410" s="171">
        <f>IF(N410="znížená",J410,0)</f>
        <v>0</v>
      </c>
      <c r="BG410" s="171">
        <f>IF(N410="zákl. prenesená",J410,0)</f>
        <v>0</v>
      </c>
      <c r="BH410" s="171">
        <f>IF(N410="zníž. prenesená",J410,0)</f>
        <v>0</v>
      </c>
      <c r="BI410" s="171">
        <f>IF(N410="nulová",J410,0)</f>
        <v>0</v>
      </c>
      <c r="BJ410" s="18" t="s">
        <v>87</v>
      </c>
      <c r="BK410" s="171">
        <f>ROUND(I410*H410,2)</f>
        <v>0</v>
      </c>
      <c r="BL410" s="18" t="s">
        <v>241</v>
      </c>
      <c r="BM410" s="170" t="s">
        <v>759</v>
      </c>
    </row>
    <row r="411" spans="1:65" s="13" customFormat="1">
      <c r="B411" s="172"/>
      <c r="D411" s="173" t="s">
        <v>243</v>
      </c>
      <c r="E411" s="174" t="s">
        <v>1</v>
      </c>
      <c r="F411" s="175" t="s">
        <v>760</v>
      </c>
      <c r="H411" s="174" t="s">
        <v>1</v>
      </c>
      <c r="I411" s="176"/>
      <c r="L411" s="172"/>
      <c r="M411" s="177"/>
      <c r="N411" s="178"/>
      <c r="O411" s="178"/>
      <c r="P411" s="178"/>
      <c r="Q411" s="178"/>
      <c r="R411" s="178"/>
      <c r="S411" s="178"/>
      <c r="T411" s="179"/>
      <c r="AT411" s="174" t="s">
        <v>243</v>
      </c>
      <c r="AU411" s="174" t="s">
        <v>87</v>
      </c>
      <c r="AV411" s="13" t="s">
        <v>82</v>
      </c>
      <c r="AW411" s="13" t="s">
        <v>29</v>
      </c>
      <c r="AX411" s="13" t="s">
        <v>75</v>
      </c>
      <c r="AY411" s="174" t="s">
        <v>234</v>
      </c>
    </row>
    <row r="412" spans="1:65" s="14" customFormat="1" ht="20.399999999999999">
      <c r="B412" s="180"/>
      <c r="D412" s="173" t="s">
        <v>243</v>
      </c>
      <c r="E412" s="181" t="s">
        <v>1</v>
      </c>
      <c r="F412" s="182" t="s">
        <v>761</v>
      </c>
      <c r="H412" s="183">
        <v>90.07</v>
      </c>
      <c r="I412" s="184"/>
      <c r="L412" s="180"/>
      <c r="M412" s="185"/>
      <c r="N412" s="186"/>
      <c r="O412" s="186"/>
      <c r="P412" s="186"/>
      <c r="Q412" s="186"/>
      <c r="R412" s="186"/>
      <c r="S412" s="186"/>
      <c r="T412" s="187"/>
      <c r="AT412" s="181" t="s">
        <v>243</v>
      </c>
      <c r="AU412" s="181" t="s">
        <v>87</v>
      </c>
      <c r="AV412" s="14" t="s">
        <v>87</v>
      </c>
      <c r="AW412" s="14" t="s">
        <v>29</v>
      </c>
      <c r="AX412" s="14" t="s">
        <v>75</v>
      </c>
      <c r="AY412" s="181" t="s">
        <v>234</v>
      </c>
    </row>
    <row r="413" spans="1:65" s="14" customFormat="1">
      <c r="B413" s="180"/>
      <c r="D413" s="173" t="s">
        <v>243</v>
      </c>
      <c r="E413" s="181" t="s">
        <v>1</v>
      </c>
      <c r="F413" s="182" t="s">
        <v>762</v>
      </c>
      <c r="H413" s="183">
        <v>28.6</v>
      </c>
      <c r="I413" s="184"/>
      <c r="L413" s="180"/>
      <c r="M413" s="185"/>
      <c r="N413" s="186"/>
      <c r="O413" s="186"/>
      <c r="P413" s="186"/>
      <c r="Q413" s="186"/>
      <c r="R413" s="186"/>
      <c r="S413" s="186"/>
      <c r="T413" s="187"/>
      <c r="AT413" s="181" t="s">
        <v>243</v>
      </c>
      <c r="AU413" s="181" t="s">
        <v>87</v>
      </c>
      <c r="AV413" s="14" t="s">
        <v>87</v>
      </c>
      <c r="AW413" s="14" t="s">
        <v>29</v>
      </c>
      <c r="AX413" s="14" t="s">
        <v>75</v>
      </c>
      <c r="AY413" s="181" t="s">
        <v>234</v>
      </c>
    </row>
    <row r="414" spans="1:65" s="14" customFormat="1">
      <c r="B414" s="180"/>
      <c r="D414" s="173" t="s">
        <v>243</v>
      </c>
      <c r="E414" s="181" t="s">
        <v>1</v>
      </c>
      <c r="F414" s="182" t="s">
        <v>763</v>
      </c>
      <c r="H414" s="183">
        <v>5</v>
      </c>
      <c r="I414" s="184"/>
      <c r="L414" s="180"/>
      <c r="M414" s="185"/>
      <c r="N414" s="186"/>
      <c r="O414" s="186"/>
      <c r="P414" s="186"/>
      <c r="Q414" s="186"/>
      <c r="R414" s="186"/>
      <c r="S414" s="186"/>
      <c r="T414" s="187"/>
      <c r="AT414" s="181" t="s">
        <v>243</v>
      </c>
      <c r="AU414" s="181" t="s">
        <v>87</v>
      </c>
      <c r="AV414" s="14" t="s">
        <v>87</v>
      </c>
      <c r="AW414" s="14" t="s">
        <v>29</v>
      </c>
      <c r="AX414" s="14" t="s">
        <v>75</v>
      </c>
      <c r="AY414" s="181" t="s">
        <v>234</v>
      </c>
    </row>
    <row r="415" spans="1:65" s="15" customFormat="1">
      <c r="B415" s="188"/>
      <c r="D415" s="173" t="s">
        <v>243</v>
      </c>
      <c r="E415" s="189" t="s">
        <v>1</v>
      </c>
      <c r="F415" s="190" t="s">
        <v>248</v>
      </c>
      <c r="H415" s="191">
        <v>123.67</v>
      </c>
      <c r="I415" s="192"/>
      <c r="L415" s="188"/>
      <c r="M415" s="193"/>
      <c r="N415" s="194"/>
      <c r="O415" s="194"/>
      <c r="P415" s="194"/>
      <c r="Q415" s="194"/>
      <c r="R415" s="194"/>
      <c r="S415" s="194"/>
      <c r="T415" s="195"/>
      <c r="AT415" s="189" t="s">
        <v>243</v>
      </c>
      <c r="AU415" s="189" t="s">
        <v>87</v>
      </c>
      <c r="AV415" s="15" t="s">
        <v>241</v>
      </c>
      <c r="AW415" s="15" t="s">
        <v>29</v>
      </c>
      <c r="AX415" s="15" t="s">
        <v>82</v>
      </c>
      <c r="AY415" s="189" t="s">
        <v>234</v>
      </c>
    </row>
    <row r="416" spans="1:65" s="12" customFormat="1" ht="22.95" customHeight="1">
      <c r="B416" s="144"/>
      <c r="D416" s="145" t="s">
        <v>74</v>
      </c>
      <c r="E416" s="155" t="s">
        <v>307</v>
      </c>
      <c r="F416" s="155" t="s">
        <v>308</v>
      </c>
      <c r="I416" s="147"/>
      <c r="J416" s="156">
        <f>BK416</f>
        <v>0</v>
      </c>
      <c r="L416" s="144"/>
      <c r="M416" s="149"/>
      <c r="N416" s="150"/>
      <c r="O416" s="150"/>
      <c r="P416" s="151">
        <f>P417+SUM(P418:P436)</f>
        <v>0</v>
      </c>
      <c r="Q416" s="150"/>
      <c r="R416" s="151">
        <f>R417+SUM(R418:R436)</f>
        <v>13.5225364</v>
      </c>
      <c r="S416" s="150"/>
      <c r="T416" s="152">
        <f>T417+SUM(T418:T436)</f>
        <v>0</v>
      </c>
      <c r="AR416" s="145" t="s">
        <v>82</v>
      </c>
      <c r="AT416" s="153" t="s">
        <v>74</v>
      </c>
      <c r="AU416" s="153" t="s">
        <v>82</v>
      </c>
      <c r="AY416" s="145" t="s">
        <v>234</v>
      </c>
      <c r="BK416" s="154">
        <f>BK417+SUM(BK418:BK436)</f>
        <v>0</v>
      </c>
    </row>
    <row r="417" spans="1:65" s="2" customFormat="1" ht="33" customHeight="1">
      <c r="A417" s="33"/>
      <c r="B417" s="157"/>
      <c r="C417" s="158" t="s">
        <v>764</v>
      </c>
      <c r="D417" s="158" t="s">
        <v>237</v>
      </c>
      <c r="E417" s="159" t="s">
        <v>310</v>
      </c>
      <c r="F417" s="160" t="s">
        <v>311</v>
      </c>
      <c r="G417" s="161" t="s">
        <v>256</v>
      </c>
      <c r="H417" s="162">
        <v>250.685</v>
      </c>
      <c r="I417" s="163"/>
      <c r="J417" s="164">
        <f>ROUND(I417*H417,2)</f>
        <v>0</v>
      </c>
      <c r="K417" s="165"/>
      <c r="L417" s="34"/>
      <c r="M417" s="166" t="s">
        <v>1</v>
      </c>
      <c r="N417" s="167" t="s">
        <v>41</v>
      </c>
      <c r="O417" s="62"/>
      <c r="P417" s="168">
        <f>O417*H417</f>
        <v>0</v>
      </c>
      <c r="Q417" s="168">
        <v>2.572E-2</v>
      </c>
      <c r="R417" s="168">
        <f>Q417*H417</f>
        <v>6.4476182</v>
      </c>
      <c r="S417" s="168">
        <v>0</v>
      </c>
      <c r="T417" s="169">
        <f>S417*H417</f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70" t="s">
        <v>241</v>
      </c>
      <c r="AT417" s="170" t="s">
        <v>237</v>
      </c>
      <c r="AU417" s="170" t="s">
        <v>87</v>
      </c>
      <c r="AY417" s="18" t="s">
        <v>234</v>
      </c>
      <c r="BE417" s="171">
        <f>IF(N417="základná",J417,0)</f>
        <v>0</v>
      </c>
      <c r="BF417" s="171">
        <f>IF(N417="znížená",J417,0)</f>
        <v>0</v>
      </c>
      <c r="BG417" s="171">
        <f>IF(N417="zákl. prenesená",J417,0)</f>
        <v>0</v>
      </c>
      <c r="BH417" s="171">
        <f>IF(N417="zníž. prenesená",J417,0)</f>
        <v>0</v>
      </c>
      <c r="BI417" s="171">
        <f>IF(N417="nulová",J417,0)</f>
        <v>0</v>
      </c>
      <c r="BJ417" s="18" t="s">
        <v>87</v>
      </c>
      <c r="BK417" s="171">
        <f>ROUND(I417*H417,2)</f>
        <v>0</v>
      </c>
      <c r="BL417" s="18" t="s">
        <v>241</v>
      </c>
      <c r="BM417" s="170" t="s">
        <v>765</v>
      </c>
    </row>
    <row r="418" spans="1:65" s="13" customFormat="1">
      <c r="B418" s="172"/>
      <c r="D418" s="173" t="s">
        <v>243</v>
      </c>
      <c r="E418" s="174" t="s">
        <v>1</v>
      </c>
      <c r="F418" s="175" t="s">
        <v>706</v>
      </c>
      <c r="H418" s="174" t="s">
        <v>1</v>
      </c>
      <c r="I418" s="176"/>
      <c r="L418" s="172"/>
      <c r="M418" s="177"/>
      <c r="N418" s="178"/>
      <c r="O418" s="178"/>
      <c r="P418" s="178"/>
      <c r="Q418" s="178"/>
      <c r="R418" s="178"/>
      <c r="S418" s="178"/>
      <c r="T418" s="179"/>
      <c r="AT418" s="174" t="s">
        <v>243</v>
      </c>
      <c r="AU418" s="174" t="s">
        <v>87</v>
      </c>
      <c r="AV418" s="13" t="s">
        <v>82</v>
      </c>
      <c r="AW418" s="13" t="s">
        <v>29</v>
      </c>
      <c r="AX418" s="13" t="s">
        <v>75</v>
      </c>
      <c r="AY418" s="174" t="s">
        <v>234</v>
      </c>
    </row>
    <row r="419" spans="1:65" s="14" customFormat="1" ht="20.399999999999999">
      <c r="B419" s="180"/>
      <c r="D419" s="173" t="s">
        <v>243</v>
      </c>
      <c r="E419" s="181" t="s">
        <v>1</v>
      </c>
      <c r="F419" s="182" t="s">
        <v>707</v>
      </c>
      <c r="H419" s="183">
        <v>68.180000000000007</v>
      </c>
      <c r="I419" s="184"/>
      <c r="L419" s="180"/>
      <c r="M419" s="185"/>
      <c r="N419" s="186"/>
      <c r="O419" s="186"/>
      <c r="P419" s="186"/>
      <c r="Q419" s="186"/>
      <c r="R419" s="186"/>
      <c r="S419" s="186"/>
      <c r="T419" s="187"/>
      <c r="AT419" s="181" t="s">
        <v>243</v>
      </c>
      <c r="AU419" s="181" t="s">
        <v>87</v>
      </c>
      <c r="AV419" s="14" t="s">
        <v>87</v>
      </c>
      <c r="AW419" s="14" t="s">
        <v>29</v>
      </c>
      <c r="AX419" s="14" t="s">
        <v>75</v>
      </c>
      <c r="AY419" s="181" t="s">
        <v>234</v>
      </c>
    </row>
    <row r="420" spans="1:65" s="14" customFormat="1" ht="20.399999999999999">
      <c r="B420" s="180"/>
      <c r="D420" s="173" t="s">
        <v>243</v>
      </c>
      <c r="E420" s="181" t="s">
        <v>1</v>
      </c>
      <c r="F420" s="182" t="s">
        <v>708</v>
      </c>
      <c r="H420" s="183">
        <v>32.139000000000003</v>
      </c>
      <c r="I420" s="184"/>
      <c r="L420" s="180"/>
      <c r="M420" s="185"/>
      <c r="N420" s="186"/>
      <c r="O420" s="186"/>
      <c r="P420" s="186"/>
      <c r="Q420" s="186"/>
      <c r="R420" s="186"/>
      <c r="S420" s="186"/>
      <c r="T420" s="187"/>
      <c r="AT420" s="181" t="s">
        <v>243</v>
      </c>
      <c r="AU420" s="181" t="s">
        <v>87</v>
      </c>
      <c r="AV420" s="14" t="s">
        <v>87</v>
      </c>
      <c r="AW420" s="14" t="s">
        <v>29</v>
      </c>
      <c r="AX420" s="14" t="s">
        <v>75</v>
      </c>
      <c r="AY420" s="181" t="s">
        <v>234</v>
      </c>
    </row>
    <row r="421" spans="1:65" s="14" customFormat="1" ht="20.399999999999999">
      <c r="B421" s="180"/>
      <c r="D421" s="173" t="s">
        <v>243</v>
      </c>
      <c r="E421" s="181" t="s">
        <v>1</v>
      </c>
      <c r="F421" s="182" t="s">
        <v>709</v>
      </c>
      <c r="H421" s="183">
        <v>37.613</v>
      </c>
      <c r="I421" s="184"/>
      <c r="L421" s="180"/>
      <c r="M421" s="185"/>
      <c r="N421" s="186"/>
      <c r="O421" s="186"/>
      <c r="P421" s="186"/>
      <c r="Q421" s="186"/>
      <c r="R421" s="186"/>
      <c r="S421" s="186"/>
      <c r="T421" s="187"/>
      <c r="AT421" s="181" t="s">
        <v>243</v>
      </c>
      <c r="AU421" s="181" t="s">
        <v>87</v>
      </c>
      <c r="AV421" s="14" t="s">
        <v>87</v>
      </c>
      <c r="AW421" s="14" t="s">
        <v>29</v>
      </c>
      <c r="AX421" s="14" t="s">
        <v>75</v>
      </c>
      <c r="AY421" s="181" t="s">
        <v>234</v>
      </c>
    </row>
    <row r="422" spans="1:65" s="13" customFormat="1">
      <c r="B422" s="172"/>
      <c r="D422" s="173" t="s">
        <v>243</v>
      </c>
      <c r="E422" s="174" t="s">
        <v>1</v>
      </c>
      <c r="F422" s="175" t="s">
        <v>712</v>
      </c>
      <c r="H422" s="174" t="s">
        <v>1</v>
      </c>
      <c r="I422" s="176"/>
      <c r="L422" s="172"/>
      <c r="M422" s="177"/>
      <c r="N422" s="178"/>
      <c r="O422" s="178"/>
      <c r="P422" s="178"/>
      <c r="Q422" s="178"/>
      <c r="R422" s="178"/>
      <c r="S422" s="178"/>
      <c r="T422" s="179"/>
      <c r="AT422" s="174" t="s">
        <v>243</v>
      </c>
      <c r="AU422" s="174" t="s">
        <v>87</v>
      </c>
      <c r="AV422" s="13" t="s">
        <v>82</v>
      </c>
      <c r="AW422" s="13" t="s">
        <v>29</v>
      </c>
      <c r="AX422" s="13" t="s">
        <v>75</v>
      </c>
      <c r="AY422" s="174" t="s">
        <v>234</v>
      </c>
    </row>
    <row r="423" spans="1:65" s="14" customFormat="1">
      <c r="B423" s="180"/>
      <c r="D423" s="173" t="s">
        <v>243</v>
      </c>
      <c r="E423" s="181" t="s">
        <v>1</v>
      </c>
      <c r="F423" s="182" t="s">
        <v>713</v>
      </c>
      <c r="H423" s="183">
        <v>14.853999999999999</v>
      </c>
      <c r="I423" s="184"/>
      <c r="L423" s="180"/>
      <c r="M423" s="185"/>
      <c r="N423" s="186"/>
      <c r="O423" s="186"/>
      <c r="P423" s="186"/>
      <c r="Q423" s="186"/>
      <c r="R423" s="186"/>
      <c r="S423" s="186"/>
      <c r="T423" s="187"/>
      <c r="AT423" s="181" t="s">
        <v>243</v>
      </c>
      <c r="AU423" s="181" t="s">
        <v>87</v>
      </c>
      <c r="AV423" s="14" t="s">
        <v>87</v>
      </c>
      <c r="AW423" s="14" t="s">
        <v>29</v>
      </c>
      <c r="AX423" s="14" t="s">
        <v>75</v>
      </c>
      <c r="AY423" s="181" t="s">
        <v>234</v>
      </c>
    </row>
    <row r="424" spans="1:65" s="13" customFormat="1">
      <c r="B424" s="172"/>
      <c r="D424" s="173" t="s">
        <v>243</v>
      </c>
      <c r="E424" s="174" t="s">
        <v>1</v>
      </c>
      <c r="F424" s="175" t="s">
        <v>715</v>
      </c>
      <c r="H424" s="174" t="s">
        <v>1</v>
      </c>
      <c r="I424" s="176"/>
      <c r="L424" s="172"/>
      <c r="M424" s="177"/>
      <c r="N424" s="178"/>
      <c r="O424" s="178"/>
      <c r="P424" s="178"/>
      <c r="Q424" s="178"/>
      <c r="R424" s="178"/>
      <c r="S424" s="178"/>
      <c r="T424" s="179"/>
      <c r="AT424" s="174" t="s">
        <v>243</v>
      </c>
      <c r="AU424" s="174" t="s">
        <v>87</v>
      </c>
      <c r="AV424" s="13" t="s">
        <v>82</v>
      </c>
      <c r="AW424" s="13" t="s">
        <v>29</v>
      </c>
      <c r="AX424" s="13" t="s">
        <v>75</v>
      </c>
      <c r="AY424" s="174" t="s">
        <v>234</v>
      </c>
    </row>
    <row r="425" spans="1:65" s="14" customFormat="1" ht="20.399999999999999">
      <c r="B425" s="180"/>
      <c r="D425" s="173" t="s">
        <v>243</v>
      </c>
      <c r="E425" s="181" t="s">
        <v>1</v>
      </c>
      <c r="F425" s="182" t="s">
        <v>716</v>
      </c>
      <c r="H425" s="183">
        <v>73.334999999999994</v>
      </c>
      <c r="I425" s="184"/>
      <c r="L425" s="180"/>
      <c r="M425" s="185"/>
      <c r="N425" s="186"/>
      <c r="O425" s="186"/>
      <c r="P425" s="186"/>
      <c r="Q425" s="186"/>
      <c r="R425" s="186"/>
      <c r="S425" s="186"/>
      <c r="T425" s="187"/>
      <c r="AT425" s="181" t="s">
        <v>243</v>
      </c>
      <c r="AU425" s="181" t="s">
        <v>87</v>
      </c>
      <c r="AV425" s="14" t="s">
        <v>87</v>
      </c>
      <c r="AW425" s="14" t="s">
        <v>29</v>
      </c>
      <c r="AX425" s="14" t="s">
        <v>75</v>
      </c>
      <c r="AY425" s="181" t="s">
        <v>234</v>
      </c>
    </row>
    <row r="426" spans="1:65" s="13" customFormat="1">
      <c r="B426" s="172"/>
      <c r="D426" s="173" t="s">
        <v>243</v>
      </c>
      <c r="E426" s="174" t="s">
        <v>1</v>
      </c>
      <c r="F426" s="175" t="s">
        <v>719</v>
      </c>
      <c r="H426" s="174" t="s">
        <v>1</v>
      </c>
      <c r="I426" s="176"/>
      <c r="L426" s="172"/>
      <c r="M426" s="177"/>
      <c r="N426" s="178"/>
      <c r="O426" s="178"/>
      <c r="P426" s="178"/>
      <c r="Q426" s="178"/>
      <c r="R426" s="178"/>
      <c r="S426" s="178"/>
      <c r="T426" s="179"/>
      <c r="AT426" s="174" t="s">
        <v>243</v>
      </c>
      <c r="AU426" s="174" t="s">
        <v>87</v>
      </c>
      <c r="AV426" s="13" t="s">
        <v>82</v>
      </c>
      <c r="AW426" s="13" t="s">
        <v>29</v>
      </c>
      <c r="AX426" s="13" t="s">
        <v>75</v>
      </c>
      <c r="AY426" s="174" t="s">
        <v>234</v>
      </c>
    </row>
    <row r="427" spans="1:65" s="14" customFormat="1">
      <c r="B427" s="180"/>
      <c r="D427" s="173" t="s">
        <v>243</v>
      </c>
      <c r="E427" s="181" t="s">
        <v>1</v>
      </c>
      <c r="F427" s="182" t="s">
        <v>720</v>
      </c>
      <c r="H427" s="183">
        <v>24.564</v>
      </c>
      <c r="I427" s="184"/>
      <c r="L427" s="180"/>
      <c r="M427" s="185"/>
      <c r="N427" s="186"/>
      <c r="O427" s="186"/>
      <c r="P427" s="186"/>
      <c r="Q427" s="186"/>
      <c r="R427" s="186"/>
      <c r="S427" s="186"/>
      <c r="T427" s="187"/>
      <c r="AT427" s="181" t="s">
        <v>243</v>
      </c>
      <c r="AU427" s="181" t="s">
        <v>87</v>
      </c>
      <c r="AV427" s="14" t="s">
        <v>87</v>
      </c>
      <c r="AW427" s="14" t="s">
        <v>29</v>
      </c>
      <c r="AX427" s="14" t="s">
        <v>75</v>
      </c>
      <c r="AY427" s="181" t="s">
        <v>234</v>
      </c>
    </row>
    <row r="428" spans="1:65" s="15" customFormat="1">
      <c r="B428" s="188"/>
      <c r="D428" s="173" t="s">
        <v>243</v>
      </c>
      <c r="E428" s="189" t="s">
        <v>415</v>
      </c>
      <c r="F428" s="190" t="s">
        <v>248</v>
      </c>
      <c r="H428" s="191">
        <v>250.685</v>
      </c>
      <c r="I428" s="192"/>
      <c r="L428" s="188"/>
      <c r="M428" s="193"/>
      <c r="N428" s="194"/>
      <c r="O428" s="194"/>
      <c r="P428" s="194"/>
      <c r="Q428" s="194"/>
      <c r="R428" s="194"/>
      <c r="S428" s="194"/>
      <c r="T428" s="195"/>
      <c r="AT428" s="189" t="s">
        <v>243</v>
      </c>
      <c r="AU428" s="189" t="s">
        <v>87</v>
      </c>
      <c r="AV428" s="15" t="s">
        <v>241</v>
      </c>
      <c r="AW428" s="15" t="s">
        <v>29</v>
      </c>
      <c r="AX428" s="15" t="s">
        <v>82</v>
      </c>
      <c r="AY428" s="189" t="s">
        <v>234</v>
      </c>
    </row>
    <row r="429" spans="1:65" s="2" customFormat="1" ht="44.25" customHeight="1">
      <c r="A429" s="33"/>
      <c r="B429" s="157"/>
      <c r="C429" s="158" t="s">
        <v>766</v>
      </c>
      <c r="D429" s="158" t="s">
        <v>237</v>
      </c>
      <c r="E429" s="159" t="s">
        <v>316</v>
      </c>
      <c r="F429" s="160" t="s">
        <v>317</v>
      </c>
      <c r="G429" s="161" t="s">
        <v>256</v>
      </c>
      <c r="H429" s="162">
        <v>752.05499999999995</v>
      </c>
      <c r="I429" s="163"/>
      <c r="J429" s="164">
        <f>ROUND(I429*H429,2)</f>
        <v>0</v>
      </c>
      <c r="K429" s="165"/>
      <c r="L429" s="34"/>
      <c r="M429" s="166" t="s">
        <v>1</v>
      </c>
      <c r="N429" s="167" t="s">
        <v>41</v>
      </c>
      <c r="O429" s="62"/>
      <c r="P429" s="168">
        <f>O429*H429</f>
        <v>0</v>
      </c>
      <c r="Q429" s="168">
        <v>0</v>
      </c>
      <c r="R429" s="168">
        <f>Q429*H429</f>
        <v>0</v>
      </c>
      <c r="S429" s="168">
        <v>0</v>
      </c>
      <c r="T429" s="169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70" t="s">
        <v>241</v>
      </c>
      <c r="AT429" s="170" t="s">
        <v>237</v>
      </c>
      <c r="AU429" s="170" t="s">
        <v>87</v>
      </c>
      <c r="AY429" s="18" t="s">
        <v>234</v>
      </c>
      <c r="BE429" s="171">
        <f>IF(N429="základná",J429,0)</f>
        <v>0</v>
      </c>
      <c r="BF429" s="171">
        <f>IF(N429="znížená",J429,0)</f>
        <v>0</v>
      </c>
      <c r="BG429" s="171">
        <f>IF(N429="zákl. prenesená",J429,0)</f>
        <v>0</v>
      </c>
      <c r="BH429" s="171">
        <f>IF(N429="zníž. prenesená",J429,0)</f>
        <v>0</v>
      </c>
      <c r="BI429" s="171">
        <f>IF(N429="nulová",J429,0)</f>
        <v>0</v>
      </c>
      <c r="BJ429" s="18" t="s">
        <v>87</v>
      </c>
      <c r="BK429" s="171">
        <f>ROUND(I429*H429,2)</f>
        <v>0</v>
      </c>
      <c r="BL429" s="18" t="s">
        <v>241</v>
      </c>
      <c r="BM429" s="170" t="s">
        <v>767</v>
      </c>
    </row>
    <row r="430" spans="1:65" s="13" customFormat="1" ht="20.399999999999999">
      <c r="B430" s="172"/>
      <c r="D430" s="173" t="s">
        <v>243</v>
      </c>
      <c r="E430" s="174" t="s">
        <v>1</v>
      </c>
      <c r="F430" s="175" t="s">
        <v>319</v>
      </c>
      <c r="H430" s="174" t="s">
        <v>1</v>
      </c>
      <c r="I430" s="176"/>
      <c r="L430" s="172"/>
      <c r="M430" s="177"/>
      <c r="N430" s="178"/>
      <c r="O430" s="178"/>
      <c r="P430" s="178"/>
      <c r="Q430" s="178"/>
      <c r="R430" s="178"/>
      <c r="S430" s="178"/>
      <c r="T430" s="179"/>
      <c r="AT430" s="174" t="s">
        <v>243</v>
      </c>
      <c r="AU430" s="174" t="s">
        <v>87</v>
      </c>
      <c r="AV430" s="13" t="s">
        <v>82</v>
      </c>
      <c r="AW430" s="13" t="s">
        <v>29</v>
      </c>
      <c r="AX430" s="13" t="s">
        <v>75</v>
      </c>
      <c r="AY430" s="174" t="s">
        <v>234</v>
      </c>
    </row>
    <row r="431" spans="1:65" s="14" customFormat="1">
      <c r="B431" s="180"/>
      <c r="D431" s="173" t="s">
        <v>243</v>
      </c>
      <c r="E431" s="181" t="s">
        <v>1</v>
      </c>
      <c r="F431" s="182" t="s">
        <v>768</v>
      </c>
      <c r="H431" s="183">
        <v>752.05499999999995</v>
      </c>
      <c r="I431" s="184"/>
      <c r="L431" s="180"/>
      <c r="M431" s="185"/>
      <c r="N431" s="186"/>
      <c r="O431" s="186"/>
      <c r="P431" s="186"/>
      <c r="Q431" s="186"/>
      <c r="R431" s="186"/>
      <c r="S431" s="186"/>
      <c r="T431" s="187"/>
      <c r="AT431" s="181" t="s">
        <v>243</v>
      </c>
      <c r="AU431" s="181" t="s">
        <v>87</v>
      </c>
      <c r="AV431" s="14" t="s">
        <v>87</v>
      </c>
      <c r="AW431" s="14" t="s">
        <v>29</v>
      </c>
      <c r="AX431" s="14" t="s">
        <v>82</v>
      </c>
      <c r="AY431" s="181" t="s">
        <v>234</v>
      </c>
    </row>
    <row r="432" spans="1:65" s="2" customFormat="1" ht="33" customHeight="1">
      <c r="A432" s="33"/>
      <c r="B432" s="157"/>
      <c r="C432" s="158" t="s">
        <v>769</v>
      </c>
      <c r="D432" s="158" t="s">
        <v>237</v>
      </c>
      <c r="E432" s="159" t="s">
        <v>322</v>
      </c>
      <c r="F432" s="160" t="s">
        <v>323</v>
      </c>
      <c r="G432" s="161" t="s">
        <v>256</v>
      </c>
      <c r="H432" s="162">
        <v>250.685</v>
      </c>
      <c r="I432" s="163"/>
      <c r="J432" s="164">
        <f>ROUND(I432*H432,2)</f>
        <v>0</v>
      </c>
      <c r="K432" s="165"/>
      <c r="L432" s="34"/>
      <c r="M432" s="166" t="s">
        <v>1</v>
      </c>
      <c r="N432" s="167" t="s">
        <v>41</v>
      </c>
      <c r="O432" s="62"/>
      <c r="P432" s="168">
        <f>O432*H432</f>
        <v>0</v>
      </c>
      <c r="Q432" s="168">
        <v>2.572E-2</v>
      </c>
      <c r="R432" s="168">
        <f>Q432*H432</f>
        <v>6.4476182</v>
      </c>
      <c r="S432" s="168">
        <v>0</v>
      </c>
      <c r="T432" s="169">
        <f>S432*H432</f>
        <v>0</v>
      </c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R432" s="170" t="s">
        <v>241</v>
      </c>
      <c r="AT432" s="170" t="s">
        <v>237</v>
      </c>
      <c r="AU432" s="170" t="s">
        <v>87</v>
      </c>
      <c r="AY432" s="18" t="s">
        <v>234</v>
      </c>
      <c r="BE432" s="171">
        <f>IF(N432="základná",J432,0)</f>
        <v>0</v>
      </c>
      <c r="BF432" s="171">
        <f>IF(N432="znížená",J432,0)</f>
        <v>0</v>
      </c>
      <c r="BG432" s="171">
        <f>IF(N432="zákl. prenesená",J432,0)</f>
        <v>0</v>
      </c>
      <c r="BH432" s="171">
        <f>IF(N432="zníž. prenesená",J432,0)</f>
        <v>0</v>
      </c>
      <c r="BI432" s="171">
        <f>IF(N432="nulová",J432,0)</f>
        <v>0</v>
      </c>
      <c r="BJ432" s="18" t="s">
        <v>87</v>
      </c>
      <c r="BK432" s="171">
        <f>ROUND(I432*H432,2)</f>
        <v>0</v>
      </c>
      <c r="BL432" s="18" t="s">
        <v>241</v>
      </c>
      <c r="BM432" s="170" t="s">
        <v>770</v>
      </c>
    </row>
    <row r="433" spans="1:65" s="14" customFormat="1">
      <c r="B433" s="180"/>
      <c r="D433" s="173" t="s">
        <v>243</v>
      </c>
      <c r="E433" s="181" t="s">
        <v>1</v>
      </c>
      <c r="F433" s="182" t="s">
        <v>415</v>
      </c>
      <c r="H433" s="183">
        <v>250.685</v>
      </c>
      <c r="I433" s="184"/>
      <c r="L433" s="180"/>
      <c r="M433" s="185"/>
      <c r="N433" s="186"/>
      <c r="O433" s="186"/>
      <c r="P433" s="186"/>
      <c r="Q433" s="186"/>
      <c r="R433" s="186"/>
      <c r="S433" s="186"/>
      <c r="T433" s="187"/>
      <c r="AT433" s="181" t="s">
        <v>243</v>
      </c>
      <c r="AU433" s="181" t="s">
        <v>87</v>
      </c>
      <c r="AV433" s="14" t="s">
        <v>87</v>
      </c>
      <c r="AW433" s="14" t="s">
        <v>29</v>
      </c>
      <c r="AX433" s="14" t="s">
        <v>82</v>
      </c>
      <c r="AY433" s="181" t="s">
        <v>234</v>
      </c>
    </row>
    <row r="434" spans="1:65" s="2" customFormat="1" ht="24.15" customHeight="1">
      <c r="A434" s="33"/>
      <c r="B434" s="157"/>
      <c r="C434" s="158" t="s">
        <v>771</v>
      </c>
      <c r="D434" s="158" t="s">
        <v>237</v>
      </c>
      <c r="E434" s="159" t="s">
        <v>772</v>
      </c>
      <c r="F434" s="160" t="s">
        <v>773</v>
      </c>
      <c r="G434" s="161" t="s">
        <v>256</v>
      </c>
      <c r="H434" s="162">
        <v>410</v>
      </c>
      <c r="I434" s="163"/>
      <c r="J434" s="164">
        <f>ROUND(I434*H434,2)</f>
        <v>0</v>
      </c>
      <c r="K434" s="165"/>
      <c r="L434" s="34"/>
      <c r="M434" s="166" t="s">
        <v>1</v>
      </c>
      <c r="N434" s="167" t="s">
        <v>41</v>
      </c>
      <c r="O434" s="62"/>
      <c r="P434" s="168">
        <f>O434*H434</f>
        <v>0</v>
      </c>
      <c r="Q434" s="168">
        <v>1.5299999999999999E-3</v>
      </c>
      <c r="R434" s="168">
        <f>Q434*H434</f>
        <v>0.62729999999999997</v>
      </c>
      <c r="S434" s="168">
        <v>0</v>
      </c>
      <c r="T434" s="169">
        <f>S434*H434</f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70" t="s">
        <v>241</v>
      </c>
      <c r="AT434" s="170" t="s">
        <v>237</v>
      </c>
      <c r="AU434" s="170" t="s">
        <v>87</v>
      </c>
      <c r="AY434" s="18" t="s">
        <v>234</v>
      </c>
      <c r="BE434" s="171">
        <f>IF(N434="základná",J434,0)</f>
        <v>0</v>
      </c>
      <c r="BF434" s="171">
        <f>IF(N434="znížená",J434,0)</f>
        <v>0</v>
      </c>
      <c r="BG434" s="171">
        <f>IF(N434="zákl. prenesená",J434,0)</f>
        <v>0</v>
      </c>
      <c r="BH434" s="171">
        <f>IF(N434="zníž. prenesená",J434,0)</f>
        <v>0</v>
      </c>
      <c r="BI434" s="171">
        <f>IF(N434="nulová",J434,0)</f>
        <v>0</v>
      </c>
      <c r="BJ434" s="18" t="s">
        <v>87</v>
      </c>
      <c r="BK434" s="171">
        <f>ROUND(I434*H434,2)</f>
        <v>0</v>
      </c>
      <c r="BL434" s="18" t="s">
        <v>241</v>
      </c>
      <c r="BM434" s="170" t="s">
        <v>774</v>
      </c>
    </row>
    <row r="435" spans="1:65" s="14" customFormat="1">
      <c r="B435" s="180"/>
      <c r="D435" s="173" t="s">
        <v>243</v>
      </c>
      <c r="E435" s="181" t="s">
        <v>1</v>
      </c>
      <c r="F435" s="182" t="s">
        <v>775</v>
      </c>
      <c r="H435" s="183">
        <v>410</v>
      </c>
      <c r="I435" s="184"/>
      <c r="L435" s="180"/>
      <c r="M435" s="185"/>
      <c r="N435" s="186"/>
      <c r="O435" s="186"/>
      <c r="P435" s="186"/>
      <c r="Q435" s="186"/>
      <c r="R435" s="186"/>
      <c r="S435" s="186"/>
      <c r="T435" s="187"/>
      <c r="AT435" s="181" t="s">
        <v>243</v>
      </c>
      <c r="AU435" s="181" t="s">
        <v>87</v>
      </c>
      <c r="AV435" s="14" t="s">
        <v>87</v>
      </c>
      <c r="AW435" s="14" t="s">
        <v>29</v>
      </c>
      <c r="AX435" s="14" t="s">
        <v>82</v>
      </c>
      <c r="AY435" s="181" t="s">
        <v>234</v>
      </c>
    </row>
    <row r="436" spans="1:65" s="12" customFormat="1" ht="20.85" customHeight="1">
      <c r="B436" s="144"/>
      <c r="D436" s="145" t="s">
        <v>74</v>
      </c>
      <c r="E436" s="155" t="s">
        <v>325</v>
      </c>
      <c r="F436" s="155" t="s">
        <v>326</v>
      </c>
      <c r="I436" s="147"/>
      <c r="J436" s="156">
        <f>BK436</f>
        <v>0</v>
      </c>
      <c r="L436" s="144"/>
      <c r="M436" s="149"/>
      <c r="N436" s="150"/>
      <c r="O436" s="150"/>
      <c r="P436" s="151">
        <f>P437</f>
        <v>0</v>
      </c>
      <c r="Q436" s="150"/>
      <c r="R436" s="151">
        <f>R437</f>
        <v>0</v>
      </c>
      <c r="S436" s="150"/>
      <c r="T436" s="152">
        <f>T437</f>
        <v>0</v>
      </c>
      <c r="AR436" s="145" t="s">
        <v>82</v>
      </c>
      <c r="AT436" s="153" t="s">
        <v>74</v>
      </c>
      <c r="AU436" s="153" t="s">
        <v>87</v>
      </c>
      <c r="AY436" s="145" t="s">
        <v>234</v>
      </c>
      <c r="BK436" s="154">
        <f>BK437</f>
        <v>0</v>
      </c>
    </row>
    <row r="437" spans="1:65" s="2" customFormat="1" ht="24.15" customHeight="1">
      <c r="A437" s="33"/>
      <c r="B437" s="157"/>
      <c r="C437" s="158" t="s">
        <v>776</v>
      </c>
      <c r="D437" s="158" t="s">
        <v>237</v>
      </c>
      <c r="E437" s="159" t="s">
        <v>328</v>
      </c>
      <c r="F437" s="160" t="s">
        <v>329</v>
      </c>
      <c r="G437" s="161" t="s">
        <v>267</v>
      </c>
      <c r="H437" s="162">
        <v>190.43600000000001</v>
      </c>
      <c r="I437" s="163"/>
      <c r="J437" s="164">
        <f>ROUND(I437*H437,2)</f>
        <v>0</v>
      </c>
      <c r="K437" s="165"/>
      <c r="L437" s="34"/>
      <c r="M437" s="166" t="s">
        <v>1</v>
      </c>
      <c r="N437" s="167" t="s">
        <v>41</v>
      </c>
      <c r="O437" s="62"/>
      <c r="P437" s="168">
        <f>O437*H437</f>
        <v>0</v>
      </c>
      <c r="Q437" s="168">
        <v>0</v>
      </c>
      <c r="R437" s="168">
        <f>Q437*H437</f>
        <v>0</v>
      </c>
      <c r="S437" s="168">
        <v>0</v>
      </c>
      <c r="T437" s="169">
        <f>S437*H437</f>
        <v>0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70" t="s">
        <v>241</v>
      </c>
      <c r="AT437" s="170" t="s">
        <v>237</v>
      </c>
      <c r="AU437" s="170" t="s">
        <v>92</v>
      </c>
      <c r="AY437" s="18" t="s">
        <v>234</v>
      </c>
      <c r="BE437" s="171">
        <f>IF(N437="základná",J437,0)</f>
        <v>0</v>
      </c>
      <c r="BF437" s="171">
        <f>IF(N437="znížená",J437,0)</f>
        <v>0</v>
      </c>
      <c r="BG437" s="171">
        <f>IF(N437="zákl. prenesená",J437,0)</f>
        <v>0</v>
      </c>
      <c r="BH437" s="171">
        <f>IF(N437="zníž. prenesená",J437,0)</f>
        <v>0</v>
      </c>
      <c r="BI437" s="171">
        <f>IF(N437="nulová",J437,0)</f>
        <v>0</v>
      </c>
      <c r="BJ437" s="18" t="s">
        <v>87</v>
      </c>
      <c r="BK437" s="171">
        <f>ROUND(I437*H437,2)</f>
        <v>0</v>
      </c>
      <c r="BL437" s="18" t="s">
        <v>241</v>
      </c>
      <c r="BM437" s="170" t="s">
        <v>777</v>
      </c>
    </row>
    <row r="438" spans="1:65" s="12" customFormat="1" ht="25.95" customHeight="1">
      <c r="B438" s="144"/>
      <c r="D438" s="145" t="s">
        <v>74</v>
      </c>
      <c r="E438" s="146" t="s">
        <v>331</v>
      </c>
      <c r="F438" s="146" t="s">
        <v>332</v>
      </c>
      <c r="I438" s="147"/>
      <c r="J438" s="148">
        <f>BK438</f>
        <v>0</v>
      </c>
      <c r="L438" s="144"/>
      <c r="M438" s="149"/>
      <c r="N438" s="150"/>
      <c r="O438" s="150"/>
      <c r="P438" s="151">
        <f>P439+P446+P484+P508+P530+P558+P568+P615+P632+P648+P682+P706+P710+P717</f>
        <v>0</v>
      </c>
      <c r="Q438" s="150"/>
      <c r="R438" s="151">
        <f>R439+R446+R484+R508+R530+R558+R568+R615+R632+R648+R682+R706+R710+R717</f>
        <v>32.62546304</v>
      </c>
      <c r="S438" s="150"/>
      <c r="T438" s="152">
        <f>T439+T446+T484+T508+T530+T558+T568+T615+T632+T648+T682+T706+T710+T717</f>
        <v>0</v>
      </c>
      <c r="AR438" s="145" t="s">
        <v>87</v>
      </c>
      <c r="AT438" s="153" t="s">
        <v>74</v>
      </c>
      <c r="AU438" s="153" t="s">
        <v>75</v>
      </c>
      <c r="AY438" s="145" t="s">
        <v>234</v>
      </c>
      <c r="BK438" s="154">
        <f>BK439+BK446+BK484+BK508+BK530+BK558+BK568+BK615+BK632+BK648+BK682+BK706+BK710+BK717</f>
        <v>0</v>
      </c>
    </row>
    <row r="439" spans="1:65" s="12" customFormat="1" ht="22.95" customHeight="1">
      <c r="B439" s="144"/>
      <c r="D439" s="145" t="s">
        <v>74</v>
      </c>
      <c r="E439" s="155" t="s">
        <v>778</v>
      </c>
      <c r="F439" s="155" t="s">
        <v>779</v>
      </c>
      <c r="I439" s="147"/>
      <c r="J439" s="156">
        <f>BK439</f>
        <v>0</v>
      </c>
      <c r="L439" s="144"/>
      <c r="M439" s="149"/>
      <c r="N439" s="150"/>
      <c r="O439" s="150"/>
      <c r="P439" s="151">
        <f>SUM(P440:P445)</f>
        <v>0</v>
      </c>
      <c r="Q439" s="150"/>
      <c r="R439" s="151">
        <f>SUM(R440:R445)</f>
        <v>0.37991781999999996</v>
      </c>
      <c r="S439" s="150"/>
      <c r="T439" s="152">
        <f>SUM(T440:T445)</f>
        <v>0</v>
      </c>
      <c r="AR439" s="145" t="s">
        <v>87</v>
      </c>
      <c r="AT439" s="153" t="s">
        <v>74</v>
      </c>
      <c r="AU439" s="153" t="s">
        <v>82</v>
      </c>
      <c r="AY439" s="145" t="s">
        <v>234</v>
      </c>
      <c r="BK439" s="154">
        <f>SUM(BK440:BK445)</f>
        <v>0</v>
      </c>
    </row>
    <row r="440" spans="1:65" s="2" customFormat="1" ht="24.15" customHeight="1">
      <c r="A440" s="33"/>
      <c r="B440" s="157"/>
      <c r="C440" s="158" t="s">
        <v>780</v>
      </c>
      <c r="D440" s="158" t="s">
        <v>237</v>
      </c>
      <c r="E440" s="159" t="s">
        <v>781</v>
      </c>
      <c r="F440" s="160" t="s">
        <v>782</v>
      </c>
      <c r="G440" s="161" t="s">
        <v>256</v>
      </c>
      <c r="H440" s="162">
        <v>44.73</v>
      </c>
      <c r="I440" s="163"/>
      <c r="J440" s="164">
        <f>ROUND(I440*H440,2)</f>
        <v>0</v>
      </c>
      <c r="K440" s="165"/>
      <c r="L440" s="34"/>
      <c r="M440" s="166" t="s">
        <v>1</v>
      </c>
      <c r="N440" s="167" t="s">
        <v>41</v>
      </c>
      <c r="O440" s="62"/>
      <c r="P440" s="168">
        <f>O440*H440</f>
        <v>0</v>
      </c>
      <c r="Q440" s="168">
        <v>1.58E-3</v>
      </c>
      <c r="R440" s="168">
        <f>Q440*H440</f>
        <v>7.0673399999999997E-2</v>
      </c>
      <c r="S440" s="168">
        <v>0</v>
      </c>
      <c r="T440" s="169">
        <f>S440*H440</f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70" t="s">
        <v>327</v>
      </c>
      <c r="AT440" s="170" t="s">
        <v>237</v>
      </c>
      <c r="AU440" s="170" t="s">
        <v>87</v>
      </c>
      <c r="AY440" s="18" t="s">
        <v>234</v>
      </c>
      <c r="BE440" s="171">
        <f>IF(N440="základná",J440,0)</f>
        <v>0</v>
      </c>
      <c r="BF440" s="171">
        <f>IF(N440="znížená",J440,0)</f>
        <v>0</v>
      </c>
      <c r="BG440" s="171">
        <f>IF(N440="zákl. prenesená",J440,0)</f>
        <v>0</v>
      </c>
      <c r="BH440" s="171">
        <f>IF(N440="zníž. prenesená",J440,0)</f>
        <v>0</v>
      </c>
      <c r="BI440" s="171">
        <f>IF(N440="nulová",J440,0)</f>
        <v>0</v>
      </c>
      <c r="BJ440" s="18" t="s">
        <v>87</v>
      </c>
      <c r="BK440" s="171">
        <f>ROUND(I440*H440,2)</f>
        <v>0</v>
      </c>
      <c r="BL440" s="18" t="s">
        <v>327</v>
      </c>
      <c r="BM440" s="170" t="s">
        <v>783</v>
      </c>
    </row>
    <row r="441" spans="1:65" s="13" customFormat="1">
      <c r="B441" s="172"/>
      <c r="D441" s="173" t="s">
        <v>243</v>
      </c>
      <c r="E441" s="174" t="s">
        <v>1</v>
      </c>
      <c r="F441" s="175" t="s">
        <v>784</v>
      </c>
      <c r="H441" s="174" t="s">
        <v>1</v>
      </c>
      <c r="I441" s="176"/>
      <c r="L441" s="172"/>
      <c r="M441" s="177"/>
      <c r="N441" s="178"/>
      <c r="O441" s="178"/>
      <c r="P441" s="178"/>
      <c r="Q441" s="178"/>
      <c r="R441" s="178"/>
      <c r="S441" s="178"/>
      <c r="T441" s="179"/>
      <c r="AT441" s="174" t="s">
        <v>243</v>
      </c>
      <c r="AU441" s="174" t="s">
        <v>87</v>
      </c>
      <c r="AV441" s="13" t="s">
        <v>82</v>
      </c>
      <c r="AW441" s="13" t="s">
        <v>29</v>
      </c>
      <c r="AX441" s="13" t="s">
        <v>75</v>
      </c>
      <c r="AY441" s="174" t="s">
        <v>234</v>
      </c>
    </row>
    <row r="442" spans="1:65" s="14" customFormat="1">
      <c r="B442" s="180"/>
      <c r="D442" s="173" t="s">
        <v>243</v>
      </c>
      <c r="E442" s="181" t="s">
        <v>1</v>
      </c>
      <c r="F442" s="182" t="s">
        <v>785</v>
      </c>
      <c r="H442" s="183">
        <v>44.73</v>
      </c>
      <c r="I442" s="184"/>
      <c r="L442" s="180"/>
      <c r="M442" s="185"/>
      <c r="N442" s="186"/>
      <c r="O442" s="186"/>
      <c r="P442" s="186"/>
      <c r="Q442" s="186"/>
      <c r="R442" s="186"/>
      <c r="S442" s="186"/>
      <c r="T442" s="187"/>
      <c r="AT442" s="181" t="s">
        <v>243</v>
      </c>
      <c r="AU442" s="181" t="s">
        <v>87</v>
      </c>
      <c r="AV442" s="14" t="s">
        <v>87</v>
      </c>
      <c r="AW442" s="14" t="s">
        <v>29</v>
      </c>
      <c r="AX442" s="14" t="s">
        <v>82</v>
      </c>
      <c r="AY442" s="181" t="s">
        <v>234</v>
      </c>
    </row>
    <row r="443" spans="1:65" s="2" customFormat="1" ht="24.15" customHeight="1">
      <c r="A443" s="33"/>
      <c r="B443" s="157"/>
      <c r="C443" s="158" t="s">
        <v>786</v>
      </c>
      <c r="D443" s="158" t="s">
        <v>237</v>
      </c>
      <c r="E443" s="159" t="s">
        <v>787</v>
      </c>
      <c r="F443" s="160" t="s">
        <v>788</v>
      </c>
      <c r="G443" s="161" t="s">
        <v>256</v>
      </c>
      <c r="H443" s="162">
        <v>178.75399999999999</v>
      </c>
      <c r="I443" s="163"/>
      <c r="J443" s="164">
        <f>ROUND(I443*H443,2)</f>
        <v>0</v>
      </c>
      <c r="K443" s="165"/>
      <c r="L443" s="34"/>
      <c r="M443" s="166" t="s">
        <v>1</v>
      </c>
      <c r="N443" s="167" t="s">
        <v>41</v>
      </c>
      <c r="O443" s="62"/>
      <c r="P443" s="168">
        <f>O443*H443</f>
        <v>0</v>
      </c>
      <c r="Q443" s="168">
        <v>1.73E-3</v>
      </c>
      <c r="R443" s="168">
        <f>Q443*H443</f>
        <v>0.30924441999999996</v>
      </c>
      <c r="S443" s="168">
        <v>0</v>
      </c>
      <c r="T443" s="169">
        <f>S443*H443</f>
        <v>0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70" t="s">
        <v>327</v>
      </c>
      <c r="AT443" s="170" t="s">
        <v>237</v>
      </c>
      <c r="AU443" s="170" t="s">
        <v>87</v>
      </c>
      <c r="AY443" s="18" t="s">
        <v>234</v>
      </c>
      <c r="BE443" s="171">
        <f>IF(N443="základná",J443,0)</f>
        <v>0</v>
      </c>
      <c r="BF443" s="171">
        <f>IF(N443="znížená",J443,0)</f>
        <v>0</v>
      </c>
      <c r="BG443" s="171">
        <f>IF(N443="zákl. prenesená",J443,0)</f>
        <v>0</v>
      </c>
      <c r="BH443" s="171">
        <f>IF(N443="zníž. prenesená",J443,0)</f>
        <v>0</v>
      </c>
      <c r="BI443" s="171">
        <f>IF(N443="nulová",J443,0)</f>
        <v>0</v>
      </c>
      <c r="BJ443" s="18" t="s">
        <v>87</v>
      </c>
      <c r="BK443" s="171">
        <f>ROUND(I443*H443,2)</f>
        <v>0</v>
      </c>
      <c r="BL443" s="18" t="s">
        <v>327</v>
      </c>
      <c r="BM443" s="170" t="s">
        <v>789</v>
      </c>
    </row>
    <row r="444" spans="1:65" s="14" customFormat="1">
      <c r="B444" s="180"/>
      <c r="D444" s="173" t="s">
        <v>243</v>
      </c>
      <c r="E444" s="181" t="s">
        <v>1</v>
      </c>
      <c r="F444" s="182" t="s">
        <v>420</v>
      </c>
      <c r="H444" s="183">
        <v>178.75399999999999</v>
      </c>
      <c r="I444" s="184"/>
      <c r="L444" s="180"/>
      <c r="M444" s="185"/>
      <c r="N444" s="186"/>
      <c r="O444" s="186"/>
      <c r="P444" s="186"/>
      <c r="Q444" s="186"/>
      <c r="R444" s="186"/>
      <c r="S444" s="186"/>
      <c r="T444" s="187"/>
      <c r="AT444" s="181" t="s">
        <v>243</v>
      </c>
      <c r="AU444" s="181" t="s">
        <v>87</v>
      </c>
      <c r="AV444" s="14" t="s">
        <v>87</v>
      </c>
      <c r="AW444" s="14" t="s">
        <v>29</v>
      </c>
      <c r="AX444" s="14" t="s">
        <v>82</v>
      </c>
      <c r="AY444" s="181" t="s">
        <v>234</v>
      </c>
    </row>
    <row r="445" spans="1:65" s="2" customFormat="1" ht="24.15" customHeight="1">
      <c r="A445" s="33"/>
      <c r="B445" s="157"/>
      <c r="C445" s="158" t="s">
        <v>790</v>
      </c>
      <c r="D445" s="158" t="s">
        <v>237</v>
      </c>
      <c r="E445" s="159" t="s">
        <v>791</v>
      </c>
      <c r="F445" s="160" t="s">
        <v>792</v>
      </c>
      <c r="G445" s="161" t="s">
        <v>267</v>
      </c>
      <c r="H445" s="162">
        <v>0.38</v>
      </c>
      <c r="I445" s="163"/>
      <c r="J445" s="164">
        <f>ROUND(I445*H445,2)</f>
        <v>0</v>
      </c>
      <c r="K445" s="165"/>
      <c r="L445" s="34"/>
      <c r="M445" s="166" t="s">
        <v>1</v>
      </c>
      <c r="N445" s="167" t="s">
        <v>41</v>
      </c>
      <c r="O445" s="62"/>
      <c r="P445" s="168">
        <f>O445*H445</f>
        <v>0</v>
      </c>
      <c r="Q445" s="168">
        <v>0</v>
      </c>
      <c r="R445" s="168">
        <f>Q445*H445</f>
        <v>0</v>
      </c>
      <c r="S445" s="168">
        <v>0</v>
      </c>
      <c r="T445" s="169">
        <f>S445*H445</f>
        <v>0</v>
      </c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R445" s="170" t="s">
        <v>327</v>
      </c>
      <c r="AT445" s="170" t="s">
        <v>237</v>
      </c>
      <c r="AU445" s="170" t="s">
        <v>87</v>
      </c>
      <c r="AY445" s="18" t="s">
        <v>234</v>
      </c>
      <c r="BE445" s="171">
        <f>IF(N445="základná",J445,0)</f>
        <v>0</v>
      </c>
      <c r="BF445" s="171">
        <f>IF(N445="znížená",J445,0)</f>
        <v>0</v>
      </c>
      <c r="BG445" s="171">
        <f>IF(N445="zákl. prenesená",J445,0)</f>
        <v>0</v>
      </c>
      <c r="BH445" s="171">
        <f>IF(N445="zníž. prenesená",J445,0)</f>
        <v>0</v>
      </c>
      <c r="BI445" s="171">
        <f>IF(N445="nulová",J445,0)</f>
        <v>0</v>
      </c>
      <c r="BJ445" s="18" t="s">
        <v>87</v>
      </c>
      <c r="BK445" s="171">
        <f>ROUND(I445*H445,2)</f>
        <v>0</v>
      </c>
      <c r="BL445" s="18" t="s">
        <v>327</v>
      </c>
      <c r="BM445" s="170" t="s">
        <v>793</v>
      </c>
    </row>
    <row r="446" spans="1:65" s="12" customFormat="1" ht="22.95" customHeight="1">
      <c r="B446" s="144"/>
      <c r="D446" s="145" t="s">
        <v>74</v>
      </c>
      <c r="E446" s="155" t="s">
        <v>794</v>
      </c>
      <c r="F446" s="155" t="s">
        <v>795</v>
      </c>
      <c r="I446" s="147"/>
      <c r="J446" s="156">
        <f>BK446</f>
        <v>0</v>
      </c>
      <c r="L446" s="144"/>
      <c r="M446" s="149"/>
      <c r="N446" s="150"/>
      <c r="O446" s="150"/>
      <c r="P446" s="151">
        <f>SUM(P447:P483)</f>
        <v>0</v>
      </c>
      <c r="Q446" s="150"/>
      <c r="R446" s="151">
        <f>SUM(R447:R483)</f>
        <v>0.61134160999999998</v>
      </c>
      <c r="S446" s="150"/>
      <c r="T446" s="152">
        <f>SUM(T447:T483)</f>
        <v>0</v>
      </c>
      <c r="AR446" s="145" t="s">
        <v>87</v>
      </c>
      <c r="AT446" s="153" t="s">
        <v>74</v>
      </c>
      <c r="AU446" s="153" t="s">
        <v>82</v>
      </c>
      <c r="AY446" s="145" t="s">
        <v>234</v>
      </c>
      <c r="BK446" s="154">
        <f>SUM(BK447:BK483)</f>
        <v>0</v>
      </c>
    </row>
    <row r="447" spans="1:65" s="2" customFormat="1" ht="37.950000000000003" customHeight="1">
      <c r="A447" s="33"/>
      <c r="B447" s="157"/>
      <c r="C447" s="158" t="s">
        <v>796</v>
      </c>
      <c r="D447" s="158" t="s">
        <v>237</v>
      </c>
      <c r="E447" s="159" t="s">
        <v>797</v>
      </c>
      <c r="F447" s="160" t="s">
        <v>798</v>
      </c>
      <c r="G447" s="161" t="s">
        <v>256</v>
      </c>
      <c r="H447" s="162">
        <v>49.546999999999997</v>
      </c>
      <c r="I447" s="163"/>
      <c r="J447" s="164">
        <f>ROUND(I447*H447,2)</f>
        <v>0</v>
      </c>
      <c r="K447" s="165"/>
      <c r="L447" s="34"/>
      <c r="M447" s="166" t="s">
        <v>1</v>
      </c>
      <c r="N447" s="167" t="s">
        <v>41</v>
      </c>
      <c r="O447" s="62"/>
      <c r="P447" s="168">
        <f>O447*H447</f>
        <v>0</v>
      </c>
      <c r="Q447" s="168">
        <v>0</v>
      </c>
      <c r="R447" s="168">
        <f>Q447*H447</f>
        <v>0</v>
      </c>
      <c r="S447" s="168">
        <v>0</v>
      </c>
      <c r="T447" s="169">
        <f>S447*H447</f>
        <v>0</v>
      </c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R447" s="170" t="s">
        <v>327</v>
      </c>
      <c r="AT447" s="170" t="s">
        <v>237</v>
      </c>
      <c r="AU447" s="170" t="s">
        <v>87</v>
      </c>
      <c r="AY447" s="18" t="s">
        <v>234</v>
      </c>
      <c r="BE447" s="171">
        <f>IF(N447="základná",J447,0)</f>
        <v>0</v>
      </c>
      <c r="BF447" s="171">
        <f>IF(N447="znížená",J447,0)</f>
        <v>0</v>
      </c>
      <c r="BG447" s="171">
        <f>IF(N447="zákl. prenesená",J447,0)</f>
        <v>0</v>
      </c>
      <c r="BH447" s="171">
        <f>IF(N447="zníž. prenesená",J447,0)</f>
        <v>0</v>
      </c>
      <c r="BI447" s="171">
        <f>IF(N447="nulová",J447,0)</f>
        <v>0</v>
      </c>
      <c r="BJ447" s="18" t="s">
        <v>87</v>
      </c>
      <c r="BK447" s="171">
        <f>ROUND(I447*H447,2)</f>
        <v>0</v>
      </c>
      <c r="BL447" s="18" t="s">
        <v>327</v>
      </c>
      <c r="BM447" s="170" t="s">
        <v>799</v>
      </c>
    </row>
    <row r="448" spans="1:65" s="14" customFormat="1">
      <c r="B448" s="180"/>
      <c r="D448" s="173" t="s">
        <v>243</v>
      </c>
      <c r="E448" s="181" t="s">
        <v>391</v>
      </c>
      <c r="F448" s="182" t="s">
        <v>800</v>
      </c>
      <c r="H448" s="183">
        <v>49.546999999999997</v>
      </c>
      <c r="I448" s="184"/>
      <c r="L448" s="180"/>
      <c r="M448" s="185"/>
      <c r="N448" s="186"/>
      <c r="O448" s="186"/>
      <c r="P448" s="186"/>
      <c r="Q448" s="186"/>
      <c r="R448" s="186"/>
      <c r="S448" s="186"/>
      <c r="T448" s="187"/>
      <c r="AT448" s="181" t="s">
        <v>243</v>
      </c>
      <c r="AU448" s="181" t="s">
        <v>87</v>
      </c>
      <c r="AV448" s="14" t="s">
        <v>87</v>
      </c>
      <c r="AW448" s="14" t="s">
        <v>29</v>
      </c>
      <c r="AX448" s="14" t="s">
        <v>82</v>
      </c>
      <c r="AY448" s="181" t="s">
        <v>234</v>
      </c>
    </row>
    <row r="449" spans="1:65" s="2" customFormat="1" ht="24.15" customHeight="1">
      <c r="A449" s="33"/>
      <c r="B449" s="157"/>
      <c r="C449" s="199" t="s">
        <v>801</v>
      </c>
      <c r="D449" s="199" t="s">
        <v>478</v>
      </c>
      <c r="E449" s="200" t="s">
        <v>802</v>
      </c>
      <c r="F449" s="201" t="s">
        <v>803</v>
      </c>
      <c r="G449" s="202" t="s">
        <v>256</v>
      </c>
      <c r="H449" s="203">
        <v>56.978999999999999</v>
      </c>
      <c r="I449" s="204"/>
      <c r="J449" s="205">
        <f>ROUND(I449*H449,2)</f>
        <v>0</v>
      </c>
      <c r="K449" s="206"/>
      <c r="L449" s="207"/>
      <c r="M449" s="208" t="s">
        <v>1</v>
      </c>
      <c r="N449" s="209" t="s">
        <v>41</v>
      </c>
      <c r="O449" s="62"/>
      <c r="P449" s="168">
        <f>O449*H449</f>
        <v>0</v>
      </c>
      <c r="Q449" s="168">
        <v>1.9E-3</v>
      </c>
      <c r="R449" s="168">
        <f>Q449*H449</f>
        <v>0.1082601</v>
      </c>
      <c r="S449" s="168">
        <v>0</v>
      </c>
      <c r="T449" s="169">
        <f>S449*H449</f>
        <v>0</v>
      </c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R449" s="170" t="s">
        <v>643</v>
      </c>
      <c r="AT449" s="170" t="s">
        <v>478</v>
      </c>
      <c r="AU449" s="170" t="s">
        <v>87</v>
      </c>
      <c r="AY449" s="18" t="s">
        <v>234</v>
      </c>
      <c r="BE449" s="171">
        <f>IF(N449="základná",J449,0)</f>
        <v>0</v>
      </c>
      <c r="BF449" s="171">
        <f>IF(N449="znížená",J449,0)</f>
        <v>0</v>
      </c>
      <c r="BG449" s="171">
        <f>IF(N449="zákl. prenesená",J449,0)</f>
        <v>0</v>
      </c>
      <c r="BH449" s="171">
        <f>IF(N449="zníž. prenesená",J449,0)</f>
        <v>0</v>
      </c>
      <c r="BI449" s="171">
        <f>IF(N449="nulová",J449,0)</f>
        <v>0</v>
      </c>
      <c r="BJ449" s="18" t="s">
        <v>87</v>
      </c>
      <c r="BK449" s="171">
        <f>ROUND(I449*H449,2)</f>
        <v>0</v>
      </c>
      <c r="BL449" s="18" t="s">
        <v>327</v>
      </c>
      <c r="BM449" s="170" t="s">
        <v>804</v>
      </c>
    </row>
    <row r="450" spans="1:65" s="2" customFormat="1" ht="24.15" customHeight="1">
      <c r="A450" s="33"/>
      <c r="B450" s="157"/>
      <c r="C450" s="199" t="s">
        <v>805</v>
      </c>
      <c r="D450" s="199" t="s">
        <v>478</v>
      </c>
      <c r="E450" s="200" t="s">
        <v>806</v>
      </c>
      <c r="F450" s="201" t="s">
        <v>807</v>
      </c>
      <c r="G450" s="202" t="s">
        <v>305</v>
      </c>
      <c r="H450" s="203">
        <v>155.577</v>
      </c>
      <c r="I450" s="204"/>
      <c r="J450" s="205">
        <f>ROUND(I450*H450,2)</f>
        <v>0</v>
      </c>
      <c r="K450" s="206"/>
      <c r="L450" s="207"/>
      <c r="M450" s="208" t="s">
        <v>1</v>
      </c>
      <c r="N450" s="209" t="s">
        <v>41</v>
      </c>
      <c r="O450" s="62"/>
      <c r="P450" s="168">
        <f>O450*H450</f>
        <v>0</v>
      </c>
      <c r="Q450" s="168">
        <v>1.4999999999999999E-4</v>
      </c>
      <c r="R450" s="168">
        <f>Q450*H450</f>
        <v>2.3336549999999998E-2</v>
      </c>
      <c r="S450" s="168">
        <v>0</v>
      </c>
      <c r="T450" s="169">
        <f>S450*H450</f>
        <v>0</v>
      </c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R450" s="170" t="s">
        <v>643</v>
      </c>
      <c r="AT450" s="170" t="s">
        <v>478</v>
      </c>
      <c r="AU450" s="170" t="s">
        <v>87</v>
      </c>
      <c r="AY450" s="18" t="s">
        <v>234</v>
      </c>
      <c r="BE450" s="171">
        <f>IF(N450="základná",J450,0)</f>
        <v>0</v>
      </c>
      <c r="BF450" s="171">
        <f>IF(N450="znížená",J450,0)</f>
        <v>0</v>
      </c>
      <c r="BG450" s="171">
        <f>IF(N450="zákl. prenesená",J450,0)</f>
        <v>0</v>
      </c>
      <c r="BH450" s="171">
        <f>IF(N450="zníž. prenesená",J450,0)</f>
        <v>0</v>
      </c>
      <c r="BI450" s="171">
        <f>IF(N450="nulová",J450,0)</f>
        <v>0</v>
      </c>
      <c r="BJ450" s="18" t="s">
        <v>87</v>
      </c>
      <c r="BK450" s="171">
        <f>ROUND(I450*H450,2)</f>
        <v>0</v>
      </c>
      <c r="BL450" s="18" t="s">
        <v>327</v>
      </c>
      <c r="BM450" s="170" t="s">
        <v>808</v>
      </c>
    </row>
    <row r="451" spans="1:65" s="2" customFormat="1" ht="44.25" customHeight="1">
      <c r="A451" s="33"/>
      <c r="B451" s="157"/>
      <c r="C451" s="158" t="s">
        <v>809</v>
      </c>
      <c r="D451" s="158" t="s">
        <v>237</v>
      </c>
      <c r="E451" s="159" t="s">
        <v>810</v>
      </c>
      <c r="F451" s="160" t="s">
        <v>811</v>
      </c>
      <c r="G451" s="161" t="s">
        <v>256</v>
      </c>
      <c r="H451" s="162">
        <v>21.411999999999999</v>
      </c>
      <c r="I451" s="163"/>
      <c r="J451" s="164">
        <f>ROUND(I451*H451,2)</f>
        <v>0</v>
      </c>
      <c r="K451" s="165"/>
      <c r="L451" s="34"/>
      <c r="M451" s="166" t="s">
        <v>1</v>
      </c>
      <c r="N451" s="167" t="s">
        <v>41</v>
      </c>
      <c r="O451" s="62"/>
      <c r="P451" s="168">
        <f>O451*H451</f>
        <v>0</v>
      </c>
      <c r="Q451" s="168">
        <v>0</v>
      </c>
      <c r="R451" s="168">
        <f>Q451*H451</f>
        <v>0</v>
      </c>
      <c r="S451" s="168">
        <v>0</v>
      </c>
      <c r="T451" s="169">
        <f>S451*H451</f>
        <v>0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70" t="s">
        <v>327</v>
      </c>
      <c r="AT451" s="170" t="s">
        <v>237</v>
      </c>
      <c r="AU451" s="170" t="s">
        <v>87</v>
      </c>
      <c r="AY451" s="18" t="s">
        <v>234</v>
      </c>
      <c r="BE451" s="171">
        <f>IF(N451="základná",J451,0)</f>
        <v>0</v>
      </c>
      <c r="BF451" s="171">
        <f>IF(N451="znížená",J451,0)</f>
        <v>0</v>
      </c>
      <c r="BG451" s="171">
        <f>IF(N451="zákl. prenesená",J451,0)</f>
        <v>0</v>
      </c>
      <c r="BH451" s="171">
        <f>IF(N451="zníž. prenesená",J451,0)</f>
        <v>0</v>
      </c>
      <c r="BI451" s="171">
        <f>IF(N451="nulová",J451,0)</f>
        <v>0</v>
      </c>
      <c r="BJ451" s="18" t="s">
        <v>87</v>
      </c>
      <c r="BK451" s="171">
        <f>ROUND(I451*H451,2)</f>
        <v>0</v>
      </c>
      <c r="BL451" s="18" t="s">
        <v>327</v>
      </c>
      <c r="BM451" s="170" t="s">
        <v>812</v>
      </c>
    </row>
    <row r="452" spans="1:65" s="14" customFormat="1">
      <c r="B452" s="180"/>
      <c r="D452" s="173" t="s">
        <v>243</v>
      </c>
      <c r="E452" s="181" t="s">
        <v>417</v>
      </c>
      <c r="F452" s="182" t="s">
        <v>813</v>
      </c>
      <c r="H452" s="183">
        <v>21.411999999999999</v>
      </c>
      <c r="I452" s="184"/>
      <c r="L452" s="180"/>
      <c r="M452" s="185"/>
      <c r="N452" s="186"/>
      <c r="O452" s="186"/>
      <c r="P452" s="186"/>
      <c r="Q452" s="186"/>
      <c r="R452" s="186"/>
      <c r="S452" s="186"/>
      <c r="T452" s="187"/>
      <c r="AT452" s="181" t="s">
        <v>243</v>
      </c>
      <c r="AU452" s="181" t="s">
        <v>87</v>
      </c>
      <c r="AV452" s="14" t="s">
        <v>87</v>
      </c>
      <c r="AW452" s="14" t="s">
        <v>29</v>
      </c>
      <c r="AX452" s="14" t="s">
        <v>82</v>
      </c>
      <c r="AY452" s="181" t="s">
        <v>234</v>
      </c>
    </row>
    <row r="453" spans="1:65" s="2" customFormat="1" ht="24.15" customHeight="1">
      <c r="A453" s="33"/>
      <c r="B453" s="157"/>
      <c r="C453" s="199" t="s">
        <v>814</v>
      </c>
      <c r="D453" s="199" t="s">
        <v>478</v>
      </c>
      <c r="E453" s="200" t="s">
        <v>815</v>
      </c>
      <c r="F453" s="201" t="s">
        <v>803</v>
      </c>
      <c r="G453" s="202" t="s">
        <v>256</v>
      </c>
      <c r="H453" s="203">
        <v>24.623999999999999</v>
      </c>
      <c r="I453" s="204"/>
      <c r="J453" s="205">
        <f t="shared" ref="J453:J458" si="0">ROUND(I453*H453,2)</f>
        <v>0</v>
      </c>
      <c r="K453" s="206"/>
      <c r="L453" s="207"/>
      <c r="M453" s="208" t="s">
        <v>1</v>
      </c>
      <c r="N453" s="209" t="s">
        <v>41</v>
      </c>
      <c r="O453" s="62"/>
      <c r="P453" s="168">
        <f t="shared" ref="P453:P458" si="1">O453*H453</f>
        <v>0</v>
      </c>
      <c r="Q453" s="168">
        <v>1.9E-3</v>
      </c>
      <c r="R453" s="168">
        <f t="shared" ref="R453:R458" si="2">Q453*H453</f>
        <v>4.6785599999999997E-2</v>
      </c>
      <c r="S453" s="168">
        <v>0</v>
      </c>
      <c r="T453" s="169">
        <f t="shared" ref="T453:T458" si="3">S453*H453</f>
        <v>0</v>
      </c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R453" s="170" t="s">
        <v>643</v>
      </c>
      <c r="AT453" s="170" t="s">
        <v>478</v>
      </c>
      <c r="AU453" s="170" t="s">
        <v>87</v>
      </c>
      <c r="AY453" s="18" t="s">
        <v>234</v>
      </c>
      <c r="BE453" s="171">
        <f t="shared" ref="BE453:BE458" si="4">IF(N453="základná",J453,0)</f>
        <v>0</v>
      </c>
      <c r="BF453" s="171">
        <f t="shared" ref="BF453:BF458" si="5">IF(N453="znížená",J453,0)</f>
        <v>0</v>
      </c>
      <c r="BG453" s="171">
        <f t="shared" ref="BG453:BG458" si="6">IF(N453="zákl. prenesená",J453,0)</f>
        <v>0</v>
      </c>
      <c r="BH453" s="171">
        <f t="shared" ref="BH453:BH458" si="7">IF(N453="zníž. prenesená",J453,0)</f>
        <v>0</v>
      </c>
      <c r="BI453" s="171">
        <f t="shared" ref="BI453:BI458" si="8">IF(N453="nulová",J453,0)</f>
        <v>0</v>
      </c>
      <c r="BJ453" s="18" t="s">
        <v>87</v>
      </c>
      <c r="BK453" s="171">
        <f t="shared" ref="BK453:BK458" si="9">ROUND(I453*H453,2)</f>
        <v>0</v>
      </c>
      <c r="BL453" s="18" t="s">
        <v>327</v>
      </c>
      <c r="BM453" s="170" t="s">
        <v>816</v>
      </c>
    </row>
    <row r="454" spans="1:65" s="2" customFormat="1" ht="24.15" customHeight="1">
      <c r="A454" s="33"/>
      <c r="B454" s="157"/>
      <c r="C454" s="199" t="s">
        <v>817</v>
      </c>
      <c r="D454" s="199" t="s">
        <v>478</v>
      </c>
      <c r="E454" s="200" t="s">
        <v>818</v>
      </c>
      <c r="F454" s="201" t="s">
        <v>819</v>
      </c>
      <c r="G454" s="202" t="s">
        <v>305</v>
      </c>
      <c r="H454" s="203">
        <v>87.147000000000006</v>
      </c>
      <c r="I454" s="204"/>
      <c r="J454" s="205">
        <f t="shared" si="0"/>
        <v>0</v>
      </c>
      <c r="K454" s="206"/>
      <c r="L454" s="207"/>
      <c r="M454" s="208" t="s">
        <v>1</v>
      </c>
      <c r="N454" s="209" t="s">
        <v>41</v>
      </c>
      <c r="O454" s="62"/>
      <c r="P454" s="168">
        <f t="shared" si="1"/>
        <v>0</v>
      </c>
      <c r="Q454" s="168">
        <v>1.4999999999999999E-4</v>
      </c>
      <c r="R454" s="168">
        <f t="shared" si="2"/>
        <v>1.307205E-2</v>
      </c>
      <c r="S454" s="168">
        <v>0</v>
      </c>
      <c r="T454" s="169">
        <f t="shared" si="3"/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70" t="s">
        <v>643</v>
      </c>
      <c r="AT454" s="170" t="s">
        <v>478</v>
      </c>
      <c r="AU454" s="170" t="s">
        <v>87</v>
      </c>
      <c r="AY454" s="18" t="s">
        <v>234</v>
      </c>
      <c r="BE454" s="171">
        <f t="shared" si="4"/>
        <v>0</v>
      </c>
      <c r="BF454" s="171">
        <f t="shared" si="5"/>
        <v>0</v>
      </c>
      <c r="BG454" s="171">
        <f t="shared" si="6"/>
        <v>0</v>
      </c>
      <c r="BH454" s="171">
        <f t="shared" si="7"/>
        <v>0</v>
      </c>
      <c r="BI454" s="171">
        <f t="shared" si="8"/>
        <v>0</v>
      </c>
      <c r="BJ454" s="18" t="s">
        <v>87</v>
      </c>
      <c r="BK454" s="171">
        <f t="shared" si="9"/>
        <v>0</v>
      </c>
      <c r="BL454" s="18" t="s">
        <v>327</v>
      </c>
      <c r="BM454" s="170" t="s">
        <v>820</v>
      </c>
    </row>
    <row r="455" spans="1:65" s="2" customFormat="1" ht="24.15" customHeight="1">
      <c r="A455" s="33"/>
      <c r="B455" s="157"/>
      <c r="C455" s="158" t="s">
        <v>821</v>
      </c>
      <c r="D455" s="158" t="s">
        <v>237</v>
      </c>
      <c r="E455" s="159" t="s">
        <v>822</v>
      </c>
      <c r="F455" s="160" t="s">
        <v>823</v>
      </c>
      <c r="G455" s="161" t="s">
        <v>305</v>
      </c>
      <c r="H455" s="162">
        <v>3</v>
      </c>
      <c r="I455" s="163"/>
      <c r="J455" s="164">
        <f t="shared" si="0"/>
        <v>0</v>
      </c>
      <c r="K455" s="165"/>
      <c r="L455" s="34"/>
      <c r="M455" s="166" t="s">
        <v>1</v>
      </c>
      <c r="N455" s="167" t="s">
        <v>41</v>
      </c>
      <c r="O455" s="62"/>
      <c r="P455" s="168">
        <f t="shared" si="1"/>
        <v>0</v>
      </c>
      <c r="Q455" s="168">
        <v>6.0000000000000002E-5</v>
      </c>
      <c r="R455" s="168">
        <f t="shared" si="2"/>
        <v>1.8000000000000001E-4</v>
      </c>
      <c r="S455" s="168">
        <v>0</v>
      </c>
      <c r="T455" s="169">
        <f t="shared" si="3"/>
        <v>0</v>
      </c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R455" s="170" t="s">
        <v>327</v>
      </c>
      <c r="AT455" s="170" t="s">
        <v>237</v>
      </c>
      <c r="AU455" s="170" t="s">
        <v>87</v>
      </c>
      <c r="AY455" s="18" t="s">
        <v>234</v>
      </c>
      <c r="BE455" s="171">
        <f t="shared" si="4"/>
        <v>0</v>
      </c>
      <c r="BF455" s="171">
        <f t="shared" si="5"/>
        <v>0</v>
      </c>
      <c r="BG455" s="171">
        <f t="shared" si="6"/>
        <v>0</v>
      </c>
      <c r="BH455" s="171">
        <f t="shared" si="7"/>
        <v>0</v>
      </c>
      <c r="BI455" s="171">
        <f t="shared" si="8"/>
        <v>0</v>
      </c>
      <c r="BJ455" s="18" t="s">
        <v>87</v>
      </c>
      <c r="BK455" s="171">
        <f t="shared" si="9"/>
        <v>0</v>
      </c>
      <c r="BL455" s="18" t="s">
        <v>327</v>
      </c>
      <c r="BM455" s="170" t="s">
        <v>824</v>
      </c>
    </row>
    <row r="456" spans="1:65" s="2" customFormat="1" ht="21.75" customHeight="1">
      <c r="A456" s="33"/>
      <c r="B456" s="157"/>
      <c r="C456" s="199" t="s">
        <v>825</v>
      </c>
      <c r="D456" s="199" t="s">
        <v>478</v>
      </c>
      <c r="E456" s="200" t="s">
        <v>826</v>
      </c>
      <c r="F456" s="201" t="s">
        <v>827</v>
      </c>
      <c r="G456" s="202" t="s">
        <v>305</v>
      </c>
      <c r="H456" s="203">
        <v>3</v>
      </c>
      <c r="I456" s="204"/>
      <c r="J456" s="205">
        <f t="shared" si="0"/>
        <v>0</v>
      </c>
      <c r="K456" s="206"/>
      <c r="L456" s="207"/>
      <c r="M456" s="208" t="s">
        <v>1</v>
      </c>
      <c r="N456" s="209" t="s">
        <v>41</v>
      </c>
      <c r="O456" s="62"/>
      <c r="P456" s="168">
        <f t="shared" si="1"/>
        <v>0</v>
      </c>
      <c r="Q456" s="168">
        <v>0</v>
      </c>
      <c r="R456" s="168">
        <f t="shared" si="2"/>
        <v>0</v>
      </c>
      <c r="S456" s="168">
        <v>0</v>
      </c>
      <c r="T456" s="169">
        <f t="shared" si="3"/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70" t="s">
        <v>643</v>
      </c>
      <c r="AT456" s="170" t="s">
        <v>478</v>
      </c>
      <c r="AU456" s="170" t="s">
        <v>87</v>
      </c>
      <c r="AY456" s="18" t="s">
        <v>234</v>
      </c>
      <c r="BE456" s="171">
        <f t="shared" si="4"/>
        <v>0</v>
      </c>
      <c r="BF456" s="171">
        <f t="shared" si="5"/>
        <v>0</v>
      </c>
      <c r="BG456" s="171">
        <f t="shared" si="6"/>
        <v>0</v>
      </c>
      <c r="BH456" s="171">
        <f t="shared" si="7"/>
        <v>0</v>
      </c>
      <c r="BI456" s="171">
        <f t="shared" si="8"/>
        <v>0</v>
      </c>
      <c r="BJ456" s="18" t="s">
        <v>87</v>
      </c>
      <c r="BK456" s="171">
        <f t="shared" si="9"/>
        <v>0</v>
      </c>
      <c r="BL456" s="18" t="s">
        <v>327</v>
      </c>
      <c r="BM456" s="170" t="s">
        <v>828</v>
      </c>
    </row>
    <row r="457" spans="1:65" s="2" customFormat="1" ht="24.15" customHeight="1">
      <c r="A457" s="33"/>
      <c r="B457" s="157"/>
      <c r="C457" s="158" t="s">
        <v>829</v>
      </c>
      <c r="D457" s="158" t="s">
        <v>237</v>
      </c>
      <c r="E457" s="159" t="s">
        <v>830</v>
      </c>
      <c r="F457" s="160" t="s">
        <v>831</v>
      </c>
      <c r="G457" s="161" t="s">
        <v>305</v>
      </c>
      <c r="H457" s="162">
        <v>4</v>
      </c>
      <c r="I457" s="163"/>
      <c r="J457" s="164">
        <f t="shared" si="0"/>
        <v>0</v>
      </c>
      <c r="K457" s="165"/>
      <c r="L457" s="34"/>
      <c r="M457" s="166" t="s">
        <v>1</v>
      </c>
      <c r="N457" s="167" t="s">
        <v>41</v>
      </c>
      <c r="O457" s="62"/>
      <c r="P457" s="168">
        <f t="shared" si="1"/>
        <v>0</v>
      </c>
      <c r="Q457" s="168">
        <v>1.0000000000000001E-5</v>
      </c>
      <c r="R457" s="168">
        <f t="shared" si="2"/>
        <v>4.0000000000000003E-5</v>
      </c>
      <c r="S457" s="168">
        <v>0</v>
      </c>
      <c r="T457" s="169">
        <f t="shared" si="3"/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70" t="s">
        <v>327</v>
      </c>
      <c r="AT457" s="170" t="s">
        <v>237</v>
      </c>
      <c r="AU457" s="170" t="s">
        <v>87</v>
      </c>
      <c r="AY457" s="18" t="s">
        <v>234</v>
      </c>
      <c r="BE457" s="171">
        <f t="shared" si="4"/>
        <v>0</v>
      </c>
      <c r="BF457" s="171">
        <f t="shared" si="5"/>
        <v>0</v>
      </c>
      <c r="BG457" s="171">
        <f t="shared" si="6"/>
        <v>0</v>
      </c>
      <c r="BH457" s="171">
        <f t="shared" si="7"/>
        <v>0</v>
      </c>
      <c r="BI457" s="171">
        <f t="shared" si="8"/>
        <v>0</v>
      </c>
      <c r="BJ457" s="18" t="s">
        <v>87</v>
      </c>
      <c r="BK457" s="171">
        <f t="shared" si="9"/>
        <v>0</v>
      </c>
      <c r="BL457" s="18" t="s">
        <v>327</v>
      </c>
      <c r="BM457" s="170" t="s">
        <v>832</v>
      </c>
    </row>
    <row r="458" spans="1:65" s="2" customFormat="1" ht="33" customHeight="1">
      <c r="A458" s="33"/>
      <c r="B458" s="157"/>
      <c r="C458" s="158" t="s">
        <v>833</v>
      </c>
      <c r="D458" s="158" t="s">
        <v>237</v>
      </c>
      <c r="E458" s="159" t="s">
        <v>834</v>
      </c>
      <c r="F458" s="160" t="s">
        <v>835</v>
      </c>
      <c r="G458" s="161" t="s">
        <v>240</v>
      </c>
      <c r="H458" s="162">
        <v>36.247</v>
      </c>
      <c r="I458" s="163"/>
      <c r="J458" s="164">
        <f t="shared" si="0"/>
        <v>0</v>
      </c>
      <c r="K458" s="165"/>
      <c r="L458" s="34"/>
      <c r="M458" s="166" t="s">
        <v>1</v>
      </c>
      <c r="N458" s="167" t="s">
        <v>41</v>
      </c>
      <c r="O458" s="62"/>
      <c r="P458" s="168">
        <f t="shared" si="1"/>
        <v>0</v>
      </c>
      <c r="Q458" s="168">
        <v>2.4000000000000001E-4</v>
      </c>
      <c r="R458" s="168">
        <f t="shared" si="2"/>
        <v>8.6992800000000002E-3</v>
      </c>
      <c r="S458" s="168">
        <v>0</v>
      </c>
      <c r="T458" s="169">
        <f t="shared" si="3"/>
        <v>0</v>
      </c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R458" s="170" t="s">
        <v>327</v>
      </c>
      <c r="AT458" s="170" t="s">
        <v>237</v>
      </c>
      <c r="AU458" s="170" t="s">
        <v>87</v>
      </c>
      <c r="AY458" s="18" t="s">
        <v>234</v>
      </c>
      <c r="BE458" s="171">
        <f t="shared" si="4"/>
        <v>0</v>
      </c>
      <c r="BF458" s="171">
        <f t="shared" si="5"/>
        <v>0</v>
      </c>
      <c r="BG458" s="171">
        <f t="shared" si="6"/>
        <v>0</v>
      </c>
      <c r="BH458" s="171">
        <f t="shared" si="7"/>
        <v>0</v>
      </c>
      <c r="BI458" s="171">
        <f t="shared" si="8"/>
        <v>0</v>
      </c>
      <c r="BJ458" s="18" t="s">
        <v>87</v>
      </c>
      <c r="BK458" s="171">
        <f t="shared" si="9"/>
        <v>0</v>
      </c>
      <c r="BL458" s="18" t="s">
        <v>327</v>
      </c>
      <c r="BM458" s="170" t="s">
        <v>836</v>
      </c>
    </row>
    <row r="459" spans="1:65" s="13" customFormat="1">
      <c r="B459" s="172"/>
      <c r="D459" s="173" t="s">
        <v>243</v>
      </c>
      <c r="E459" s="174" t="s">
        <v>1</v>
      </c>
      <c r="F459" s="175" t="s">
        <v>837</v>
      </c>
      <c r="H459" s="174" t="s">
        <v>1</v>
      </c>
      <c r="I459" s="176"/>
      <c r="L459" s="172"/>
      <c r="M459" s="177"/>
      <c r="N459" s="178"/>
      <c r="O459" s="178"/>
      <c r="P459" s="178"/>
      <c r="Q459" s="178"/>
      <c r="R459" s="178"/>
      <c r="S459" s="178"/>
      <c r="T459" s="179"/>
      <c r="AT459" s="174" t="s">
        <v>243</v>
      </c>
      <c r="AU459" s="174" t="s">
        <v>87</v>
      </c>
      <c r="AV459" s="13" t="s">
        <v>82</v>
      </c>
      <c r="AW459" s="13" t="s">
        <v>29</v>
      </c>
      <c r="AX459" s="13" t="s">
        <v>75</v>
      </c>
      <c r="AY459" s="174" t="s">
        <v>234</v>
      </c>
    </row>
    <row r="460" spans="1:65" s="14" customFormat="1">
      <c r="B460" s="180"/>
      <c r="D460" s="173" t="s">
        <v>243</v>
      </c>
      <c r="E460" s="181" t="s">
        <v>1</v>
      </c>
      <c r="F460" s="182" t="s">
        <v>838</v>
      </c>
      <c r="H460" s="183">
        <v>36.247</v>
      </c>
      <c r="I460" s="184"/>
      <c r="L460" s="180"/>
      <c r="M460" s="185"/>
      <c r="N460" s="186"/>
      <c r="O460" s="186"/>
      <c r="P460" s="186"/>
      <c r="Q460" s="186"/>
      <c r="R460" s="186"/>
      <c r="S460" s="186"/>
      <c r="T460" s="187"/>
      <c r="AT460" s="181" t="s">
        <v>243</v>
      </c>
      <c r="AU460" s="181" t="s">
        <v>87</v>
      </c>
      <c r="AV460" s="14" t="s">
        <v>87</v>
      </c>
      <c r="AW460" s="14" t="s">
        <v>29</v>
      </c>
      <c r="AX460" s="14" t="s">
        <v>82</v>
      </c>
      <c r="AY460" s="181" t="s">
        <v>234</v>
      </c>
    </row>
    <row r="461" spans="1:65" s="2" customFormat="1" ht="21.75" customHeight="1">
      <c r="A461" s="33"/>
      <c r="B461" s="157"/>
      <c r="C461" s="199" t="s">
        <v>839</v>
      </c>
      <c r="D461" s="199" t="s">
        <v>478</v>
      </c>
      <c r="E461" s="200" t="s">
        <v>840</v>
      </c>
      <c r="F461" s="201" t="s">
        <v>841</v>
      </c>
      <c r="G461" s="202" t="s">
        <v>305</v>
      </c>
      <c r="H461" s="203">
        <v>289.976</v>
      </c>
      <c r="I461" s="204"/>
      <c r="J461" s="205">
        <f>ROUND(I461*H461,2)</f>
        <v>0</v>
      </c>
      <c r="K461" s="206"/>
      <c r="L461" s="207"/>
      <c r="M461" s="208" t="s">
        <v>1</v>
      </c>
      <c r="N461" s="209" t="s">
        <v>41</v>
      </c>
      <c r="O461" s="62"/>
      <c r="P461" s="168">
        <f>O461*H461</f>
        <v>0</v>
      </c>
      <c r="Q461" s="168">
        <v>1.4999999999999999E-4</v>
      </c>
      <c r="R461" s="168">
        <f>Q461*H461</f>
        <v>4.3496399999999998E-2</v>
      </c>
      <c r="S461" s="168">
        <v>0</v>
      </c>
      <c r="T461" s="169">
        <f>S461*H461</f>
        <v>0</v>
      </c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R461" s="170" t="s">
        <v>643</v>
      </c>
      <c r="AT461" s="170" t="s">
        <v>478</v>
      </c>
      <c r="AU461" s="170" t="s">
        <v>87</v>
      </c>
      <c r="AY461" s="18" t="s">
        <v>234</v>
      </c>
      <c r="BE461" s="171">
        <f>IF(N461="základná",J461,0)</f>
        <v>0</v>
      </c>
      <c r="BF461" s="171">
        <f>IF(N461="znížená",J461,0)</f>
        <v>0</v>
      </c>
      <c r="BG461" s="171">
        <f>IF(N461="zákl. prenesená",J461,0)</f>
        <v>0</v>
      </c>
      <c r="BH461" s="171">
        <f>IF(N461="zníž. prenesená",J461,0)</f>
        <v>0</v>
      </c>
      <c r="BI461" s="171">
        <f>IF(N461="nulová",J461,0)</f>
        <v>0</v>
      </c>
      <c r="BJ461" s="18" t="s">
        <v>87</v>
      </c>
      <c r="BK461" s="171">
        <f>ROUND(I461*H461,2)</f>
        <v>0</v>
      </c>
      <c r="BL461" s="18" t="s">
        <v>327</v>
      </c>
      <c r="BM461" s="170" t="s">
        <v>842</v>
      </c>
    </row>
    <row r="462" spans="1:65" s="2" customFormat="1" ht="24.15" customHeight="1">
      <c r="A462" s="33"/>
      <c r="B462" s="157"/>
      <c r="C462" s="158" t="s">
        <v>843</v>
      </c>
      <c r="D462" s="158" t="s">
        <v>237</v>
      </c>
      <c r="E462" s="159" t="s">
        <v>844</v>
      </c>
      <c r="F462" s="160" t="s">
        <v>845</v>
      </c>
      <c r="G462" s="161" t="s">
        <v>256</v>
      </c>
      <c r="H462" s="162">
        <v>70.959000000000003</v>
      </c>
      <c r="I462" s="163"/>
      <c r="J462" s="164">
        <f>ROUND(I462*H462,2)</f>
        <v>0</v>
      </c>
      <c r="K462" s="165"/>
      <c r="L462" s="34"/>
      <c r="M462" s="166" t="s">
        <v>1</v>
      </c>
      <c r="N462" s="167" t="s">
        <v>41</v>
      </c>
      <c r="O462" s="62"/>
      <c r="P462" s="168">
        <f>O462*H462</f>
        <v>0</v>
      </c>
      <c r="Q462" s="168">
        <v>0</v>
      </c>
      <c r="R462" s="168">
        <f>Q462*H462</f>
        <v>0</v>
      </c>
      <c r="S462" s="168">
        <v>0</v>
      </c>
      <c r="T462" s="169">
        <f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70" t="s">
        <v>327</v>
      </c>
      <c r="AT462" s="170" t="s">
        <v>237</v>
      </c>
      <c r="AU462" s="170" t="s">
        <v>87</v>
      </c>
      <c r="AY462" s="18" t="s">
        <v>234</v>
      </c>
      <c r="BE462" s="171">
        <f>IF(N462="základná",J462,0)</f>
        <v>0</v>
      </c>
      <c r="BF462" s="171">
        <f>IF(N462="znížená",J462,0)</f>
        <v>0</v>
      </c>
      <c r="BG462" s="171">
        <f>IF(N462="zákl. prenesená",J462,0)</f>
        <v>0</v>
      </c>
      <c r="BH462" s="171">
        <f>IF(N462="zníž. prenesená",J462,0)</f>
        <v>0</v>
      </c>
      <c r="BI462" s="171">
        <f>IF(N462="nulová",J462,0)</f>
        <v>0</v>
      </c>
      <c r="BJ462" s="18" t="s">
        <v>87</v>
      </c>
      <c r="BK462" s="171">
        <f>ROUND(I462*H462,2)</f>
        <v>0</v>
      </c>
      <c r="BL462" s="18" t="s">
        <v>327</v>
      </c>
      <c r="BM462" s="170" t="s">
        <v>846</v>
      </c>
    </row>
    <row r="463" spans="1:65" s="14" customFormat="1">
      <c r="B463" s="180"/>
      <c r="D463" s="173" t="s">
        <v>243</v>
      </c>
      <c r="E463" s="181" t="s">
        <v>1</v>
      </c>
      <c r="F463" s="182" t="s">
        <v>391</v>
      </c>
      <c r="H463" s="183">
        <v>49.546999999999997</v>
      </c>
      <c r="I463" s="184"/>
      <c r="L463" s="180"/>
      <c r="M463" s="185"/>
      <c r="N463" s="186"/>
      <c r="O463" s="186"/>
      <c r="P463" s="186"/>
      <c r="Q463" s="186"/>
      <c r="R463" s="186"/>
      <c r="S463" s="186"/>
      <c r="T463" s="187"/>
      <c r="AT463" s="181" t="s">
        <v>243</v>
      </c>
      <c r="AU463" s="181" t="s">
        <v>87</v>
      </c>
      <c r="AV463" s="14" t="s">
        <v>87</v>
      </c>
      <c r="AW463" s="14" t="s">
        <v>29</v>
      </c>
      <c r="AX463" s="14" t="s">
        <v>75</v>
      </c>
      <c r="AY463" s="181" t="s">
        <v>234</v>
      </c>
    </row>
    <row r="464" spans="1:65" s="14" customFormat="1">
      <c r="B464" s="180"/>
      <c r="D464" s="173" t="s">
        <v>243</v>
      </c>
      <c r="E464" s="181" t="s">
        <v>1</v>
      </c>
      <c r="F464" s="182" t="s">
        <v>417</v>
      </c>
      <c r="H464" s="183">
        <v>21.411999999999999</v>
      </c>
      <c r="I464" s="184"/>
      <c r="L464" s="180"/>
      <c r="M464" s="185"/>
      <c r="N464" s="186"/>
      <c r="O464" s="186"/>
      <c r="P464" s="186"/>
      <c r="Q464" s="186"/>
      <c r="R464" s="186"/>
      <c r="S464" s="186"/>
      <c r="T464" s="187"/>
      <c r="AT464" s="181" t="s">
        <v>243</v>
      </c>
      <c r="AU464" s="181" t="s">
        <v>87</v>
      </c>
      <c r="AV464" s="14" t="s">
        <v>87</v>
      </c>
      <c r="AW464" s="14" t="s">
        <v>29</v>
      </c>
      <c r="AX464" s="14" t="s">
        <v>75</v>
      </c>
      <c r="AY464" s="181" t="s">
        <v>234</v>
      </c>
    </row>
    <row r="465" spans="1:65" s="15" customFormat="1">
      <c r="B465" s="188"/>
      <c r="D465" s="173" t="s">
        <v>243</v>
      </c>
      <c r="E465" s="189" t="s">
        <v>1</v>
      </c>
      <c r="F465" s="190" t="s">
        <v>248</v>
      </c>
      <c r="H465" s="191">
        <v>70.959000000000003</v>
      </c>
      <c r="I465" s="192"/>
      <c r="L465" s="188"/>
      <c r="M465" s="193"/>
      <c r="N465" s="194"/>
      <c r="O465" s="194"/>
      <c r="P465" s="194"/>
      <c r="Q465" s="194"/>
      <c r="R465" s="194"/>
      <c r="S465" s="194"/>
      <c r="T465" s="195"/>
      <c r="AT465" s="189" t="s">
        <v>243</v>
      </c>
      <c r="AU465" s="189" t="s">
        <v>87</v>
      </c>
      <c r="AV465" s="15" t="s">
        <v>241</v>
      </c>
      <c r="AW465" s="15" t="s">
        <v>29</v>
      </c>
      <c r="AX465" s="15" t="s">
        <v>82</v>
      </c>
      <c r="AY465" s="189" t="s">
        <v>234</v>
      </c>
    </row>
    <row r="466" spans="1:65" s="2" customFormat="1" ht="16.5" customHeight="1">
      <c r="A466" s="33"/>
      <c r="B466" s="157"/>
      <c r="C466" s="199" t="s">
        <v>847</v>
      </c>
      <c r="D466" s="199" t="s">
        <v>478</v>
      </c>
      <c r="E466" s="200" t="s">
        <v>848</v>
      </c>
      <c r="F466" s="201" t="s">
        <v>849</v>
      </c>
      <c r="G466" s="202" t="s">
        <v>256</v>
      </c>
      <c r="H466" s="203">
        <v>78.055000000000007</v>
      </c>
      <c r="I466" s="204"/>
      <c r="J466" s="205">
        <f>ROUND(I466*H466,2)</f>
        <v>0</v>
      </c>
      <c r="K466" s="206"/>
      <c r="L466" s="207"/>
      <c r="M466" s="208" t="s">
        <v>1</v>
      </c>
      <c r="N466" s="209" t="s">
        <v>41</v>
      </c>
      <c r="O466" s="62"/>
      <c r="P466" s="168">
        <f>O466*H466</f>
        <v>0</v>
      </c>
      <c r="Q466" s="168">
        <v>2.9999999999999997E-4</v>
      </c>
      <c r="R466" s="168">
        <f>Q466*H466</f>
        <v>2.34165E-2</v>
      </c>
      <c r="S466" s="168">
        <v>0</v>
      </c>
      <c r="T466" s="169">
        <f>S466*H466</f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70" t="s">
        <v>643</v>
      </c>
      <c r="AT466" s="170" t="s">
        <v>478</v>
      </c>
      <c r="AU466" s="170" t="s">
        <v>87</v>
      </c>
      <c r="AY466" s="18" t="s">
        <v>234</v>
      </c>
      <c r="BE466" s="171">
        <f>IF(N466="základná",J466,0)</f>
        <v>0</v>
      </c>
      <c r="BF466" s="171">
        <f>IF(N466="znížená",J466,0)</f>
        <v>0</v>
      </c>
      <c r="BG466" s="171">
        <f>IF(N466="zákl. prenesená",J466,0)</f>
        <v>0</v>
      </c>
      <c r="BH466" s="171">
        <f>IF(N466="zníž. prenesená",J466,0)</f>
        <v>0</v>
      </c>
      <c r="BI466" s="171">
        <f>IF(N466="nulová",J466,0)</f>
        <v>0</v>
      </c>
      <c r="BJ466" s="18" t="s">
        <v>87</v>
      </c>
      <c r="BK466" s="171">
        <f>ROUND(I466*H466,2)</f>
        <v>0</v>
      </c>
      <c r="BL466" s="18" t="s">
        <v>327</v>
      </c>
      <c r="BM466" s="170" t="s">
        <v>850</v>
      </c>
    </row>
    <row r="467" spans="1:65" s="14" customFormat="1">
      <c r="B467" s="180"/>
      <c r="D467" s="173" t="s">
        <v>243</v>
      </c>
      <c r="E467" s="181" t="s">
        <v>1</v>
      </c>
      <c r="F467" s="182" t="s">
        <v>851</v>
      </c>
      <c r="H467" s="183">
        <v>54.502000000000002</v>
      </c>
      <c r="I467" s="184"/>
      <c r="L467" s="180"/>
      <c r="M467" s="185"/>
      <c r="N467" s="186"/>
      <c r="O467" s="186"/>
      <c r="P467" s="186"/>
      <c r="Q467" s="186"/>
      <c r="R467" s="186"/>
      <c r="S467" s="186"/>
      <c r="T467" s="187"/>
      <c r="AT467" s="181" t="s">
        <v>243</v>
      </c>
      <c r="AU467" s="181" t="s">
        <v>87</v>
      </c>
      <c r="AV467" s="14" t="s">
        <v>87</v>
      </c>
      <c r="AW467" s="14" t="s">
        <v>29</v>
      </c>
      <c r="AX467" s="14" t="s">
        <v>75</v>
      </c>
      <c r="AY467" s="181" t="s">
        <v>234</v>
      </c>
    </row>
    <row r="468" spans="1:65" s="14" customFormat="1">
      <c r="B468" s="180"/>
      <c r="D468" s="173" t="s">
        <v>243</v>
      </c>
      <c r="E468" s="181" t="s">
        <v>1</v>
      </c>
      <c r="F468" s="182" t="s">
        <v>852</v>
      </c>
      <c r="H468" s="183">
        <v>23.553000000000001</v>
      </c>
      <c r="I468" s="184"/>
      <c r="L468" s="180"/>
      <c r="M468" s="185"/>
      <c r="N468" s="186"/>
      <c r="O468" s="186"/>
      <c r="P468" s="186"/>
      <c r="Q468" s="186"/>
      <c r="R468" s="186"/>
      <c r="S468" s="186"/>
      <c r="T468" s="187"/>
      <c r="AT468" s="181" t="s">
        <v>243</v>
      </c>
      <c r="AU468" s="181" t="s">
        <v>87</v>
      </c>
      <c r="AV468" s="14" t="s">
        <v>87</v>
      </c>
      <c r="AW468" s="14" t="s">
        <v>29</v>
      </c>
      <c r="AX468" s="14" t="s">
        <v>75</v>
      </c>
      <c r="AY468" s="181" t="s">
        <v>234</v>
      </c>
    </row>
    <row r="469" spans="1:65" s="15" customFormat="1">
      <c r="B469" s="188"/>
      <c r="D469" s="173" t="s">
        <v>243</v>
      </c>
      <c r="E469" s="189" t="s">
        <v>1</v>
      </c>
      <c r="F469" s="190" t="s">
        <v>248</v>
      </c>
      <c r="H469" s="191">
        <v>78.055000000000007</v>
      </c>
      <c r="I469" s="192"/>
      <c r="L469" s="188"/>
      <c r="M469" s="193"/>
      <c r="N469" s="194"/>
      <c r="O469" s="194"/>
      <c r="P469" s="194"/>
      <c r="Q469" s="194"/>
      <c r="R469" s="194"/>
      <c r="S469" s="194"/>
      <c r="T469" s="195"/>
      <c r="AT469" s="189" t="s">
        <v>243</v>
      </c>
      <c r="AU469" s="189" t="s">
        <v>87</v>
      </c>
      <c r="AV469" s="15" t="s">
        <v>241</v>
      </c>
      <c r="AW469" s="15" t="s">
        <v>29</v>
      </c>
      <c r="AX469" s="15" t="s">
        <v>82</v>
      </c>
      <c r="AY469" s="189" t="s">
        <v>234</v>
      </c>
    </row>
    <row r="470" spans="1:65" s="2" customFormat="1" ht="24.15" customHeight="1">
      <c r="A470" s="33"/>
      <c r="B470" s="157"/>
      <c r="C470" s="158" t="s">
        <v>853</v>
      </c>
      <c r="D470" s="158" t="s">
        <v>237</v>
      </c>
      <c r="E470" s="159" t="s">
        <v>854</v>
      </c>
      <c r="F470" s="160" t="s">
        <v>855</v>
      </c>
      <c r="G470" s="161" t="s">
        <v>256</v>
      </c>
      <c r="H470" s="162">
        <v>70.959000000000003</v>
      </c>
      <c r="I470" s="163"/>
      <c r="J470" s="164">
        <f>ROUND(I470*H470,2)</f>
        <v>0</v>
      </c>
      <c r="K470" s="165"/>
      <c r="L470" s="34"/>
      <c r="M470" s="166" t="s">
        <v>1</v>
      </c>
      <c r="N470" s="167" t="s">
        <v>41</v>
      </c>
      <c r="O470" s="62"/>
      <c r="P470" s="168">
        <f>O470*H470</f>
        <v>0</v>
      </c>
      <c r="Q470" s="168">
        <v>0</v>
      </c>
      <c r="R470" s="168">
        <f>Q470*H470</f>
        <v>0</v>
      </c>
      <c r="S470" s="168">
        <v>0</v>
      </c>
      <c r="T470" s="169">
        <f>S470*H470</f>
        <v>0</v>
      </c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R470" s="170" t="s">
        <v>327</v>
      </c>
      <c r="AT470" s="170" t="s">
        <v>237</v>
      </c>
      <c r="AU470" s="170" t="s">
        <v>87</v>
      </c>
      <c r="AY470" s="18" t="s">
        <v>234</v>
      </c>
      <c r="BE470" s="171">
        <f>IF(N470="základná",J470,0)</f>
        <v>0</v>
      </c>
      <c r="BF470" s="171">
        <f>IF(N470="znížená",J470,0)</f>
        <v>0</v>
      </c>
      <c r="BG470" s="171">
        <f>IF(N470="zákl. prenesená",J470,0)</f>
        <v>0</v>
      </c>
      <c r="BH470" s="171">
        <f>IF(N470="zníž. prenesená",J470,0)</f>
        <v>0</v>
      </c>
      <c r="BI470" s="171">
        <f>IF(N470="nulová",J470,0)</f>
        <v>0</v>
      </c>
      <c r="BJ470" s="18" t="s">
        <v>87</v>
      </c>
      <c r="BK470" s="171">
        <f>ROUND(I470*H470,2)</f>
        <v>0</v>
      </c>
      <c r="BL470" s="18" t="s">
        <v>327</v>
      </c>
      <c r="BM470" s="170" t="s">
        <v>856</v>
      </c>
    </row>
    <row r="471" spans="1:65" s="14" customFormat="1">
      <c r="B471" s="180"/>
      <c r="D471" s="173" t="s">
        <v>243</v>
      </c>
      <c r="E471" s="181" t="s">
        <v>1</v>
      </c>
      <c r="F471" s="182" t="s">
        <v>391</v>
      </c>
      <c r="H471" s="183">
        <v>49.546999999999997</v>
      </c>
      <c r="I471" s="184"/>
      <c r="L471" s="180"/>
      <c r="M471" s="185"/>
      <c r="N471" s="186"/>
      <c r="O471" s="186"/>
      <c r="P471" s="186"/>
      <c r="Q471" s="186"/>
      <c r="R471" s="186"/>
      <c r="S471" s="186"/>
      <c r="T471" s="187"/>
      <c r="AT471" s="181" t="s">
        <v>243</v>
      </c>
      <c r="AU471" s="181" t="s">
        <v>87</v>
      </c>
      <c r="AV471" s="14" t="s">
        <v>87</v>
      </c>
      <c r="AW471" s="14" t="s">
        <v>29</v>
      </c>
      <c r="AX471" s="14" t="s">
        <v>75</v>
      </c>
      <c r="AY471" s="181" t="s">
        <v>234</v>
      </c>
    </row>
    <row r="472" spans="1:65" s="14" customFormat="1">
      <c r="B472" s="180"/>
      <c r="D472" s="173" t="s">
        <v>243</v>
      </c>
      <c r="E472" s="181" t="s">
        <v>1</v>
      </c>
      <c r="F472" s="182" t="s">
        <v>417</v>
      </c>
      <c r="H472" s="183">
        <v>21.411999999999999</v>
      </c>
      <c r="I472" s="184"/>
      <c r="L472" s="180"/>
      <c r="M472" s="185"/>
      <c r="N472" s="186"/>
      <c r="O472" s="186"/>
      <c r="P472" s="186"/>
      <c r="Q472" s="186"/>
      <c r="R472" s="186"/>
      <c r="S472" s="186"/>
      <c r="T472" s="187"/>
      <c r="AT472" s="181" t="s">
        <v>243</v>
      </c>
      <c r="AU472" s="181" t="s">
        <v>87</v>
      </c>
      <c r="AV472" s="14" t="s">
        <v>87</v>
      </c>
      <c r="AW472" s="14" t="s">
        <v>29</v>
      </c>
      <c r="AX472" s="14" t="s">
        <v>75</v>
      </c>
      <c r="AY472" s="181" t="s">
        <v>234</v>
      </c>
    </row>
    <row r="473" spans="1:65" s="15" customFormat="1">
      <c r="B473" s="188"/>
      <c r="D473" s="173" t="s">
        <v>243</v>
      </c>
      <c r="E473" s="189" t="s">
        <v>1</v>
      </c>
      <c r="F473" s="190" t="s">
        <v>248</v>
      </c>
      <c r="H473" s="191">
        <v>70.959000000000003</v>
      </c>
      <c r="I473" s="192"/>
      <c r="L473" s="188"/>
      <c r="M473" s="193"/>
      <c r="N473" s="194"/>
      <c r="O473" s="194"/>
      <c r="P473" s="194"/>
      <c r="Q473" s="194"/>
      <c r="R473" s="194"/>
      <c r="S473" s="194"/>
      <c r="T473" s="195"/>
      <c r="AT473" s="189" t="s">
        <v>243</v>
      </c>
      <c r="AU473" s="189" t="s">
        <v>87</v>
      </c>
      <c r="AV473" s="15" t="s">
        <v>241</v>
      </c>
      <c r="AW473" s="15" t="s">
        <v>29</v>
      </c>
      <c r="AX473" s="15" t="s">
        <v>82</v>
      </c>
      <c r="AY473" s="189" t="s">
        <v>234</v>
      </c>
    </row>
    <row r="474" spans="1:65" s="2" customFormat="1" ht="24.15" customHeight="1">
      <c r="A474" s="33"/>
      <c r="B474" s="157"/>
      <c r="C474" s="199" t="s">
        <v>857</v>
      </c>
      <c r="D474" s="199" t="s">
        <v>478</v>
      </c>
      <c r="E474" s="200" t="s">
        <v>858</v>
      </c>
      <c r="F474" s="201" t="s">
        <v>859</v>
      </c>
      <c r="G474" s="202" t="s">
        <v>256</v>
      </c>
      <c r="H474" s="203">
        <v>78.055000000000007</v>
      </c>
      <c r="I474" s="204"/>
      <c r="J474" s="205">
        <f>ROUND(I474*H474,2)</f>
        <v>0</v>
      </c>
      <c r="K474" s="206"/>
      <c r="L474" s="207"/>
      <c r="M474" s="208" t="s">
        <v>1</v>
      </c>
      <c r="N474" s="209" t="s">
        <v>41</v>
      </c>
      <c r="O474" s="62"/>
      <c r="P474" s="168">
        <f>O474*H474</f>
        <v>0</v>
      </c>
      <c r="Q474" s="168">
        <v>1.3999999999999999E-4</v>
      </c>
      <c r="R474" s="168">
        <f>Q474*H474</f>
        <v>1.09277E-2</v>
      </c>
      <c r="S474" s="168">
        <v>0</v>
      </c>
      <c r="T474" s="169">
        <f>S474*H474</f>
        <v>0</v>
      </c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R474" s="170" t="s">
        <v>643</v>
      </c>
      <c r="AT474" s="170" t="s">
        <v>478</v>
      </c>
      <c r="AU474" s="170" t="s">
        <v>87</v>
      </c>
      <c r="AY474" s="18" t="s">
        <v>234</v>
      </c>
      <c r="BE474" s="171">
        <f>IF(N474="základná",J474,0)</f>
        <v>0</v>
      </c>
      <c r="BF474" s="171">
        <f>IF(N474="znížená",J474,0)</f>
        <v>0</v>
      </c>
      <c r="BG474" s="171">
        <f>IF(N474="zákl. prenesená",J474,0)</f>
        <v>0</v>
      </c>
      <c r="BH474" s="171">
        <f>IF(N474="zníž. prenesená",J474,0)</f>
        <v>0</v>
      </c>
      <c r="BI474" s="171">
        <f>IF(N474="nulová",J474,0)</f>
        <v>0</v>
      </c>
      <c r="BJ474" s="18" t="s">
        <v>87</v>
      </c>
      <c r="BK474" s="171">
        <f>ROUND(I474*H474,2)</f>
        <v>0</v>
      </c>
      <c r="BL474" s="18" t="s">
        <v>327</v>
      </c>
      <c r="BM474" s="170" t="s">
        <v>860</v>
      </c>
    </row>
    <row r="475" spans="1:65" s="14" customFormat="1">
      <c r="B475" s="180"/>
      <c r="D475" s="173" t="s">
        <v>243</v>
      </c>
      <c r="E475" s="181" t="s">
        <v>1</v>
      </c>
      <c r="F475" s="182" t="s">
        <v>851</v>
      </c>
      <c r="H475" s="183">
        <v>54.502000000000002</v>
      </c>
      <c r="I475" s="184"/>
      <c r="L475" s="180"/>
      <c r="M475" s="185"/>
      <c r="N475" s="186"/>
      <c r="O475" s="186"/>
      <c r="P475" s="186"/>
      <c r="Q475" s="186"/>
      <c r="R475" s="186"/>
      <c r="S475" s="186"/>
      <c r="T475" s="187"/>
      <c r="AT475" s="181" t="s">
        <v>243</v>
      </c>
      <c r="AU475" s="181" t="s">
        <v>87</v>
      </c>
      <c r="AV475" s="14" t="s">
        <v>87</v>
      </c>
      <c r="AW475" s="14" t="s">
        <v>29</v>
      </c>
      <c r="AX475" s="14" t="s">
        <v>75</v>
      </c>
      <c r="AY475" s="181" t="s">
        <v>234</v>
      </c>
    </row>
    <row r="476" spans="1:65" s="14" customFormat="1">
      <c r="B476" s="180"/>
      <c r="D476" s="173" t="s">
        <v>243</v>
      </c>
      <c r="E476" s="181" t="s">
        <v>1</v>
      </c>
      <c r="F476" s="182" t="s">
        <v>852</v>
      </c>
      <c r="H476" s="183">
        <v>23.553000000000001</v>
      </c>
      <c r="I476" s="184"/>
      <c r="L476" s="180"/>
      <c r="M476" s="185"/>
      <c r="N476" s="186"/>
      <c r="O476" s="186"/>
      <c r="P476" s="186"/>
      <c r="Q476" s="186"/>
      <c r="R476" s="186"/>
      <c r="S476" s="186"/>
      <c r="T476" s="187"/>
      <c r="AT476" s="181" t="s">
        <v>243</v>
      </c>
      <c r="AU476" s="181" t="s">
        <v>87</v>
      </c>
      <c r="AV476" s="14" t="s">
        <v>87</v>
      </c>
      <c r="AW476" s="14" t="s">
        <v>29</v>
      </c>
      <c r="AX476" s="14" t="s">
        <v>75</v>
      </c>
      <c r="AY476" s="181" t="s">
        <v>234</v>
      </c>
    </row>
    <row r="477" spans="1:65" s="15" customFormat="1">
      <c r="B477" s="188"/>
      <c r="D477" s="173" t="s">
        <v>243</v>
      </c>
      <c r="E477" s="189" t="s">
        <v>1</v>
      </c>
      <c r="F477" s="190" t="s">
        <v>248</v>
      </c>
      <c r="H477" s="191">
        <v>78.055000000000007</v>
      </c>
      <c r="I477" s="192"/>
      <c r="L477" s="188"/>
      <c r="M477" s="193"/>
      <c r="N477" s="194"/>
      <c r="O477" s="194"/>
      <c r="P477" s="194"/>
      <c r="Q477" s="194"/>
      <c r="R477" s="194"/>
      <c r="S477" s="194"/>
      <c r="T477" s="195"/>
      <c r="AT477" s="189" t="s">
        <v>243</v>
      </c>
      <c r="AU477" s="189" t="s">
        <v>87</v>
      </c>
      <c r="AV477" s="15" t="s">
        <v>241</v>
      </c>
      <c r="AW477" s="15" t="s">
        <v>29</v>
      </c>
      <c r="AX477" s="15" t="s">
        <v>82</v>
      </c>
      <c r="AY477" s="189" t="s">
        <v>234</v>
      </c>
    </row>
    <row r="478" spans="1:65" s="2" customFormat="1" ht="33" customHeight="1">
      <c r="A478" s="33"/>
      <c r="B478" s="157"/>
      <c r="C478" s="158" t="s">
        <v>861</v>
      </c>
      <c r="D478" s="158" t="s">
        <v>237</v>
      </c>
      <c r="E478" s="159" t="s">
        <v>862</v>
      </c>
      <c r="F478" s="160" t="s">
        <v>863</v>
      </c>
      <c r="G478" s="161" t="s">
        <v>240</v>
      </c>
      <c r="H478" s="162">
        <v>34.521000000000001</v>
      </c>
      <c r="I478" s="163"/>
      <c r="J478" s="164">
        <f>ROUND(I478*H478,2)</f>
        <v>0</v>
      </c>
      <c r="K478" s="165"/>
      <c r="L478" s="34"/>
      <c r="M478" s="166" t="s">
        <v>1</v>
      </c>
      <c r="N478" s="167" t="s">
        <v>41</v>
      </c>
      <c r="O478" s="62"/>
      <c r="P478" s="168">
        <f>O478*H478</f>
        <v>0</v>
      </c>
      <c r="Q478" s="168">
        <v>3.0000000000000001E-5</v>
      </c>
      <c r="R478" s="168">
        <f>Q478*H478</f>
        <v>1.0356300000000001E-3</v>
      </c>
      <c r="S478" s="168">
        <v>0</v>
      </c>
      <c r="T478" s="169">
        <f>S478*H478</f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70" t="s">
        <v>327</v>
      </c>
      <c r="AT478" s="170" t="s">
        <v>237</v>
      </c>
      <c r="AU478" s="170" t="s">
        <v>87</v>
      </c>
      <c r="AY478" s="18" t="s">
        <v>234</v>
      </c>
      <c r="BE478" s="171">
        <f>IF(N478="základná",J478,0)</f>
        <v>0</v>
      </c>
      <c r="BF478" s="171">
        <f>IF(N478="znížená",J478,0)</f>
        <v>0</v>
      </c>
      <c r="BG478" s="171">
        <f>IF(N478="zákl. prenesená",J478,0)</f>
        <v>0</v>
      </c>
      <c r="BH478" s="171">
        <f>IF(N478="zníž. prenesená",J478,0)</f>
        <v>0</v>
      </c>
      <c r="BI478" s="171">
        <f>IF(N478="nulová",J478,0)</f>
        <v>0</v>
      </c>
      <c r="BJ478" s="18" t="s">
        <v>87</v>
      </c>
      <c r="BK478" s="171">
        <f>ROUND(I478*H478,2)</f>
        <v>0</v>
      </c>
      <c r="BL478" s="18" t="s">
        <v>327</v>
      </c>
      <c r="BM478" s="170" t="s">
        <v>864</v>
      </c>
    </row>
    <row r="479" spans="1:65" s="13" customFormat="1">
      <c r="B479" s="172"/>
      <c r="D479" s="173" t="s">
        <v>243</v>
      </c>
      <c r="E479" s="174" t="s">
        <v>1</v>
      </c>
      <c r="F479" s="175" t="s">
        <v>865</v>
      </c>
      <c r="H479" s="174" t="s">
        <v>1</v>
      </c>
      <c r="I479" s="176"/>
      <c r="L479" s="172"/>
      <c r="M479" s="177"/>
      <c r="N479" s="178"/>
      <c r="O479" s="178"/>
      <c r="P479" s="178"/>
      <c r="Q479" s="178"/>
      <c r="R479" s="178"/>
      <c r="S479" s="178"/>
      <c r="T479" s="179"/>
      <c r="AT479" s="174" t="s">
        <v>243</v>
      </c>
      <c r="AU479" s="174" t="s">
        <v>87</v>
      </c>
      <c r="AV479" s="13" t="s">
        <v>82</v>
      </c>
      <c r="AW479" s="13" t="s">
        <v>29</v>
      </c>
      <c r="AX479" s="13" t="s">
        <v>75</v>
      </c>
      <c r="AY479" s="174" t="s">
        <v>234</v>
      </c>
    </row>
    <row r="480" spans="1:65" s="14" customFormat="1">
      <c r="B480" s="180"/>
      <c r="D480" s="173" t="s">
        <v>243</v>
      </c>
      <c r="E480" s="181" t="s">
        <v>1</v>
      </c>
      <c r="F480" s="182" t="s">
        <v>866</v>
      </c>
      <c r="H480" s="183">
        <v>34.521000000000001</v>
      </c>
      <c r="I480" s="184"/>
      <c r="L480" s="180"/>
      <c r="M480" s="185"/>
      <c r="N480" s="186"/>
      <c r="O480" s="186"/>
      <c r="P480" s="186"/>
      <c r="Q480" s="186"/>
      <c r="R480" s="186"/>
      <c r="S480" s="186"/>
      <c r="T480" s="187"/>
      <c r="AT480" s="181" t="s">
        <v>243</v>
      </c>
      <c r="AU480" s="181" t="s">
        <v>87</v>
      </c>
      <c r="AV480" s="14" t="s">
        <v>87</v>
      </c>
      <c r="AW480" s="14" t="s">
        <v>29</v>
      </c>
      <c r="AX480" s="14" t="s">
        <v>82</v>
      </c>
      <c r="AY480" s="181" t="s">
        <v>234</v>
      </c>
    </row>
    <row r="481" spans="1:65" s="2" customFormat="1" ht="16.5" customHeight="1">
      <c r="A481" s="33"/>
      <c r="B481" s="157"/>
      <c r="C481" s="199" t="s">
        <v>867</v>
      </c>
      <c r="D481" s="199" t="s">
        <v>478</v>
      </c>
      <c r="E481" s="200" t="s">
        <v>868</v>
      </c>
      <c r="F481" s="201" t="s">
        <v>869</v>
      </c>
      <c r="G481" s="202" t="s">
        <v>305</v>
      </c>
      <c r="H481" s="203">
        <v>276.16800000000001</v>
      </c>
      <c r="I481" s="204"/>
      <c r="J481" s="205">
        <f>ROUND(I481*H481,2)</f>
        <v>0</v>
      </c>
      <c r="K481" s="206"/>
      <c r="L481" s="207"/>
      <c r="M481" s="208" t="s">
        <v>1</v>
      </c>
      <c r="N481" s="209" t="s">
        <v>41</v>
      </c>
      <c r="O481" s="62"/>
      <c r="P481" s="168">
        <f>O481*H481</f>
        <v>0</v>
      </c>
      <c r="Q481" s="168">
        <v>3.5E-4</v>
      </c>
      <c r="R481" s="168">
        <f>Q481*H481</f>
        <v>9.6658800000000003E-2</v>
      </c>
      <c r="S481" s="168">
        <v>0</v>
      </c>
      <c r="T481" s="169">
        <f>S481*H481</f>
        <v>0</v>
      </c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R481" s="170" t="s">
        <v>643</v>
      </c>
      <c r="AT481" s="170" t="s">
        <v>478</v>
      </c>
      <c r="AU481" s="170" t="s">
        <v>87</v>
      </c>
      <c r="AY481" s="18" t="s">
        <v>234</v>
      </c>
      <c r="BE481" s="171">
        <f>IF(N481="základná",J481,0)</f>
        <v>0</v>
      </c>
      <c r="BF481" s="171">
        <f>IF(N481="znížená",J481,0)</f>
        <v>0</v>
      </c>
      <c r="BG481" s="171">
        <f>IF(N481="zákl. prenesená",J481,0)</f>
        <v>0</v>
      </c>
      <c r="BH481" s="171">
        <f>IF(N481="zníž. prenesená",J481,0)</f>
        <v>0</v>
      </c>
      <c r="BI481" s="171">
        <f>IF(N481="nulová",J481,0)</f>
        <v>0</v>
      </c>
      <c r="BJ481" s="18" t="s">
        <v>87</v>
      </c>
      <c r="BK481" s="171">
        <f>ROUND(I481*H481,2)</f>
        <v>0</v>
      </c>
      <c r="BL481" s="18" t="s">
        <v>327</v>
      </c>
      <c r="BM481" s="170" t="s">
        <v>870</v>
      </c>
    </row>
    <row r="482" spans="1:65" s="2" customFormat="1" ht="16.5" customHeight="1">
      <c r="A482" s="33"/>
      <c r="B482" s="157"/>
      <c r="C482" s="199" t="s">
        <v>871</v>
      </c>
      <c r="D482" s="199" t="s">
        <v>478</v>
      </c>
      <c r="E482" s="200" t="s">
        <v>872</v>
      </c>
      <c r="F482" s="201" t="s">
        <v>873</v>
      </c>
      <c r="G482" s="202" t="s">
        <v>256</v>
      </c>
      <c r="H482" s="203">
        <v>21.402999999999999</v>
      </c>
      <c r="I482" s="204"/>
      <c r="J482" s="205">
        <f>ROUND(I482*H482,2)</f>
        <v>0</v>
      </c>
      <c r="K482" s="206"/>
      <c r="L482" s="207"/>
      <c r="M482" s="208" t="s">
        <v>1</v>
      </c>
      <c r="N482" s="209" t="s">
        <v>41</v>
      </c>
      <c r="O482" s="62"/>
      <c r="P482" s="168">
        <f>O482*H482</f>
        <v>0</v>
      </c>
      <c r="Q482" s="168">
        <v>1.0999999999999999E-2</v>
      </c>
      <c r="R482" s="168">
        <f>Q482*H482</f>
        <v>0.23543299999999998</v>
      </c>
      <c r="S482" s="168">
        <v>0</v>
      </c>
      <c r="T482" s="169">
        <f>S482*H482</f>
        <v>0</v>
      </c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R482" s="170" t="s">
        <v>643</v>
      </c>
      <c r="AT482" s="170" t="s">
        <v>478</v>
      </c>
      <c r="AU482" s="170" t="s">
        <v>87</v>
      </c>
      <c r="AY482" s="18" t="s">
        <v>234</v>
      </c>
      <c r="BE482" s="171">
        <f>IF(N482="základná",J482,0)</f>
        <v>0</v>
      </c>
      <c r="BF482" s="171">
        <f>IF(N482="znížená",J482,0)</f>
        <v>0</v>
      </c>
      <c r="BG482" s="171">
        <f>IF(N482="zákl. prenesená",J482,0)</f>
        <v>0</v>
      </c>
      <c r="BH482" s="171">
        <f>IF(N482="zníž. prenesená",J482,0)</f>
        <v>0</v>
      </c>
      <c r="BI482" s="171">
        <f>IF(N482="nulová",J482,0)</f>
        <v>0</v>
      </c>
      <c r="BJ482" s="18" t="s">
        <v>87</v>
      </c>
      <c r="BK482" s="171">
        <f>ROUND(I482*H482,2)</f>
        <v>0</v>
      </c>
      <c r="BL482" s="18" t="s">
        <v>327</v>
      </c>
      <c r="BM482" s="170" t="s">
        <v>874</v>
      </c>
    </row>
    <row r="483" spans="1:65" s="2" customFormat="1" ht="24.15" customHeight="1">
      <c r="A483" s="33"/>
      <c r="B483" s="157"/>
      <c r="C483" s="158" t="s">
        <v>875</v>
      </c>
      <c r="D483" s="158" t="s">
        <v>237</v>
      </c>
      <c r="E483" s="159" t="s">
        <v>876</v>
      </c>
      <c r="F483" s="160" t="s">
        <v>877</v>
      </c>
      <c r="G483" s="161" t="s">
        <v>267</v>
      </c>
      <c r="H483" s="162">
        <v>0.61099999999999999</v>
      </c>
      <c r="I483" s="163"/>
      <c r="J483" s="164">
        <f>ROUND(I483*H483,2)</f>
        <v>0</v>
      </c>
      <c r="K483" s="165"/>
      <c r="L483" s="34"/>
      <c r="M483" s="166" t="s">
        <v>1</v>
      </c>
      <c r="N483" s="167" t="s">
        <v>41</v>
      </c>
      <c r="O483" s="62"/>
      <c r="P483" s="168">
        <f>O483*H483</f>
        <v>0</v>
      </c>
      <c r="Q483" s="168">
        <v>0</v>
      </c>
      <c r="R483" s="168">
        <f>Q483*H483</f>
        <v>0</v>
      </c>
      <c r="S483" s="168">
        <v>0</v>
      </c>
      <c r="T483" s="169">
        <f>S483*H483</f>
        <v>0</v>
      </c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R483" s="170" t="s">
        <v>327</v>
      </c>
      <c r="AT483" s="170" t="s">
        <v>237</v>
      </c>
      <c r="AU483" s="170" t="s">
        <v>87</v>
      </c>
      <c r="AY483" s="18" t="s">
        <v>234</v>
      </c>
      <c r="BE483" s="171">
        <f>IF(N483="základná",J483,0)</f>
        <v>0</v>
      </c>
      <c r="BF483" s="171">
        <f>IF(N483="znížená",J483,0)</f>
        <v>0</v>
      </c>
      <c r="BG483" s="171">
        <f>IF(N483="zákl. prenesená",J483,0)</f>
        <v>0</v>
      </c>
      <c r="BH483" s="171">
        <f>IF(N483="zníž. prenesená",J483,0)</f>
        <v>0</v>
      </c>
      <c r="BI483" s="171">
        <f>IF(N483="nulová",J483,0)</f>
        <v>0</v>
      </c>
      <c r="BJ483" s="18" t="s">
        <v>87</v>
      </c>
      <c r="BK483" s="171">
        <f>ROUND(I483*H483,2)</f>
        <v>0</v>
      </c>
      <c r="BL483" s="18" t="s">
        <v>327</v>
      </c>
      <c r="BM483" s="170" t="s">
        <v>878</v>
      </c>
    </row>
    <row r="484" spans="1:65" s="12" customFormat="1" ht="22.95" customHeight="1">
      <c r="B484" s="144"/>
      <c r="D484" s="145" t="s">
        <v>74</v>
      </c>
      <c r="E484" s="155" t="s">
        <v>879</v>
      </c>
      <c r="F484" s="155" t="s">
        <v>880</v>
      </c>
      <c r="I484" s="147"/>
      <c r="J484" s="156">
        <f>BK484</f>
        <v>0</v>
      </c>
      <c r="L484" s="144"/>
      <c r="M484" s="149"/>
      <c r="N484" s="150"/>
      <c r="O484" s="150"/>
      <c r="P484" s="151">
        <f>SUM(P485:P507)</f>
        <v>0</v>
      </c>
      <c r="Q484" s="150"/>
      <c r="R484" s="151">
        <f>SUM(R485:R507)</f>
        <v>9.2668422599999989</v>
      </c>
      <c r="S484" s="150"/>
      <c r="T484" s="152">
        <f>SUM(T485:T507)</f>
        <v>0</v>
      </c>
      <c r="AR484" s="145" t="s">
        <v>87</v>
      </c>
      <c r="AT484" s="153" t="s">
        <v>74</v>
      </c>
      <c r="AU484" s="153" t="s">
        <v>82</v>
      </c>
      <c r="AY484" s="145" t="s">
        <v>234</v>
      </c>
      <c r="BK484" s="154">
        <f>SUM(BK485:BK507)</f>
        <v>0</v>
      </c>
    </row>
    <row r="485" spans="1:65" s="2" customFormat="1" ht="24.15" customHeight="1">
      <c r="A485" s="33"/>
      <c r="B485" s="157"/>
      <c r="C485" s="158" t="s">
        <v>881</v>
      </c>
      <c r="D485" s="158" t="s">
        <v>237</v>
      </c>
      <c r="E485" s="159" t="s">
        <v>882</v>
      </c>
      <c r="F485" s="160" t="s">
        <v>883</v>
      </c>
      <c r="G485" s="161" t="s">
        <v>256</v>
      </c>
      <c r="H485" s="162">
        <v>387.27</v>
      </c>
      <c r="I485" s="163"/>
      <c r="J485" s="164">
        <f>ROUND(I485*H485,2)</f>
        <v>0</v>
      </c>
      <c r="K485" s="165"/>
      <c r="L485" s="34"/>
      <c r="M485" s="166" t="s">
        <v>1</v>
      </c>
      <c r="N485" s="167" t="s">
        <v>41</v>
      </c>
      <c r="O485" s="62"/>
      <c r="P485" s="168">
        <f>O485*H485</f>
        <v>0</v>
      </c>
      <c r="Q485" s="168">
        <v>2.9999999999999997E-4</v>
      </c>
      <c r="R485" s="168">
        <f>Q485*H485</f>
        <v>0.11618099999999998</v>
      </c>
      <c r="S485" s="168">
        <v>0</v>
      </c>
      <c r="T485" s="169">
        <f>S485*H485</f>
        <v>0</v>
      </c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R485" s="170" t="s">
        <v>327</v>
      </c>
      <c r="AT485" s="170" t="s">
        <v>237</v>
      </c>
      <c r="AU485" s="170" t="s">
        <v>87</v>
      </c>
      <c r="AY485" s="18" t="s">
        <v>234</v>
      </c>
      <c r="BE485" s="171">
        <f>IF(N485="základná",J485,0)</f>
        <v>0</v>
      </c>
      <c r="BF485" s="171">
        <f>IF(N485="znížená",J485,0)</f>
        <v>0</v>
      </c>
      <c r="BG485" s="171">
        <f>IF(N485="zákl. prenesená",J485,0)</f>
        <v>0</v>
      </c>
      <c r="BH485" s="171">
        <f>IF(N485="zníž. prenesená",J485,0)</f>
        <v>0</v>
      </c>
      <c r="BI485" s="171">
        <f>IF(N485="nulová",J485,0)</f>
        <v>0</v>
      </c>
      <c r="BJ485" s="18" t="s">
        <v>87</v>
      </c>
      <c r="BK485" s="171">
        <f>ROUND(I485*H485,2)</f>
        <v>0</v>
      </c>
      <c r="BL485" s="18" t="s">
        <v>327</v>
      </c>
      <c r="BM485" s="170" t="s">
        <v>884</v>
      </c>
    </row>
    <row r="486" spans="1:65" s="14" customFormat="1" ht="20.399999999999999">
      <c r="B486" s="180"/>
      <c r="D486" s="173" t="s">
        <v>243</v>
      </c>
      <c r="E486" s="181" t="s">
        <v>1</v>
      </c>
      <c r="F486" s="182" t="s">
        <v>885</v>
      </c>
      <c r="H486" s="183">
        <v>387.27</v>
      </c>
      <c r="I486" s="184"/>
      <c r="L486" s="180"/>
      <c r="M486" s="185"/>
      <c r="N486" s="186"/>
      <c r="O486" s="186"/>
      <c r="P486" s="186"/>
      <c r="Q486" s="186"/>
      <c r="R486" s="186"/>
      <c r="S486" s="186"/>
      <c r="T486" s="187"/>
      <c r="AT486" s="181" t="s">
        <v>243</v>
      </c>
      <c r="AU486" s="181" t="s">
        <v>87</v>
      </c>
      <c r="AV486" s="14" t="s">
        <v>87</v>
      </c>
      <c r="AW486" s="14" t="s">
        <v>29</v>
      </c>
      <c r="AX486" s="14" t="s">
        <v>82</v>
      </c>
      <c r="AY486" s="181" t="s">
        <v>234</v>
      </c>
    </row>
    <row r="487" spans="1:65" s="2" customFormat="1" ht="24.15" customHeight="1">
      <c r="A487" s="33"/>
      <c r="B487" s="157"/>
      <c r="C487" s="158" t="s">
        <v>886</v>
      </c>
      <c r="D487" s="158" t="s">
        <v>237</v>
      </c>
      <c r="E487" s="159" t="s">
        <v>887</v>
      </c>
      <c r="F487" s="160" t="s">
        <v>888</v>
      </c>
      <c r="G487" s="161" t="s">
        <v>256</v>
      </c>
      <c r="H487" s="162">
        <v>162.97999999999999</v>
      </c>
      <c r="I487" s="163"/>
      <c r="J487" s="164">
        <f>ROUND(I487*H487,2)</f>
        <v>0</v>
      </c>
      <c r="K487" s="165"/>
      <c r="L487" s="34"/>
      <c r="M487" s="166" t="s">
        <v>1</v>
      </c>
      <c r="N487" s="167" t="s">
        <v>41</v>
      </c>
      <c r="O487" s="62"/>
      <c r="P487" s="168">
        <f>O487*H487</f>
        <v>0</v>
      </c>
      <c r="Q487" s="168">
        <v>2.4000000000000001E-4</v>
      </c>
      <c r="R487" s="168">
        <f>Q487*H487</f>
        <v>3.9115199999999996E-2</v>
      </c>
      <c r="S487" s="168">
        <v>0</v>
      </c>
      <c r="T487" s="169">
        <f>S487*H487</f>
        <v>0</v>
      </c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R487" s="170" t="s">
        <v>327</v>
      </c>
      <c r="AT487" s="170" t="s">
        <v>237</v>
      </c>
      <c r="AU487" s="170" t="s">
        <v>87</v>
      </c>
      <c r="AY487" s="18" t="s">
        <v>234</v>
      </c>
      <c r="BE487" s="171">
        <f>IF(N487="základná",J487,0)</f>
        <v>0</v>
      </c>
      <c r="BF487" s="171">
        <f>IF(N487="znížená",J487,0)</f>
        <v>0</v>
      </c>
      <c r="BG487" s="171">
        <f>IF(N487="zákl. prenesená",J487,0)</f>
        <v>0</v>
      </c>
      <c r="BH487" s="171">
        <f>IF(N487="zníž. prenesená",J487,0)</f>
        <v>0</v>
      </c>
      <c r="BI487" s="171">
        <f>IF(N487="nulová",J487,0)</f>
        <v>0</v>
      </c>
      <c r="BJ487" s="18" t="s">
        <v>87</v>
      </c>
      <c r="BK487" s="171">
        <f>ROUND(I487*H487,2)</f>
        <v>0</v>
      </c>
      <c r="BL487" s="18" t="s">
        <v>327</v>
      </c>
      <c r="BM487" s="170" t="s">
        <v>889</v>
      </c>
    </row>
    <row r="488" spans="1:65" s="14" customFormat="1" ht="20.399999999999999">
      <c r="B488" s="180"/>
      <c r="D488" s="173" t="s">
        <v>243</v>
      </c>
      <c r="E488" s="181" t="s">
        <v>1</v>
      </c>
      <c r="F488" s="182" t="s">
        <v>890</v>
      </c>
      <c r="H488" s="183">
        <v>144.97999999999999</v>
      </c>
      <c r="I488" s="184"/>
      <c r="L488" s="180"/>
      <c r="M488" s="185"/>
      <c r="N488" s="186"/>
      <c r="O488" s="186"/>
      <c r="P488" s="186"/>
      <c r="Q488" s="186"/>
      <c r="R488" s="186"/>
      <c r="S488" s="186"/>
      <c r="T488" s="187"/>
      <c r="AT488" s="181" t="s">
        <v>243</v>
      </c>
      <c r="AU488" s="181" t="s">
        <v>87</v>
      </c>
      <c r="AV488" s="14" t="s">
        <v>87</v>
      </c>
      <c r="AW488" s="14" t="s">
        <v>29</v>
      </c>
      <c r="AX488" s="14" t="s">
        <v>75</v>
      </c>
      <c r="AY488" s="181" t="s">
        <v>234</v>
      </c>
    </row>
    <row r="489" spans="1:65" s="14" customFormat="1">
      <c r="B489" s="180"/>
      <c r="D489" s="173" t="s">
        <v>243</v>
      </c>
      <c r="E489" s="181" t="s">
        <v>1</v>
      </c>
      <c r="F489" s="182" t="s">
        <v>891</v>
      </c>
      <c r="H489" s="183">
        <v>18</v>
      </c>
      <c r="I489" s="184"/>
      <c r="L489" s="180"/>
      <c r="M489" s="185"/>
      <c r="N489" s="186"/>
      <c r="O489" s="186"/>
      <c r="P489" s="186"/>
      <c r="Q489" s="186"/>
      <c r="R489" s="186"/>
      <c r="S489" s="186"/>
      <c r="T489" s="187"/>
      <c r="AT489" s="181" t="s">
        <v>243</v>
      </c>
      <c r="AU489" s="181" t="s">
        <v>87</v>
      </c>
      <c r="AV489" s="14" t="s">
        <v>87</v>
      </c>
      <c r="AW489" s="14" t="s">
        <v>29</v>
      </c>
      <c r="AX489" s="14" t="s">
        <v>75</v>
      </c>
      <c r="AY489" s="181" t="s">
        <v>234</v>
      </c>
    </row>
    <row r="490" spans="1:65" s="15" customFormat="1">
      <c r="B490" s="188"/>
      <c r="D490" s="173" t="s">
        <v>243</v>
      </c>
      <c r="E490" s="189" t="s">
        <v>1</v>
      </c>
      <c r="F490" s="190" t="s">
        <v>248</v>
      </c>
      <c r="H490" s="191">
        <v>162.97999999999999</v>
      </c>
      <c r="I490" s="192"/>
      <c r="L490" s="188"/>
      <c r="M490" s="193"/>
      <c r="N490" s="194"/>
      <c r="O490" s="194"/>
      <c r="P490" s="194"/>
      <c r="Q490" s="194"/>
      <c r="R490" s="194"/>
      <c r="S490" s="194"/>
      <c r="T490" s="195"/>
      <c r="AT490" s="189" t="s">
        <v>243</v>
      </c>
      <c r="AU490" s="189" t="s">
        <v>87</v>
      </c>
      <c r="AV490" s="15" t="s">
        <v>241</v>
      </c>
      <c r="AW490" s="15" t="s">
        <v>29</v>
      </c>
      <c r="AX490" s="15" t="s">
        <v>82</v>
      </c>
      <c r="AY490" s="189" t="s">
        <v>234</v>
      </c>
    </row>
    <row r="491" spans="1:65" s="2" customFormat="1" ht="16.5" customHeight="1">
      <c r="A491" s="33"/>
      <c r="B491" s="157"/>
      <c r="C491" s="199" t="s">
        <v>892</v>
      </c>
      <c r="D491" s="199" t="s">
        <v>478</v>
      </c>
      <c r="E491" s="200" t="s">
        <v>893</v>
      </c>
      <c r="F491" s="201" t="s">
        <v>894</v>
      </c>
      <c r="G491" s="202" t="s">
        <v>256</v>
      </c>
      <c r="H491" s="203">
        <v>577.76300000000003</v>
      </c>
      <c r="I491" s="204"/>
      <c r="J491" s="205">
        <f>ROUND(I491*H491,2)</f>
        <v>0</v>
      </c>
      <c r="K491" s="206"/>
      <c r="L491" s="207"/>
      <c r="M491" s="208" t="s">
        <v>1</v>
      </c>
      <c r="N491" s="209" t="s">
        <v>41</v>
      </c>
      <c r="O491" s="62"/>
      <c r="P491" s="168">
        <f>O491*H491</f>
        <v>0</v>
      </c>
      <c r="Q491" s="168">
        <v>1.2E-2</v>
      </c>
      <c r="R491" s="168">
        <f>Q491*H491</f>
        <v>6.9331560000000003</v>
      </c>
      <c r="S491" s="168">
        <v>0</v>
      </c>
      <c r="T491" s="169">
        <f>S491*H491</f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70" t="s">
        <v>643</v>
      </c>
      <c r="AT491" s="170" t="s">
        <v>478</v>
      </c>
      <c r="AU491" s="170" t="s">
        <v>87</v>
      </c>
      <c r="AY491" s="18" t="s">
        <v>234</v>
      </c>
      <c r="BE491" s="171">
        <f>IF(N491="základná",J491,0)</f>
        <v>0</v>
      </c>
      <c r="BF491" s="171">
        <f>IF(N491="znížená",J491,0)</f>
        <v>0</v>
      </c>
      <c r="BG491" s="171">
        <f>IF(N491="zákl. prenesená",J491,0)</f>
        <v>0</v>
      </c>
      <c r="BH491" s="171">
        <f>IF(N491="zníž. prenesená",J491,0)</f>
        <v>0</v>
      </c>
      <c r="BI491" s="171">
        <f>IF(N491="nulová",J491,0)</f>
        <v>0</v>
      </c>
      <c r="BJ491" s="18" t="s">
        <v>87</v>
      </c>
      <c r="BK491" s="171">
        <f>ROUND(I491*H491,2)</f>
        <v>0</v>
      </c>
      <c r="BL491" s="18" t="s">
        <v>327</v>
      </c>
      <c r="BM491" s="170" t="s">
        <v>895</v>
      </c>
    </row>
    <row r="492" spans="1:65" s="14" customFormat="1">
      <c r="B492" s="180"/>
      <c r="D492" s="173" t="s">
        <v>243</v>
      </c>
      <c r="E492" s="181" t="s">
        <v>1</v>
      </c>
      <c r="F492" s="182" t="s">
        <v>896</v>
      </c>
      <c r="H492" s="183">
        <v>577.76300000000003</v>
      </c>
      <c r="I492" s="184"/>
      <c r="L492" s="180"/>
      <c r="M492" s="185"/>
      <c r="N492" s="186"/>
      <c r="O492" s="186"/>
      <c r="P492" s="186"/>
      <c r="Q492" s="186"/>
      <c r="R492" s="186"/>
      <c r="S492" s="186"/>
      <c r="T492" s="187"/>
      <c r="AT492" s="181" t="s">
        <v>243</v>
      </c>
      <c r="AU492" s="181" t="s">
        <v>87</v>
      </c>
      <c r="AV492" s="14" t="s">
        <v>87</v>
      </c>
      <c r="AW492" s="14" t="s">
        <v>29</v>
      </c>
      <c r="AX492" s="14" t="s">
        <v>82</v>
      </c>
      <c r="AY492" s="181" t="s">
        <v>234</v>
      </c>
    </row>
    <row r="493" spans="1:65" s="2" customFormat="1" ht="24.15" customHeight="1">
      <c r="A493" s="33"/>
      <c r="B493" s="157"/>
      <c r="C493" s="158" t="s">
        <v>897</v>
      </c>
      <c r="D493" s="158" t="s">
        <v>237</v>
      </c>
      <c r="E493" s="159" t="s">
        <v>898</v>
      </c>
      <c r="F493" s="160" t="s">
        <v>899</v>
      </c>
      <c r="G493" s="161" t="s">
        <v>256</v>
      </c>
      <c r="H493" s="162">
        <v>413.64499999999998</v>
      </c>
      <c r="I493" s="163"/>
      <c r="J493" s="164">
        <f>ROUND(I493*H493,2)</f>
        <v>0</v>
      </c>
      <c r="K493" s="165"/>
      <c r="L493" s="34"/>
      <c r="M493" s="166" t="s">
        <v>1</v>
      </c>
      <c r="N493" s="167" t="s">
        <v>41</v>
      </c>
      <c r="O493" s="62"/>
      <c r="P493" s="168">
        <f>O493*H493</f>
        <v>0</v>
      </c>
      <c r="Q493" s="168">
        <v>0</v>
      </c>
      <c r="R493" s="168">
        <f>Q493*H493</f>
        <v>0</v>
      </c>
      <c r="S493" s="168">
        <v>0</v>
      </c>
      <c r="T493" s="169">
        <f>S493*H493</f>
        <v>0</v>
      </c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R493" s="170" t="s">
        <v>327</v>
      </c>
      <c r="AT493" s="170" t="s">
        <v>237</v>
      </c>
      <c r="AU493" s="170" t="s">
        <v>87</v>
      </c>
      <c r="AY493" s="18" t="s">
        <v>234</v>
      </c>
      <c r="BE493" s="171">
        <f>IF(N493="základná",J493,0)</f>
        <v>0</v>
      </c>
      <c r="BF493" s="171">
        <f>IF(N493="znížená",J493,0)</f>
        <v>0</v>
      </c>
      <c r="BG493" s="171">
        <f>IF(N493="zákl. prenesená",J493,0)</f>
        <v>0</v>
      </c>
      <c r="BH493" s="171">
        <f>IF(N493="zníž. prenesená",J493,0)</f>
        <v>0</v>
      </c>
      <c r="BI493" s="171">
        <f>IF(N493="nulová",J493,0)</f>
        <v>0</v>
      </c>
      <c r="BJ493" s="18" t="s">
        <v>87</v>
      </c>
      <c r="BK493" s="171">
        <f>ROUND(I493*H493,2)</f>
        <v>0</v>
      </c>
      <c r="BL493" s="18" t="s">
        <v>327</v>
      </c>
      <c r="BM493" s="170" t="s">
        <v>900</v>
      </c>
    </row>
    <row r="494" spans="1:65" s="14" customFormat="1">
      <c r="B494" s="180"/>
      <c r="D494" s="173" t="s">
        <v>243</v>
      </c>
      <c r="E494" s="181" t="s">
        <v>1</v>
      </c>
      <c r="F494" s="182" t="s">
        <v>397</v>
      </c>
      <c r="H494" s="183">
        <v>94.415000000000006</v>
      </c>
      <c r="I494" s="184"/>
      <c r="L494" s="180"/>
      <c r="M494" s="185"/>
      <c r="N494" s="186"/>
      <c r="O494" s="186"/>
      <c r="P494" s="186"/>
      <c r="Q494" s="186"/>
      <c r="R494" s="186"/>
      <c r="S494" s="186"/>
      <c r="T494" s="187"/>
      <c r="AT494" s="181" t="s">
        <v>243</v>
      </c>
      <c r="AU494" s="181" t="s">
        <v>87</v>
      </c>
      <c r="AV494" s="14" t="s">
        <v>87</v>
      </c>
      <c r="AW494" s="14" t="s">
        <v>29</v>
      </c>
      <c r="AX494" s="14" t="s">
        <v>75</v>
      </c>
      <c r="AY494" s="181" t="s">
        <v>234</v>
      </c>
    </row>
    <row r="495" spans="1:65" s="14" customFormat="1">
      <c r="B495" s="180"/>
      <c r="D495" s="173" t="s">
        <v>243</v>
      </c>
      <c r="E495" s="181" t="s">
        <v>1</v>
      </c>
      <c r="F495" s="182" t="s">
        <v>394</v>
      </c>
      <c r="H495" s="183">
        <v>319.23</v>
      </c>
      <c r="I495" s="184"/>
      <c r="L495" s="180"/>
      <c r="M495" s="185"/>
      <c r="N495" s="186"/>
      <c r="O495" s="186"/>
      <c r="P495" s="186"/>
      <c r="Q495" s="186"/>
      <c r="R495" s="186"/>
      <c r="S495" s="186"/>
      <c r="T495" s="187"/>
      <c r="AT495" s="181" t="s">
        <v>243</v>
      </c>
      <c r="AU495" s="181" t="s">
        <v>87</v>
      </c>
      <c r="AV495" s="14" t="s">
        <v>87</v>
      </c>
      <c r="AW495" s="14" t="s">
        <v>29</v>
      </c>
      <c r="AX495" s="14" t="s">
        <v>75</v>
      </c>
      <c r="AY495" s="181" t="s">
        <v>234</v>
      </c>
    </row>
    <row r="496" spans="1:65" s="15" customFormat="1">
      <c r="B496" s="188"/>
      <c r="D496" s="173" t="s">
        <v>243</v>
      </c>
      <c r="E496" s="189" t="s">
        <v>1</v>
      </c>
      <c r="F496" s="190" t="s">
        <v>248</v>
      </c>
      <c r="H496" s="191">
        <v>413.64499999999998</v>
      </c>
      <c r="I496" s="192"/>
      <c r="L496" s="188"/>
      <c r="M496" s="193"/>
      <c r="N496" s="194"/>
      <c r="O496" s="194"/>
      <c r="P496" s="194"/>
      <c r="Q496" s="194"/>
      <c r="R496" s="194"/>
      <c r="S496" s="194"/>
      <c r="T496" s="195"/>
      <c r="AT496" s="189" t="s">
        <v>243</v>
      </c>
      <c r="AU496" s="189" t="s">
        <v>87</v>
      </c>
      <c r="AV496" s="15" t="s">
        <v>241</v>
      </c>
      <c r="AW496" s="15" t="s">
        <v>29</v>
      </c>
      <c r="AX496" s="15" t="s">
        <v>82</v>
      </c>
      <c r="AY496" s="189" t="s">
        <v>234</v>
      </c>
    </row>
    <row r="497" spans="1:65" s="2" customFormat="1" ht="24.15" customHeight="1">
      <c r="A497" s="33"/>
      <c r="B497" s="157"/>
      <c r="C497" s="199" t="s">
        <v>901</v>
      </c>
      <c r="D497" s="199" t="s">
        <v>478</v>
      </c>
      <c r="E497" s="200" t="s">
        <v>902</v>
      </c>
      <c r="F497" s="201" t="s">
        <v>903</v>
      </c>
      <c r="G497" s="202" t="s">
        <v>256</v>
      </c>
      <c r="H497" s="203">
        <v>426.05399999999997</v>
      </c>
      <c r="I497" s="204"/>
      <c r="J497" s="205">
        <f>ROUND(I497*H497,2)</f>
        <v>0</v>
      </c>
      <c r="K497" s="206"/>
      <c r="L497" s="207"/>
      <c r="M497" s="208" t="s">
        <v>1</v>
      </c>
      <c r="N497" s="209" t="s">
        <v>41</v>
      </c>
      <c r="O497" s="62"/>
      <c r="P497" s="168">
        <f>O497*H497</f>
        <v>0</v>
      </c>
      <c r="Q497" s="168">
        <v>4.7999999999999996E-3</v>
      </c>
      <c r="R497" s="168">
        <f>Q497*H497</f>
        <v>2.0450591999999999</v>
      </c>
      <c r="S497" s="168">
        <v>0</v>
      </c>
      <c r="T497" s="169">
        <f>S497*H497</f>
        <v>0</v>
      </c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R497" s="170" t="s">
        <v>643</v>
      </c>
      <c r="AT497" s="170" t="s">
        <v>478</v>
      </c>
      <c r="AU497" s="170" t="s">
        <v>87</v>
      </c>
      <c r="AY497" s="18" t="s">
        <v>234</v>
      </c>
      <c r="BE497" s="171">
        <f>IF(N497="základná",J497,0)</f>
        <v>0</v>
      </c>
      <c r="BF497" s="171">
        <f>IF(N497="znížená",J497,0)</f>
        <v>0</v>
      </c>
      <c r="BG497" s="171">
        <f>IF(N497="zákl. prenesená",J497,0)</f>
        <v>0</v>
      </c>
      <c r="BH497" s="171">
        <f>IF(N497="zníž. prenesená",J497,0)</f>
        <v>0</v>
      </c>
      <c r="BI497" s="171">
        <f>IF(N497="nulová",J497,0)</f>
        <v>0</v>
      </c>
      <c r="BJ497" s="18" t="s">
        <v>87</v>
      </c>
      <c r="BK497" s="171">
        <f>ROUND(I497*H497,2)</f>
        <v>0</v>
      </c>
      <c r="BL497" s="18" t="s">
        <v>327</v>
      </c>
      <c r="BM497" s="170" t="s">
        <v>904</v>
      </c>
    </row>
    <row r="498" spans="1:65" s="14" customFormat="1">
      <c r="B498" s="180"/>
      <c r="D498" s="173" t="s">
        <v>243</v>
      </c>
      <c r="E498" s="181" t="s">
        <v>1</v>
      </c>
      <c r="F498" s="182" t="s">
        <v>905</v>
      </c>
      <c r="H498" s="183">
        <v>97.247</v>
      </c>
      <c r="I498" s="184"/>
      <c r="L498" s="180"/>
      <c r="M498" s="185"/>
      <c r="N498" s="186"/>
      <c r="O498" s="186"/>
      <c r="P498" s="186"/>
      <c r="Q498" s="186"/>
      <c r="R498" s="186"/>
      <c r="S498" s="186"/>
      <c r="T498" s="187"/>
      <c r="AT498" s="181" t="s">
        <v>243</v>
      </c>
      <c r="AU498" s="181" t="s">
        <v>87</v>
      </c>
      <c r="AV498" s="14" t="s">
        <v>87</v>
      </c>
      <c r="AW498" s="14" t="s">
        <v>29</v>
      </c>
      <c r="AX498" s="14" t="s">
        <v>75</v>
      </c>
      <c r="AY498" s="181" t="s">
        <v>234</v>
      </c>
    </row>
    <row r="499" spans="1:65" s="14" customFormat="1">
      <c r="B499" s="180"/>
      <c r="D499" s="173" t="s">
        <v>243</v>
      </c>
      <c r="E499" s="181" t="s">
        <v>1</v>
      </c>
      <c r="F499" s="182" t="s">
        <v>906</v>
      </c>
      <c r="H499" s="183">
        <v>328.80700000000002</v>
      </c>
      <c r="I499" s="184"/>
      <c r="L499" s="180"/>
      <c r="M499" s="185"/>
      <c r="N499" s="186"/>
      <c r="O499" s="186"/>
      <c r="P499" s="186"/>
      <c r="Q499" s="186"/>
      <c r="R499" s="186"/>
      <c r="S499" s="186"/>
      <c r="T499" s="187"/>
      <c r="AT499" s="181" t="s">
        <v>243</v>
      </c>
      <c r="AU499" s="181" t="s">
        <v>87</v>
      </c>
      <c r="AV499" s="14" t="s">
        <v>87</v>
      </c>
      <c r="AW499" s="14" t="s">
        <v>29</v>
      </c>
      <c r="AX499" s="14" t="s">
        <v>75</v>
      </c>
      <c r="AY499" s="181" t="s">
        <v>234</v>
      </c>
    </row>
    <row r="500" spans="1:65" s="15" customFormat="1">
      <c r="B500" s="188"/>
      <c r="D500" s="173" t="s">
        <v>243</v>
      </c>
      <c r="E500" s="189" t="s">
        <v>1</v>
      </c>
      <c r="F500" s="190" t="s">
        <v>248</v>
      </c>
      <c r="H500" s="191">
        <v>426.05399999999997</v>
      </c>
      <c r="I500" s="192"/>
      <c r="L500" s="188"/>
      <c r="M500" s="193"/>
      <c r="N500" s="194"/>
      <c r="O500" s="194"/>
      <c r="P500" s="194"/>
      <c r="Q500" s="194"/>
      <c r="R500" s="194"/>
      <c r="S500" s="194"/>
      <c r="T500" s="195"/>
      <c r="AT500" s="189" t="s">
        <v>243</v>
      </c>
      <c r="AU500" s="189" t="s">
        <v>87</v>
      </c>
      <c r="AV500" s="15" t="s">
        <v>241</v>
      </c>
      <c r="AW500" s="15" t="s">
        <v>29</v>
      </c>
      <c r="AX500" s="15" t="s">
        <v>82</v>
      </c>
      <c r="AY500" s="189" t="s">
        <v>234</v>
      </c>
    </row>
    <row r="501" spans="1:65" s="2" customFormat="1" ht="24.15" customHeight="1">
      <c r="A501" s="33"/>
      <c r="B501" s="157"/>
      <c r="C501" s="158" t="s">
        <v>907</v>
      </c>
      <c r="D501" s="158" t="s">
        <v>237</v>
      </c>
      <c r="E501" s="159" t="s">
        <v>908</v>
      </c>
      <c r="F501" s="160" t="s">
        <v>909</v>
      </c>
      <c r="G501" s="161" t="s">
        <v>256</v>
      </c>
      <c r="H501" s="162">
        <v>49.546999999999997</v>
      </c>
      <c r="I501" s="163"/>
      <c r="J501" s="164">
        <f>ROUND(I501*H501,2)</f>
        <v>0</v>
      </c>
      <c r="K501" s="165"/>
      <c r="L501" s="34"/>
      <c r="M501" s="166" t="s">
        <v>1</v>
      </c>
      <c r="N501" s="167" t="s">
        <v>41</v>
      </c>
      <c r="O501" s="62"/>
      <c r="P501" s="168">
        <f>O501*H501</f>
        <v>0</v>
      </c>
      <c r="Q501" s="168">
        <v>0</v>
      </c>
      <c r="R501" s="168">
        <f>Q501*H501</f>
        <v>0</v>
      </c>
      <c r="S501" s="168">
        <v>0</v>
      </c>
      <c r="T501" s="169">
        <f>S501*H501</f>
        <v>0</v>
      </c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R501" s="170" t="s">
        <v>327</v>
      </c>
      <c r="AT501" s="170" t="s">
        <v>237</v>
      </c>
      <c r="AU501" s="170" t="s">
        <v>87</v>
      </c>
      <c r="AY501" s="18" t="s">
        <v>234</v>
      </c>
      <c r="BE501" s="171">
        <f>IF(N501="základná",J501,0)</f>
        <v>0</v>
      </c>
      <c r="BF501" s="171">
        <f>IF(N501="znížená",J501,0)</f>
        <v>0</v>
      </c>
      <c r="BG501" s="171">
        <f>IF(N501="zákl. prenesená",J501,0)</f>
        <v>0</v>
      </c>
      <c r="BH501" s="171">
        <f>IF(N501="zníž. prenesená",J501,0)</f>
        <v>0</v>
      </c>
      <c r="BI501" s="171">
        <f>IF(N501="nulová",J501,0)</f>
        <v>0</v>
      </c>
      <c r="BJ501" s="18" t="s">
        <v>87</v>
      </c>
      <c r="BK501" s="171">
        <f>ROUND(I501*H501,2)</f>
        <v>0</v>
      </c>
      <c r="BL501" s="18" t="s">
        <v>327</v>
      </c>
      <c r="BM501" s="170" t="s">
        <v>910</v>
      </c>
    </row>
    <row r="502" spans="1:65" s="14" customFormat="1">
      <c r="B502" s="180"/>
      <c r="D502" s="173" t="s">
        <v>243</v>
      </c>
      <c r="E502" s="181" t="s">
        <v>1</v>
      </c>
      <c r="F502" s="182" t="s">
        <v>911</v>
      </c>
      <c r="H502" s="183">
        <v>49.546999999999997</v>
      </c>
      <c r="I502" s="184"/>
      <c r="L502" s="180"/>
      <c r="M502" s="185"/>
      <c r="N502" s="186"/>
      <c r="O502" s="186"/>
      <c r="P502" s="186"/>
      <c r="Q502" s="186"/>
      <c r="R502" s="186"/>
      <c r="S502" s="186"/>
      <c r="T502" s="187"/>
      <c r="AT502" s="181" t="s">
        <v>243</v>
      </c>
      <c r="AU502" s="181" t="s">
        <v>87</v>
      </c>
      <c r="AV502" s="14" t="s">
        <v>87</v>
      </c>
      <c r="AW502" s="14" t="s">
        <v>29</v>
      </c>
      <c r="AX502" s="14" t="s">
        <v>82</v>
      </c>
      <c r="AY502" s="181" t="s">
        <v>234</v>
      </c>
    </row>
    <row r="503" spans="1:65" s="2" customFormat="1" ht="24.15" customHeight="1">
      <c r="A503" s="33"/>
      <c r="B503" s="157"/>
      <c r="C503" s="199" t="s">
        <v>912</v>
      </c>
      <c r="D503" s="199" t="s">
        <v>478</v>
      </c>
      <c r="E503" s="200" t="s">
        <v>913</v>
      </c>
      <c r="F503" s="201" t="s">
        <v>914</v>
      </c>
      <c r="G503" s="202" t="s">
        <v>256</v>
      </c>
      <c r="H503" s="203">
        <v>56.978999999999999</v>
      </c>
      <c r="I503" s="204"/>
      <c r="J503" s="205">
        <f>ROUND(I503*H503,2)</f>
        <v>0</v>
      </c>
      <c r="K503" s="206"/>
      <c r="L503" s="207"/>
      <c r="M503" s="208" t="s">
        <v>1</v>
      </c>
      <c r="N503" s="209" t="s">
        <v>41</v>
      </c>
      <c r="O503" s="62"/>
      <c r="P503" s="168">
        <f>O503*H503</f>
        <v>0</v>
      </c>
      <c r="Q503" s="168">
        <v>2.3400000000000001E-3</v>
      </c>
      <c r="R503" s="168">
        <f>Q503*H503</f>
        <v>0.13333086</v>
      </c>
      <c r="S503" s="168">
        <v>0</v>
      </c>
      <c r="T503" s="169">
        <f>S503*H503</f>
        <v>0</v>
      </c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R503" s="170" t="s">
        <v>643</v>
      </c>
      <c r="AT503" s="170" t="s">
        <v>478</v>
      </c>
      <c r="AU503" s="170" t="s">
        <v>87</v>
      </c>
      <c r="AY503" s="18" t="s">
        <v>234</v>
      </c>
      <c r="BE503" s="171">
        <f>IF(N503="základná",J503,0)</f>
        <v>0</v>
      </c>
      <c r="BF503" s="171">
        <f>IF(N503="znížená",J503,0)</f>
        <v>0</v>
      </c>
      <c r="BG503" s="171">
        <f>IF(N503="zákl. prenesená",J503,0)</f>
        <v>0</v>
      </c>
      <c r="BH503" s="171">
        <f>IF(N503="zníž. prenesená",J503,0)</f>
        <v>0</v>
      </c>
      <c r="BI503" s="171">
        <f>IF(N503="nulová",J503,0)</f>
        <v>0</v>
      </c>
      <c r="BJ503" s="18" t="s">
        <v>87</v>
      </c>
      <c r="BK503" s="171">
        <f>ROUND(I503*H503,2)</f>
        <v>0</v>
      </c>
      <c r="BL503" s="18" t="s">
        <v>327</v>
      </c>
      <c r="BM503" s="170" t="s">
        <v>915</v>
      </c>
    </row>
    <row r="504" spans="1:65" s="14" customFormat="1">
      <c r="B504" s="180"/>
      <c r="D504" s="173" t="s">
        <v>243</v>
      </c>
      <c r="E504" s="181" t="s">
        <v>1</v>
      </c>
      <c r="F504" s="182" t="s">
        <v>916</v>
      </c>
      <c r="H504" s="183">
        <v>56.978999999999999</v>
      </c>
      <c r="I504" s="184"/>
      <c r="L504" s="180"/>
      <c r="M504" s="185"/>
      <c r="N504" s="186"/>
      <c r="O504" s="186"/>
      <c r="P504" s="186"/>
      <c r="Q504" s="186"/>
      <c r="R504" s="186"/>
      <c r="S504" s="186"/>
      <c r="T504" s="187"/>
      <c r="AT504" s="181" t="s">
        <v>243</v>
      </c>
      <c r="AU504" s="181" t="s">
        <v>87</v>
      </c>
      <c r="AV504" s="14" t="s">
        <v>87</v>
      </c>
      <c r="AW504" s="14" t="s">
        <v>29</v>
      </c>
      <c r="AX504" s="14" t="s">
        <v>82</v>
      </c>
      <c r="AY504" s="181" t="s">
        <v>234</v>
      </c>
    </row>
    <row r="505" spans="1:65" s="2" customFormat="1" ht="16.5" customHeight="1">
      <c r="A505" s="33"/>
      <c r="B505" s="157"/>
      <c r="C505" s="158" t="s">
        <v>917</v>
      </c>
      <c r="D505" s="158" t="s">
        <v>237</v>
      </c>
      <c r="E505" s="159" t="s">
        <v>918</v>
      </c>
      <c r="F505" s="160" t="s">
        <v>919</v>
      </c>
      <c r="G505" s="161" t="s">
        <v>305</v>
      </c>
      <c r="H505" s="162">
        <v>18</v>
      </c>
      <c r="I505" s="163"/>
      <c r="J505" s="164">
        <f>ROUND(I505*H505,2)</f>
        <v>0</v>
      </c>
      <c r="K505" s="165"/>
      <c r="L505" s="34"/>
      <c r="M505" s="166" t="s">
        <v>1</v>
      </c>
      <c r="N505" s="167" t="s">
        <v>41</v>
      </c>
      <c r="O505" s="62"/>
      <c r="P505" s="168">
        <f>O505*H505</f>
        <v>0</v>
      </c>
      <c r="Q505" s="168">
        <v>0</v>
      </c>
      <c r="R505" s="168">
        <f>Q505*H505</f>
        <v>0</v>
      </c>
      <c r="S505" s="168">
        <v>0</v>
      </c>
      <c r="T505" s="169">
        <f>S505*H505</f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70" t="s">
        <v>327</v>
      </c>
      <c r="AT505" s="170" t="s">
        <v>237</v>
      </c>
      <c r="AU505" s="170" t="s">
        <v>87</v>
      </c>
      <c r="AY505" s="18" t="s">
        <v>234</v>
      </c>
      <c r="BE505" s="171">
        <f>IF(N505="základná",J505,0)</f>
        <v>0</v>
      </c>
      <c r="BF505" s="171">
        <f>IF(N505="znížená",J505,0)</f>
        <v>0</v>
      </c>
      <c r="BG505" s="171">
        <f>IF(N505="zákl. prenesená",J505,0)</f>
        <v>0</v>
      </c>
      <c r="BH505" s="171">
        <f>IF(N505="zníž. prenesená",J505,0)</f>
        <v>0</v>
      </c>
      <c r="BI505" s="171">
        <f>IF(N505="nulová",J505,0)</f>
        <v>0</v>
      </c>
      <c r="BJ505" s="18" t="s">
        <v>87</v>
      </c>
      <c r="BK505" s="171">
        <f>ROUND(I505*H505,2)</f>
        <v>0</v>
      </c>
      <c r="BL505" s="18" t="s">
        <v>327</v>
      </c>
      <c r="BM505" s="170" t="s">
        <v>920</v>
      </c>
    </row>
    <row r="506" spans="1:65" s="14" customFormat="1">
      <c r="B506" s="180"/>
      <c r="D506" s="173" t="s">
        <v>243</v>
      </c>
      <c r="E506" s="181" t="s">
        <v>1</v>
      </c>
      <c r="F506" s="182" t="s">
        <v>921</v>
      </c>
      <c r="H506" s="183">
        <v>18</v>
      </c>
      <c r="I506" s="184"/>
      <c r="L506" s="180"/>
      <c r="M506" s="185"/>
      <c r="N506" s="186"/>
      <c r="O506" s="186"/>
      <c r="P506" s="186"/>
      <c r="Q506" s="186"/>
      <c r="R506" s="186"/>
      <c r="S506" s="186"/>
      <c r="T506" s="187"/>
      <c r="AT506" s="181" t="s">
        <v>243</v>
      </c>
      <c r="AU506" s="181" t="s">
        <v>87</v>
      </c>
      <c r="AV506" s="14" t="s">
        <v>87</v>
      </c>
      <c r="AW506" s="14" t="s">
        <v>29</v>
      </c>
      <c r="AX506" s="14" t="s">
        <v>82</v>
      </c>
      <c r="AY506" s="181" t="s">
        <v>234</v>
      </c>
    </row>
    <row r="507" spans="1:65" s="2" customFormat="1" ht="24.15" customHeight="1">
      <c r="A507" s="33"/>
      <c r="B507" s="157"/>
      <c r="C507" s="158" t="s">
        <v>922</v>
      </c>
      <c r="D507" s="158" t="s">
        <v>237</v>
      </c>
      <c r="E507" s="159" t="s">
        <v>923</v>
      </c>
      <c r="F507" s="160" t="s">
        <v>924</v>
      </c>
      <c r="G507" s="161" t="s">
        <v>267</v>
      </c>
      <c r="H507" s="162">
        <v>9.2669999999999995</v>
      </c>
      <c r="I507" s="163"/>
      <c r="J507" s="164">
        <f>ROUND(I507*H507,2)</f>
        <v>0</v>
      </c>
      <c r="K507" s="165"/>
      <c r="L507" s="34"/>
      <c r="M507" s="166" t="s">
        <v>1</v>
      </c>
      <c r="N507" s="167" t="s">
        <v>41</v>
      </c>
      <c r="O507" s="62"/>
      <c r="P507" s="168">
        <f>O507*H507</f>
        <v>0</v>
      </c>
      <c r="Q507" s="168">
        <v>0</v>
      </c>
      <c r="R507" s="168">
        <f>Q507*H507</f>
        <v>0</v>
      </c>
      <c r="S507" s="168">
        <v>0</v>
      </c>
      <c r="T507" s="169">
        <f>S507*H507</f>
        <v>0</v>
      </c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R507" s="170" t="s">
        <v>327</v>
      </c>
      <c r="AT507" s="170" t="s">
        <v>237</v>
      </c>
      <c r="AU507" s="170" t="s">
        <v>87</v>
      </c>
      <c r="AY507" s="18" t="s">
        <v>234</v>
      </c>
      <c r="BE507" s="171">
        <f>IF(N507="základná",J507,0)</f>
        <v>0</v>
      </c>
      <c r="BF507" s="171">
        <f>IF(N507="znížená",J507,0)</f>
        <v>0</v>
      </c>
      <c r="BG507" s="171">
        <f>IF(N507="zákl. prenesená",J507,0)</f>
        <v>0</v>
      </c>
      <c r="BH507" s="171">
        <f>IF(N507="zníž. prenesená",J507,0)</f>
        <v>0</v>
      </c>
      <c r="BI507" s="171">
        <f>IF(N507="nulová",J507,0)</f>
        <v>0</v>
      </c>
      <c r="BJ507" s="18" t="s">
        <v>87</v>
      </c>
      <c r="BK507" s="171">
        <f>ROUND(I507*H507,2)</f>
        <v>0</v>
      </c>
      <c r="BL507" s="18" t="s">
        <v>327</v>
      </c>
      <c r="BM507" s="170" t="s">
        <v>925</v>
      </c>
    </row>
    <row r="508" spans="1:65" s="12" customFormat="1" ht="22.95" customHeight="1">
      <c r="B508" s="144"/>
      <c r="D508" s="145" t="s">
        <v>74</v>
      </c>
      <c r="E508" s="155" t="s">
        <v>333</v>
      </c>
      <c r="F508" s="155" t="s">
        <v>334</v>
      </c>
      <c r="I508" s="147"/>
      <c r="J508" s="156">
        <f>BK508</f>
        <v>0</v>
      </c>
      <c r="L508" s="144"/>
      <c r="M508" s="149"/>
      <c r="N508" s="150"/>
      <c r="O508" s="150"/>
      <c r="P508" s="151">
        <f>SUM(P509:P529)</f>
        <v>0</v>
      </c>
      <c r="Q508" s="150"/>
      <c r="R508" s="151">
        <f>SUM(R509:R529)</f>
        <v>2.6131441299999998</v>
      </c>
      <c r="S508" s="150"/>
      <c r="T508" s="152">
        <f>SUM(T509:T529)</f>
        <v>0</v>
      </c>
      <c r="AR508" s="145" t="s">
        <v>87</v>
      </c>
      <c r="AT508" s="153" t="s">
        <v>74</v>
      </c>
      <c r="AU508" s="153" t="s">
        <v>82</v>
      </c>
      <c r="AY508" s="145" t="s">
        <v>234</v>
      </c>
      <c r="BK508" s="154">
        <f>SUM(BK509:BK529)</f>
        <v>0</v>
      </c>
    </row>
    <row r="509" spans="1:65" s="2" customFormat="1" ht="24.15" customHeight="1">
      <c r="A509" s="33"/>
      <c r="B509" s="157"/>
      <c r="C509" s="158" t="s">
        <v>926</v>
      </c>
      <c r="D509" s="158" t="s">
        <v>237</v>
      </c>
      <c r="E509" s="159" t="s">
        <v>927</v>
      </c>
      <c r="F509" s="160" t="s">
        <v>928</v>
      </c>
      <c r="G509" s="161" t="s">
        <v>256</v>
      </c>
      <c r="H509" s="162">
        <v>33.652999999999999</v>
      </c>
      <c r="I509" s="163"/>
      <c r="J509" s="164">
        <f>ROUND(I509*H509,2)</f>
        <v>0</v>
      </c>
      <c r="K509" s="165"/>
      <c r="L509" s="34"/>
      <c r="M509" s="166" t="s">
        <v>1</v>
      </c>
      <c r="N509" s="167" t="s">
        <v>41</v>
      </c>
      <c r="O509" s="62"/>
      <c r="P509" s="168">
        <f>O509*H509</f>
        <v>0</v>
      </c>
      <c r="Q509" s="168">
        <v>0</v>
      </c>
      <c r="R509" s="168">
        <f>Q509*H509</f>
        <v>0</v>
      </c>
      <c r="S509" s="168">
        <v>0</v>
      </c>
      <c r="T509" s="169">
        <f>S509*H509</f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70" t="s">
        <v>327</v>
      </c>
      <c r="AT509" s="170" t="s">
        <v>237</v>
      </c>
      <c r="AU509" s="170" t="s">
        <v>87</v>
      </c>
      <c r="AY509" s="18" t="s">
        <v>234</v>
      </c>
      <c r="BE509" s="171">
        <f>IF(N509="základná",J509,0)</f>
        <v>0</v>
      </c>
      <c r="BF509" s="171">
        <f>IF(N509="znížená",J509,0)</f>
        <v>0</v>
      </c>
      <c r="BG509" s="171">
        <f>IF(N509="zákl. prenesená",J509,0)</f>
        <v>0</v>
      </c>
      <c r="BH509" s="171">
        <f>IF(N509="zníž. prenesená",J509,0)</f>
        <v>0</v>
      </c>
      <c r="BI509" s="171">
        <f>IF(N509="nulová",J509,0)</f>
        <v>0</v>
      </c>
      <c r="BJ509" s="18" t="s">
        <v>87</v>
      </c>
      <c r="BK509" s="171">
        <f>ROUND(I509*H509,2)</f>
        <v>0</v>
      </c>
      <c r="BL509" s="18" t="s">
        <v>327</v>
      </c>
      <c r="BM509" s="170" t="s">
        <v>929</v>
      </c>
    </row>
    <row r="510" spans="1:65" s="13" customFormat="1">
      <c r="B510" s="172"/>
      <c r="D510" s="173" t="s">
        <v>243</v>
      </c>
      <c r="E510" s="174" t="s">
        <v>1</v>
      </c>
      <c r="F510" s="175" t="s">
        <v>930</v>
      </c>
      <c r="H510" s="174" t="s">
        <v>1</v>
      </c>
      <c r="I510" s="176"/>
      <c r="L510" s="172"/>
      <c r="M510" s="177"/>
      <c r="N510" s="178"/>
      <c r="O510" s="178"/>
      <c r="P510" s="178"/>
      <c r="Q510" s="178"/>
      <c r="R510" s="178"/>
      <c r="S510" s="178"/>
      <c r="T510" s="179"/>
      <c r="AT510" s="174" t="s">
        <v>243</v>
      </c>
      <c r="AU510" s="174" t="s">
        <v>87</v>
      </c>
      <c r="AV510" s="13" t="s">
        <v>82</v>
      </c>
      <c r="AW510" s="13" t="s">
        <v>29</v>
      </c>
      <c r="AX510" s="13" t="s">
        <v>75</v>
      </c>
      <c r="AY510" s="174" t="s">
        <v>234</v>
      </c>
    </row>
    <row r="511" spans="1:65" s="14" customFormat="1">
      <c r="B511" s="180"/>
      <c r="D511" s="173" t="s">
        <v>243</v>
      </c>
      <c r="E511" s="181" t="s">
        <v>1</v>
      </c>
      <c r="F511" s="182" t="s">
        <v>931</v>
      </c>
      <c r="H511" s="183">
        <v>22.853000000000002</v>
      </c>
      <c r="I511" s="184"/>
      <c r="L511" s="180"/>
      <c r="M511" s="185"/>
      <c r="N511" s="186"/>
      <c r="O511" s="186"/>
      <c r="P511" s="186"/>
      <c r="Q511" s="186"/>
      <c r="R511" s="186"/>
      <c r="S511" s="186"/>
      <c r="T511" s="187"/>
      <c r="AT511" s="181" t="s">
        <v>243</v>
      </c>
      <c r="AU511" s="181" t="s">
        <v>87</v>
      </c>
      <c r="AV511" s="14" t="s">
        <v>87</v>
      </c>
      <c r="AW511" s="14" t="s">
        <v>29</v>
      </c>
      <c r="AX511" s="14" t="s">
        <v>75</v>
      </c>
      <c r="AY511" s="181" t="s">
        <v>234</v>
      </c>
    </row>
    <row r="512" spans="1:65" s="14" customFormat="1">
      <c r="B512" s="180"/>
      <c r="D512" s="173" t="s">
        <v>243</v>
      </c>
      <c r="E512" s="181" t="s">
        <v>1</v>
      </c>
      <c r="F512" s="182" t="s">
        <v>932</v>
      </c>
      <c r="H512" s="183">
        <v>10.8</v>
      </c>
      <c r="I512" s="184"/>
      <c r="L512" s="180"/>
      <c r="M512" s="185"/>
      <c r="N512" s="186"/>
      <c r="O512" s="186"/>
      <c r="P512" s="186"/>
      <c r="Q512" s="186"/>
      <c r="R512" s="186"/>
      <c r="S512" s="186"/>
      <c r="T512" s="187"/>
      <c r="AT512" s="181" t="s">
        <v>243</v>
      </c>
      <c r="AU512" s="181" t="s">
        <v>87</v>
      </c>
      <c r="AV512" s="14" t="s">
        <v>87</v>
      </c>
      <c r="AW512" s="14" t="s">
        <v>29</v>
      </c>
      <c r="AX512" s="14" t="s">
        <v>75</v>
      </c>
      <c r="AY512" s="181" t="s">
        <v>234</v>
      </c>
    </row>
    <row r="513" spans="1:65" s="15" customFormat="1">
      <c r="B513" s="188"/>
      <c r="D513" s="173" t="s">
        <v>243</v>
      </c>
      <c r="E513" s="189" t="s">
        <v>1</v>
      </c>
      <c r="F513" s="190" t="s">
        <v>248</v>
      </c>
      <c r="H513" s="191">
        <v>33.652999999999999</v>
      </c>
      <c r="I513" s="192"/>
      <c r="L513" s="188"/>
      <c r="M513" s="193"/>
      <c r="N513" s="194"/>
      <c r="O513" s="194"/>
      <c r="P513" s="194"/>
      <c r="Q513" s="194"/>
      <c r="R513" s="194"/>
      <c r="S513" s="194"/>
      <c r="T513" s="195"/>
      <c r="AT513" s="189" t="s">
        <v>243</v>
      </c>
      <c r="AU513" s="189" t="s">
        <v>87</v>
      </c>
      <c r="AV513" s="15" t="s">
        <v>241</v>
      </c>
      <c r="AW513" s="15" t="s">
        <v>29</v>
      </c>
      <c r="AX513" s="15" t="s">
        <v>82</v>
      </c>
      <c r="AY513" s="189" t="s">
        <v>234</v>
      </c>
    </row>
    <row r="514" spans="1:65" s="2" customFormat="1" ht="24.15" customHeight="1">
      <c r="A514" s="33"/>
      <c r="B514" s="157"/>
      <c r="C514" s="199" t="s">
        <v>933</v>
      </c>
      <c r="D514" s="199" t="s">
        <v>478</v>
      </c>
      <c r="E514" s="200" t="s">
        <v>934</v>
      </c>
      <c r="F514" s="201" t="s">
        <v>873</v>
      </c>
      <c r="G514" s="202" t="s">
        <v>256</v>
      </c>
      <c r="H514" s="203">
        <v>37.018999999999998</v>
      </c>
      <c r="I514" s="204"/>
      <c r="J514" s="205">
        <f>ROUND(I514*H514,2)</f>
        <v>0</v>
      </c>
      <c r="K514" s="206"/>
      <c r="L514" s="207"/>
      <c r="M514" s="208" t="s">
        <v>1</v>
      </c>
      <c r="N514" s="209" t="s">
        <v>41</v>
      </c>
      <c r="O514" s="62"/>
      <c r="P514" s="168">
        <f>O514*H514</f>
        <v>0</v>
      </c>
      <c r="Q514" s="168">
        <v>1.0999999999999999E-2</v>
      </c>
      <c r="R514" s="168">
        <f>Q514*H514</f>
        <v>0.40720899999999993</v>
      </c>
      <c r="S514" s="168">
        <v>0</v>
      </c>
      <c r="T514" s="169">
        <f>S514*H514</f>
        <v>0</v>
      </c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R514" s="170" t="s">
        <v>643</v>
      </c>
      <c r="AT514" s="170" t="s">
        <v>478</v>
      </c>
      <c r="AU514" s="170" t="s">
        <v>87</v>
      </c>
      <c r="AY514" s="18" t="s">
        <v>234</v>
      </c>
      <c r="BE514" s="171">
        <f>IF(N514="základná",J514,0)</f>
        <v>0</v>
      </c>
      <c r="BF514" s="171">
        <f>IF(N514="znížená",J514,0)</f>
        <v>0</v>
      </c>
      <c r="BG514" s="171">
        <f>IF(N514="zákl. prenesená",J514,0)</f>
        <v>0</v>
      </c>
      <c r="BH514" s="171">
        <f>IF(N514="zníž. prenesená",J514,0)</f>
        <v>0</v>
      </c>
      <c r="BI514" s="171">
        <f>IF(N514="nulová",J514,0)</f>
        <v>0</v>
      </c>
      <c r="BJ514" s="18" t="s">
        <v>87</v>
      </c>
      <c r="BK514" s="171">
        <f>ROUND(I514*H514,2)</f>
        <v>0</v>
      </c>
      <c r="BL514" s="18" t="s">
        <v>327</v>
      </c>
      <c r="BM514" s="170" t="s">
        <v>935</v>
      </c>
    </row>
    <row r="515" spans="1:65" s="2" customFormat="1" ht="33" customHeight="1">
      <c r="A515" s="33"/>
      <c r="B515" s="157"/>
      <c r="C515" s="158" t="s">
        <v>936</v>
      </c>
      <c r="D515" s="158" t="s">
        <v>237</v>
      </c>
      <c r="E515" s="159" t="s">
        <v>937</v>
      </c>
      <c r="F515" s="160" t="s">
        <v>938</v>
      </c>
      <c r="G515" s="161" t="s">
        <v>240</v>
      </c>
      <c r="H515" s="162">
        <v>32.420999999999999</v>
      </c>
      <c r="I515" s="163"/>
      <c r="J515" s="164">
        <f>ROUND(I515*H515,2)</f>
        <v>0</v>
      </c>
      <c r="K515" s="165"/>
      <c r="L515" s="34"/>
      <c r="M515" s="166" t="s">
        <v>1</v>
      </c>
      <c r="N515" s="167" t="s">
        <v>41</v>
      </c>
      <c r="O515" s="62"/>
      <c r="P515" s="168">
        <f>O515*H515</f>
        <v>0</v>
      </c>
      <c r="Q515" s="168">
        <v>2.1000000000000001E-4</v>
      </c>
      <c r="R515" s="168">
        <f>Q515*H515</f>
        <v>6.80841E-3</v>
      </c>
      <c r="S515" s="168">
        <v>0</v>
      </c>
      <c r="T515" s="169">
        <f>S515*H515</f>
        <v>0</v>
      </c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R515" s="170" t="s">
        <v>327</v>
      </c>
      <c r="AT515" s="170" t="s">
        <v>237</v>
      </c>
      <c r="AU515" s="170" t="s">
        <v>87</v>
      </c>
      <c r="AY515" s="18" t="s">
        <v>234</v>
      </c>
      <c r="BE515" s="171">
        <f>IF(N515="základná",J515,0)</f>
        <v>0</v>
      </c>
      <c r="BF515" s="171">
        <f>IF(N515="znížená",J515,0)</f>
        <v>0</v>
      </c>
      <c r="BG515" s="171">
        <f>IF(N515="zákl. prenesená",J515,0)</f>
        <v>0</v>
      </c>
      <c r="BH515" s="171">
        <f>IF(N515="zníž. prenesená",J515,0)</f>
        <v>0</v>
      </c>
      <c r="BI515" s="171">
        <f>IF(N515="nulová",J515,0)</f>
        <v>0</v>
      </c>
      <c r="BJ515" s="18" t="s">
        <v>87</v>
      </c>
      <c r="BK515" s="171">
        <f>ROUND(I515*H515,2)</f>
        <v>0</v>
      </c>
      <c r="BL515" s="18" t="s">
        <v>327</v>
      </c>
      <c r="BM515" s="170" t="s">
        <v>939</v>
      </c>
    </row>
    <row r="516" spans="1:65" s="13" customFormat="1">
      <c r="B516" s="172"/>
      <c r="D516" s="173" t="s">
        <v>243</v>
      </c>
      <c r="E516" s="174" t="s">
        <v>1</v>
      </c>
      <c r="F516" s="175" t="s">
        <v>940</v>
      </c>
      <c r="H516" s="174" t="s">
        <v>1</v>
      </c>
      <c r="I516" s="176"/>
      <c r="L516" s="172"/>
      <c r="M516" s="177"/>
      <c r="N516" s="178"/>
      <c r="O516" s="178"/>
      <c r="P516" s="178"/>
      <c r="Q516" s="178"/>
      <c r="R516" s="178"/>
      <c r="S516" s="178"/>
      <c r="T516" s="179"/>
      <c r="AT516" s="174" t="s">
        <v>243</v>
      </c>
      <c r="AU516" s="174" t="s">
        <v>87</v>
      </c>
      <c r="AV516" s="13" t="s">
        <v>82</v>
      </c>
      <c r="AW516" s="13" t="s">
        <v>29</v>
      </c>
      <c r="AX516" s="13" t="s">
        <v>75</v>
      </c>
      <c r="AY516" s="174" t="s">
        <v>234</v>
      </c>
    </row>
    <row r="517" spans="1:65" s="14" customFormat="1">
      <c r="B517" s="180"/>
      <c r="D517" s="173" t="s">
        <v>243</v>
      </c>
      <c r="E517" s="181" t="s">
        <v>1</v>
      </c>
      <c r="F517" s="182" t="s">
        <v>941</v>
      </c>
      <c r="H517" s="183">
        <v>19.484000000000002</v>
      </c>
      <c r="I517" s="184"/>
      <c r="L517" s="180"/>
      <c r="M517" s="185"/>
      <c r="N517" s="186"/>
      <c r="O517" s="186"/>
      <c r="P517" s="186"/>
      <c r="Q517" s="186"/>
      <c r="R517" s="186"/>
      <c r="S517" s="186"/>
      <c r="T517" s="187"/>
      <c r="AT517" s="181" t="s">
        <v>243</v>
      </c>
      <c r="AU517" s="181" t="s">
        <v>87</v>
      </c>
      <c r="AV517" s="14" t="s">
        <v>87</v>
      </c>
      <c r="AW517" s="14" t="s">
        <v>29</v>
      </c>
      <c r="AX517" s="14" t="s">
        <v>75</v>
      </c>
      <c r="AY517" s="181" t="s">
        <v>234</v>
      </c>
    </row>
    <row r="518" spans="1:65" s="14" customFormat="1">
      <c r="B518" s="180"/>
      <c r="D518" s="173" t="s">
        <v>243</v>
      </c>
      <c r="E518" s="181" t="s">
        <v>1</v>
      </c>
      <c r="F518" s="182" t="s">
        <v>942</v>
      </c>
      <c r="H518" s="183">
        <v>12.936999999999999</v>
      </c>
      <c r="I518" s="184"/>
      <c r="L518" s="180"/>
      <c r="M518" s="185"/>
      <c r="N518" s="186"/>
      <c r="O518" s="186"/>
      <c r="P518" s="186"/>
      <c r="Q518" s="186"/>
      <c r="R518" s="186"/>
      <c r="S518" s="186"/>
      <c r="T518" s="187"/>
      <c r="AT518" s="181" t="s">
        <v>243</v>
      </c>
      <c r="AU518" s="181" t="s">
        <v>87</v>
      </c>
      <c r="AV518" s="14" t="s">
        <v>87</v>
      </c>
      <c r="AW518" s="14" t="s">
        <v>29</v>
      </c>
      <c r="AX518" s="14" t="s">
        <v>75</v>
      </c>
      <c r="AY518" s="181" t="s">
        <v>234</v>
      </c>
    </row>
    <row r="519" spans="1:65" s="15" customFormat="1">
      <c r="B519" s="188"/>
      <c r="D519" s="173" t="s">
        <v>243</v>
      </c>
      <c r="E519" s="189" t="s">
        <v>1</v>
      </c>
      <c r="F519" s="190" t="s">
        <v>248</v>
      </c>
      <c r="H519" s="191">
        <v>32.420999999999999</v>
      </c>
      <c r="I519" s="192"/>
      <c r="L519" s="188"/>
      <c r="M519" s="193"/>
      <c r="N519" s="194"/>
      <c r="O519" s="194"/>
      <c r="P519" s="194"/>
      <c r="Q519" s="194"/>
      <c r="R519" s="194"/>
      <c r="S519" s="194"/>
      <c r="T519" s="195"/>
      <c r="AT519" s="189" t="s">
        <v>243</v>
      </c>
      <c r="AU519" s="189" t="s">
        <v>87</v>
      </c>
      <c r="AV519" s="15" t="s">
        <v>241</v>
      </c>
      <c r="AW519" s="15" t="s">
        <v>29</v>
      </c>
      <c r="AX519" s="15" t="s">
        <v>82</v>
      </c>
      <c r="AY519" s="189" t="s">
        <v>234</v>
      </c>
    </row>
    <row r="520" spans="1:65" s="2" customFormat="1" ht="16.5" customHeight="1">
      <c r="A520" s="33"/>
      <c r="B520" s="157"/>
      <c r="C520" s="199" t="s">
        <v>943</v>
      </c>
      <c r="D520" s="199" t="s">
        <v>478</v>
      </c>
      <c r="E520" s="200" t="s">
        <v>944</v>
      </c>
      <c r="F520" s="201" t="s">
        <v>945</v>
      </c>
      <c r="G520" s="202" t="s">
        <v>453</v>
      </c>
      <c r="H520" s="203">
        <v>1.7509999999999999</v>
      </c>
      <c r="I520" s="204"/>
      <c r="J520" s="205">
        <f>ROUND(I520*H520,2)</f>
        <v>0</v>
      </c>
      <c r="K520" s="206"/>
      <c r="L520" s="207"/>
      <c r="M520" s="208" t="s">
        <v>1</v>
      </c>
      <c r="N520" s="209" t="s">
        <v>41</v>
      </c>
      <c r="O520" s="62"/>
      <c r="P520" s="168">
        <f>O520*H520</f>
        <v>0</v>
      </c>
      <c r="Q520" s="168">
        <v>0.55000000000000004</v>
      </c>
      <c r="R520" s="168">
        <f>Q520*H520</f>
        <v>0.96305000000000007</v>
      </c>
      <c r="S520" s="168">
        <v>0</v>
      </c>
      <c r="T520" s="169">
        <f>S520*H520</f>
        <v>0</v>
      </c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R520" s="170" t="s">
        <v>643</v>
      </c>
      <c r="AT520" s="170" t="s">
        <v>478</v>
      </c>
      <c r="AU520" s="170" t="s">
        <v>87</v>
      </c>
      <c r="AY520" s="18" t="s">
        <v>234</v>
      </c>
      <c r="BE520" s="171">
        <f>IF(N520="základná",J520,0)</f>
        <v>0</v>
      </c>
      <c r="BF520" s="171">
        <f>IF(N520="znížená",J520,0)</f>
        <v>0</v>
      </c>
      <c r="BG520" s="171">
        <f>IF(N520="zákl. prenesená",J520,0)</f>
        <v>0</v>
      </c>
      <c r="BH520" s="171">
        <f>IF(N520="zníž. prenesená",J520,0)</f>
        <v>0</v>
      </c>
      <c r="BI520" s="171">
        <f>IF(N520="nulová",J520,0)</f>
        <v>0</v>
      </c>
      <c r="BJ520" s="18" t="s">
        <v>87</v>
      </c>
      <c r="BK520" s="171">
        <f>ROUND(I520*H520,2)</f>
        <v>0</v>
      </c>
      <c r="BL520" s="18" t="s">
        <v>327</v>
      </c>
      <c r="BM520" s="170" t="s">
        <v>946</v>
      </c>
    </row>
    <row r="521" spans="1:65" s="13" customFormat="1">
      <c r="B521" s="172"/>
      <c r="D521" s="173" t="s">
        <v>243</v>
      </c>
      <c r="E521" s="174" t="s">
        <v>1</v>
      </c>
      <c r="F521" s="175" t="s">
        <v>940</v>
      </c>
      <c r="H521" s="174" t="s">
        <v>1</v>
      </c>
      <c r="I521" s="176"/>
      <c r="L521" s="172"/>
      <c r="M521" s="177"/>
      <c r="N521" s="178"/>
      <c r="O521" s="178"/>
      <c r="P521" s="178"/>
      <c r="Q521" s="178"/>
      <c r="R521" s="178"/>
      <c r="S521" s="178"/>
      <c r="T521" s="179"/>
      <c r="AT521" s="174" t="s">
        <v>243</v>
      </c>
      <c r="AU521" s="174" t="s">
        <v>87</v>
      </c>
      <c r="AV521" s="13" t="s">
        <v>82</v>
      </c>
      <c r="AW521" s="13" t="s">
        <v>29</v>
      </c>
      <c r="AX521" s="13" t="s">
        <v>75</v>
      </c>
      <c r="AY521" s="174" t="s">
        <v>234</v>
      </c>
    </row>
    <row r="522" spans="1:65" s="14" customFormat="1">
      <c r="B522" s="180"/>
      <c r="D522" s="173" t="s">
        <v>243</v>
      </c>
      <c r="E522" s="181" t="s">
        <v>1</v>
      </c>
      <c r="F522" s="182" t="s">
        <v>947</v>
      </c>
      <c r="H522" s="183">
        <v>1.052</v>
      </c>
      <c r="I522" s="184"/>
      <c r="L522" s="180"/>
      <c r="M522" s="185"/>
      <c r="N522" s="186"/>
      <c r="O522" s="186"/>
      <c r="P522" s="186"/>
      <c r="Q522" s="186"/>
      <c r="R522" s="186"/>
      <c r="S522" s="186"/>
      <c r="T522" s="187"/>
      <c r="AT522" s="181" t="s">
        <v>243</v>
      </c>
      <c r="AU522" s="181" t="s">
        <v>87</v>
      </c>
      <c r="AV522" s="14" t="s">
        <v>87</v>
      </c>
      <c r="AW522" s="14" t="s">
        <v>29</v>
      </c>
      <c r="AX522" s="14" t="s">
        <v>75</v>
      </c>
      <c r="AY522" s="181" t="s">
        <v>234</v>
      </c>
    </row>
    <row r="523" spans="1:65" s="14" customFormat="1">
      <c r="B523" s="180"/>
      <c r="D523" s="173" t="s">
        <v>243</v>
      </c>
      <c r="E523" s="181" t="s">
        <v>1</v>
      </c>
      <c r="F523" s="182" t="s">
        <v>948</v>
      </c>
      <c r="H523" s="183">
        <v>0.69899999999999995</v>
      </c>
      <c r="I523" s="184"/>
      <c r="L523" s="180"/>
      <c r="M523" s="185"/>
      <c r="N523" s="186"/>
      <c r="O523" s="186"/>
      <c r="P523" s="186"/>
      <c r="Q523" s="186"/>
      <c r="R523" s="186"/>
      <c r="S523" s="186"/>
      <c r="T523" s="187"/>
      <c r="AT523" s="181" t="s">
        <v>243</v>
      </c>
      <c r="AU523" s="181" t="s">
        <v>87</v>
      </c>
      <c r="AV523" s="14" t="s">
        <v>87</v>
      </c>
      <c r="AW523" s="14" t="s">
        <v>29</v>
      </c>
      <c r="AX523" s="14" t="s">
        <v>75</v>
      </c>
      <c r="AY523" s="181" t="s">
        <v>234</v>
      </c>
    </row>
    <row r="524" spans="1:65" s="15" customFormat="1">
      <c r="B524" s="188"/>
      <c r="D524" s="173" t="s">
        <v>243</v>
      </c>
      <c r="E524" s="189" t="s">
        <v>1</v>
      </c>
      <c r="F524" s="190" t="s">
        <v>248</v>
      </c>
      <c r="H524" s="191">
        <v>1.7509999999999999</v>
      </c>
      <c r="I524" s="192"/>
      <c r="L524" s="188"/>
      <c r="M524" s="193"/>
      <c r="N524" s="194"/>
      <c r="O524" s="194"/>
      <c r="P524" s="194"/>
      <c r="Q524" s="194"/>
      <c r="R524" s="194"/>
      <c r="S524" s="194"/>
      <c r="T524" s="195"/>
      <c r="AT524" s="189" t="s">
        <v>243</v>
      </c>
      <c r="AU524" s="189" t="s">
        <v>87</v>
      </c>
      <c r="AV524" s="15" t="s">
        <v>241</v>
      </c>
      <c r="AW524" s="15" t="s">
        <v>29</v>
      </c>
      <c r="AX524" s="15" t="s">
        <v>82</v>
      </c>
      <c r="AY524" s="189" t="s">
        <v>234</v>
      </c>
    </row>
    <row r="525" spans="1:65" s="2" customFormat="1" ht="24.15" customHeight="1">
      <c r="A525" s="33"/>
      <c r="B525" s="157"/>
      <c r="C525" s="158" t="s">
        <v>949</v>
      </c>
      <c r="D525" s="158" t="s">
        <v>237</v>
      </c>
      <c r="E525" s="159" t="s">
        <v>950</v>
      </c>
      <c r="F525" s="160" t="s">
        <v>951</v>
      </c>
      <c r="G525" s="161" t="s">
        <v>256</v>
      </c>
      <c r="H525" s="162">
        <v>100.08499999999999</v>
      </c>
      <c r="I525" s="163"/>
      <c r="J525" s="164">
        <f>ROUND(I525*H525,2)</f>
        <v>0</v>
      </c>
      <c r="K525" s="165"/>
      <c r="L525" s="34"/>
      <c r="M525" s="166" t="s">
        <v>1</v>
      </c>
      <c r="N525" s="167" t="s">
        <v>41</v>
      </c>
      <c r="O525" s="62"/>
      <c r="P525" s="168">
        <f>O525*H525</f>
        <v>0</v>
      </c>
      <c r="Q525" s="168">
        <v>1.226E-2</v>
      </c>
      <c r="R525" s="168">
        <f>Q525*H525</f>
        <v>1.2270421</v>
      </c>
      <c r="S525" s="168">
        <v>0</v>
      </c>
      <c r="T525" s="169">
        <f>S525*H525</f>
        <v>0</v>
      </c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R525" s="170" t="s">
        <v>327</v>
      </c>
      <c r="AT525" s="170" t="s">
        <v>237</v>
      </c>
      <c r="AU525" s="170" t="s">
        <v>87</v>
      </c>
      <c r="AY525" s="18" t="s">
        <v>234</v>
      </c>
      <c r="BE525" s="171">
        <f>IF(N525="základná",J525,0)</f>
        <v>0</v>
      </c>
      <c r="BF525" s="171">
        <f>IF(N525="znížená",J525,0)</f>
        <v>0</v>
      </c>
      <c r="BG525" s="171">
        <f>IF(N525="zákl. prenesená",J525,0)</f>
        <v>0</v>
      </c>
      <c r="BH525" s="171">
        <f>IF(N525="zníž. prenesená",J525,0)</f>
        <v>0</v>
      </c>
      <c r="BI525" s="171">
        <f>IF(N525="nulová",J525,0)</f>
        <v>0</v>
      </c>
      <c r="BJ525" s="18" t="s">
        <v>87</v>
      </c>
      <c r="BK525" s="171">
        <f>ROUND(I525*H525,2)</f>
        <v>0</v>
      </c>
      <c r="BL525" s="18" t="s">
        <v>327</v>
      </c>
      <c r="BM525" s="170" t="s">
        <v>952</v>
      </c>
    </row>
    <row r="526" spans="1:65" s="14" customFormat="1">
      <c r="B526" s="180"/>
      <c r="D526" s="173" t="s">
        <v>243</v>
      </c>
      <c r="E526" s="181" t="s">
        <v>1</v>
      </c>
      <c r="F526" s="182" t="s">
        <v>953</v>
      </c>
      <c r="H526" s="183">
        <v>100.08499999999999</v>
      </c>
      <c r="I526" s="184"/>
      <c r="L526" s="180"/>
      <c r="M526" s="185"/>
      <c r="N526" s="186"/>
      <c r="O526" s="186"/>
      <c r="P526" s="186"/>
      <c r="Q526" s="186"/>
      <c r="R526" s="186"/>
      <c r="S526" s="186"/>
      <c r="T526" s="187"/>
      <c r="AT526" s="181" t="s">
        <v>243</v>
      </c>
      <c r="AU526" s="181" t="s">
        <v>87</v>
      </c>
      <c r="AV526" s="14" t="s">
        <v>87</v>
      </c>
      <c r="AW526" s="14" t="s">
        <v>29</v>
      </c>
      <c r="AX526" s="14" t="s">
        <v>82</v>
      </c>
      <c r="AY526" s="181" t="s">
        <v>234</v>
      </c>
    </row>
    <row r="527" spans="1:65" s="2" customFormat="1" ht="24.15" customHeight="1">
      <c r="A527" s="33"/>
      <c r="B527" s="157"/>
      <c r="C527" s="158" t="s">
        <v>954</v>
      </c>
      <c r="D527" s="158" t="s">
        <v>237</v>
      </c>
      <c r="E527" s="159" t="s">
        <v>955</v>
      </c>
      <c r="F527" s="160" t="s">
        <v>956</v>
      </c>
      <c r="G527" s="161" t="s">
        <v>453</v>
      </c>
      <c r="H527" s="162">
        <v>3.073</v>
      </c>
      <c r="I527" s="163"/>
      <c r="J527" s="164">
        <f>ROUND(I527*H527,2)</f>
        <v>0</v>
      </c>
      <c r="K527" s="165"/>
      <c r="L527" s="34"/>
      <c r="M527" s="166" t="s">
        <v>1</v>
      </c>
      <c r="N527" s="167" t="s">
        <v>41</v>
      </c>
      <c r="O527" s="62"/>
      <c r="P527" s="168">
        <f>O527*H527</f>
        <v>0</v>
      </c>
      <c r="Q527" s="168">
        <v>2.9399999999999999E-3</v>
      </c>
      <c r="R527" s="168">
        <f>Q527*H527</f>
        <v>9.0346200000000002E-3</v>
      </c>
      <c r="S527" s="168">
        <v>0</v>
      </c>
      <c r="T527" s="169">
        <f>S527*H527</f>
        <v>0</v>
      </c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R527" s="170" t="s">
        <v>327</v>
      </c>
      <c r="AT527" s="170" t="s">
        <v>237</v>
      </c>
      <c r="AU527" s="170" t="s">
        <v>87</v>
      </c>
      <c r="AY527" s="18" t="s">
        <v>234</v>
      </c>
      <c r="BE527" s="171">
        <f>IF(N527="základná",J527,0)</f>
        <v>0</v>
      </c>
      <c r="BF527" s="171">
        <f>IF(N527="znížená",J527,0)</f>
        <v>0</v>
      </c>
      <c r="BG527" s="171">
        <f>IF(N527="zákl. prenesená",J527,0)</f>
        <v>0</v>
      </c>
      <c r="BH527" s="171">
        <f>IF(N527="zníž. prenesená",J527,0)</f>
        <v>0</v>
      </c>
      <c r="BI527" s="171">
        <f>IF(N527="nulová",J527,0)</f>
        <v>0</v>
      </c>
      <c r="BJ527" s="18" t="s">
        <v>87</v>
      </c>
      <c r="BK527" s="171">
        <f>ROUND(I527*H527,2)</f>
        <v>0</v>
      </c>
      <c r="BL527" s="18" t="s">
        <v>327</v>
      </c>
      <c r="BM527" s="170" t="s">
        <v>957</v>
      </c>
    </row>
    <row r="528" spans="1:65" s="14" customFormat="1">
      <c r="B528" s="180"/>
      <c r="D528" s="173" t="s">
        <v>243</v>
      </c>
      <c r="E528" s="181" t="s">
        <v>1</v>
      </c>
      <c r="F528" s="182" t="s">
        <v>958</v>
      </c>
      <c r="H528" s="183">
        <v>3.073</v>
      </c>
      <c r="I528" s="184"/>
      <c r="L528" s="180"/>
      <c r="M528" s="185"/>
      <c r="N528" s="186"/>
      <c r="O528" s="186"/>
      <c r="P528" s="186"/>
      <c r="Q528" s="186"/>
      <c r="R528" s="186"/>
      <c r="S528" s="186"/>
      <c r="T528" s="187"/>
      <c r="AT528" s="181" t="s">
        <v>243</v>
      </c>
      <c r="AU528" s="181" t="s">
        <v>87</v>
      </c>
      <c r="AV528" s="14" t="s">
        <v>87</v>
      </c>
      <c r="AW528" s="14" t="s">
        <v>29</v>
      </c>
      <c r="AX528" s="14" t="s">
        <v>82</v>
      </c>
      <c r="AY528" s="181" t="s">
        <v>234</v>
      </c>
    </row>
    <row r="529" spans="1:65" s="2" customFormat="1" ht="24.15" customHeight="1">
      <c r="A529" s="33"/>
      <c r="B529" s="157"/>
      <c r="C529" s="158" t="s">
        <v>959</v>
      </c>
      <c r="D529" s="158" t="s">
        <v>237</v>
      </c>
      <c r="E529" s="159" t="s">
        <v>960</v>
      </c>
      <c r="F529" s="160" t="s">
        <v>961</v>
      </c>
      <c r="G529" s="161" t="s">
        <v>267</v>
      </c>
      <c r="H529" s="162">
        <v>2.613</v>
      </c>
      <c r="I529" s="163"/>
      <c r="J529" s="164">
        <f>ROUND(I529*H529,2)</f>
        <v>0</v>
      </c>
      <c r="K529" s="165"/>
      <c r="L529" s="34"/>
      <c r="M529" s="166" t="s">
        <v>1</v>
      </c>
      <c r="N529" s="167" t="s">
        <v>41</v>
      </c>
      <c r="O529" s="62"/>
      <c r="P529" s="168">
        <f>O529*H529</f>
        <v>0</v>
      </c>
      <c r="Q529" s="168">
        <v>0</v>
      </c>
      <c r="R529" s="168">
        <f>Q529*H529</f>
        <v>0</v>
      </c>
      <c r="S529" s="168">
        <v>0</v>
      </c>
      <c r="T529" s="169">
        <f>S529*H529</f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70" t="s">
        <v>327</v>
      </c>
      <c r="AT529" s="170" t="s">
        <v>237</v>
      </c>
      <c r="AU529" s="170" t="s">
        <v>87</v>
      </c>
      <c r="AY529" s="18" t="s">
        <v>234</v>
      </c>
      <c r="BE529" s="171">
        <f>IF(N529="základná",J529,0)</f>
        <v>0</v>
      </c>
      <c r="BF529" s="171">
        <f>IF(N529="znížená",J529,0)</f>
        <v>0</v>
      </c>
      <c r="BG529" s="171">
        <f>IF(N529="zákl. prenesená",J529,0)</f>
        <v>0</v>
      </c>
      <c r="BH529" s="171">
        <f>IF(N529="zníž. prenesená",J529,0)</f>
        <v>0</v>
      </c>
      <c r="BI529" s="171">
        <f>IF(N529="nulová",J529,0)</f>
        <v>0</v>
      </c>
      <c r="BJ529" s="18" t="s">
        <v>87</v>
      </c>
      <c r="BK529" s="171">
        <f>ROUND(I529*H529,2)</f>
        <v>0</v>
      </c>
      <c r="BL529" s="18" t="s">
        <v>327</v>
      </c>
      <c r="BM529" s="170" t="s">
        <v>962</v>
      </c>
    </row>
    <row r="530" spans="1:65" s="12" customFormat="1" ht="22.95" customHeight="1">
      <c r="B530" s="144"/>
      <c r="D530" s="145" t="s">
        <v>74</v>
      </c>
      <c r="E530" s="155" t="s">
        <v>963</v>
      </c>
      <c r="F530" s="155" t="s">
        <v>964</v>
      </c>
      <c r="I530" s="147"/>
      <c r="J530" s="156">
        <f>BK530</f>
        <v>0</v>
      </c>
      <c r="L530" s="144"/>
      <c r="M530" s="149"/>
      <c r="N530" s="150"/>
      <c r="O530" s="150"/>
      <c r="P530" s="151">
        <f>SUM(P531:P557)</f>
        <v>0</v>
      </c>
      <c r="Q530" s="150"/>
      <c r="R530" s="151">
        <f>SUM(R531:R557)</f>
        <v>6.7471359799999995</v>
      </c>
      <c r="S530" s="150"/>
      <c r="T530" s="152">
        <f>SUM(T531:T557)</f>
        <v>0</v>
      </c>
      <c r="AR530" s="145" t="s">
        <v>87</v>
      </c>
      <c r="AT530" s="153" t="s">
        <v>74</v>
      </c>
      <c r="AU530" s="153" t="s">
        <v>82</v>
      </c>
      <c r="AY530" s="145" t="s">
        <v>234</v>
      </c>
      <c r="BK530" s="154">
        <f>SUM(BK531:BK557)</f>
        <v>0</v>
      </c>
    </row>
    <row r="531" spans="1:65" s="2" customFormat="1" ht="16.5" customHeight="1">
      <c r="A531" s="33"/>
      <c r="B531" s="157"/>
      <c r="C531" s="158" t="s">
        <v>965</v>
      </c>
      <c r="D531" s="158" t="s">
        <v>237</v>
      </c>
      <c r="E531" s="159" t="s">
        <v>966</v>
      </c>
      <c r="F531" s="160" t="s">
        <v>967</v>
      </c>
      <c r="G531" s="161" t="s">
        <v>256</v>
      </c>
      <c r="H531" s="162">
        <v>521.41700000000003</v>
      </c>
      <c r="I531" s="163"/>
      <c r="J531" s="164">
        <f>ROUND(I531*H531,2)</f>
        <v>0</v>
      </c>
      <c r="K531" s="165"/>
      <c r="L531" s="34"/>
      <c r="M531" s="166" t="s">
        <v>1</v>
      </c>
      <c r="N531" s="167" t="s">
        <v>41</v>
      </c>
      <c r="O531" s="62"/>
      <c r="P531" s="168">
        <f>O531*H531</f>
        <v>0</v>
      </c>
      <c r="Q531" s="168">
        <v>6.9999999999999994E-5</v>
      </c>
      <c r="R531" s="168">
        <f>Q531*H531</f>
        <v>3.6499190000000001E-2</v>
      </c>
      <c r="S531" s="168">
        <v>0</v>
      </c>
      <c r="T531" s="169">
        <f>S531*H531</f>
        <v>0</v>
      </c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R531" s="170" t="s">
        <v>327</v>
      </c>
      <c r="AT531" s="170" t="s">
        <v>237</v>
      </c>
      <c r="AU531" s="170" t="s">
        <v>87</v>
      </c>
      <c r="AY531" s="18" t="s">
        <v>234</v>
      </c>
      <c r="BE531" s="171">
        <f>IF(N531="základná",J531,0)</f>
        <v>0</v>
      </c>
      <c r="BF531" s="171">
        <f>IF(N531="znížená",J531,0)</f>
        <v>0</v>
      </c>
      <c r="BG531" s="171">
        <f>IF(N531="zákl. prenesená",J531,0)</f>
        <v>0</v>
      </c>
      <c r="BH531" s="171">
        <f>IF(N531="zníž. prenesená",J531,0)</f>
        <v>0</v>
      </c>
      <c r="BI531" s="171">
        <f>IF(N531="nulová",J531,0)</f>
        <v>0</v>
      </c>
      <c r="BJ531" s="18" t="s">
        <v>87</v>
      </c>
      <c r="BK531" s="171">
        <f>ROUND(I531*H531,2)</f>
        <v>0</v>
      </c>
      <c r="BL531" s="18" t="s">
        <v>327</v>
      </c>
      <c r="BM531" s="170" t="s">
        <v>968</v>
      </c>
    </row>
    <row r="532" spans="1:65" s="14" customFormat="1">
      <c r="B532" s="180"/>
      <c r="D532" s="173" t="s">
        <v>243</v>
      </c>
      <c r="E532" s="181" t="s">
        <v>1</v>
      </c>
      <c r="F532" s="182" t="s">
        <v>430</v>
      </c>
      <c r="H532" s="183">
        <v>477.505</v>
      </c>
      <c r="I532" s="184"/>
      <c r="L532" s="180"/>
      <c r="M532" s="185"/>
      <c r="N532" s="186"/>
      <c r="O532" s="186"/>
      <c r="P532" s="186"/>
      <c r="Q532" s="186"/>
      <c r="R532" s="186"/>
      <c r="S532" s="186"/>
      <c r="T532" s="187"/>
      <c r="AT532" s="181" t="s">
        <v>243</v>
      </c>
      <c r="AU532" s="181" t="s">
        <v>87</v>
      </c>
      <c r="AV532" s="14" t="s">
        <v>87</v>
      </c>
      <c r="AW532" s="14" t="s">
        <v>29</v>
      </c>
      <c r="AX532" s="14" t="s">
        <v>75</v>
      </c>
      <c r="AY532" s="181" t="s">
        <v>234</v>
      </c>
    </row>
    <row r="533" spans="1:65" s="14" customFormat="1">
      <c r="B533" s="180"/>
      <c r="D533" s="173" t="s">
        <v>243</v>
      </c>
      <c r="E533" s="181" t="s">
        <v>1</v>
      </c>
      <c r="F533" s="182" t="s">
        <v>427</v>
      </c>
      <c r="H533" s="183">
        <v>43.911999999999999</v>
      </c>
      <c r="I533" s="184"/>
      <c r="L533" s="180"/>
      <c r="M533" s="185"/>
      <c r="N533" s="186"/>
      <c r="O533" s="186"/>
      <c r="P533" s="186"/>
      <c r="Q533" s="186"/>
      <c r="R533" s="186"/>
      <c r="S533" s="186"/>
      <c r="T533" s="187"/>
      <c r="AT533" s="181" t="s">
        <v>243</v>
      </c>
      <c r="AU533" s="181" t="s">
        <v>87</v>
      </c>
      <c r="AV533" s="14" t="s">
        <v>87</v>
      </c>
      <c r="AW533" s="14" t="s">
        <v>29</v>
      </c>
      <c r="AX533" s="14" t="s">
        <v>75</v>
      </c>
      <c r="AY533" s="181" t="s">
        <v>234</v>
      </c>
    </row>
    <row r="534" spans="1:65" s="15" customFormat="1">
      <c r="B534" s="188"/>
      <c r="D534" s="173" t="s">
        <v>243</v>
      </c>
      <c r="E534" s="189" t="s">
        <v>1</v>
      </c>
      <c r="F534" s="190" t="s">
        <v>248</v>
      </c>
      <c r="H534" s="191">
        <v>521.41700000000003</v>
      </c>
      <c r="I534" s="192"/>
      <c r="L534" s="188"/>
      <c r="M534" s="193"/>
      <c r="N534" s="194"/>
      <c r="O534" s="194"/>
      <c r="P534" s="194"/>
      <c r="Q534" s="194"/>
      <c r="R534" s="194"/>
      <c r="S534" s="194"/>
      <c r="T534" s="195"/>
      <c r="AT534" s="189" t="s">
        <v>243</v>
      </c>
      <c r="AU534" s="189" t="s">
        <v>87</v>
      </c>
      <c r="AV534" s="15" t="s">
        <v>241</v>
      </c>
      <c r="AW534" s="15" t="s">
        <v>29</v>
      </c>
      <c r="AX534" s="15" t="s">
        <v>82</v>
      </c>
      <c r="AY534" s="189" t="s">
        <v>234</v>
      </c>
    </row>
    <row r="535" spans="1:65" s="2" customFormat="1" ht="33" customHeight="1">
      <c r="A535" s="33"/>
      <c r="B535" s="157"/>
      <c r="C535" s="158" t="s">
        <v>969</v>
      </c>
      <c r="D535" s="158" t="s">
        <v>237</v>
      </c>
      <c r="E535" s="159" t="s">
        <v>970</v>
      </c>
      <c r="F535" s="160" t="s">
        <v>971</v>
      </c>
      <c r="G535" s="161" t="s">
        <v>256</v>
      </c>
      <c r="H535" s="162">
        <v>477.505</v>
      </c>
      <c r="I535" s="163"/>
      <c r="J535" s="164">
        <f>ROUND(I535*H535,2)</f>
        <v>0</v>
      </c>
      <c r="K535" s="165"/>
      <c r="L535" s="34"/>
      <c r="M535" s="166" t="s">
        <v>1</v>
      </c>
      <c r="N535" s="167" t="s">
        <v>41</v>
      </c>
      <c r="O535" s="62"/>
      <c r="P535" s="168">
        <f>O535*H535</f>
        <v>0</v>
      </c>
      <c r="Q535" s="168">
        <v>1.2869999999999999E-2</v>
      </c>
      <c r="R535" s="168">
        <f>Q535*H535</f>
        <v>6.1454893500000001</v>
      </c>
      <c r="S535" s="168">
        <v>0</v>
      </c>
      <c r="T535" s="169">
        <f>S535*H535</f>
        <v>0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70" t="s">
        <v>327</v>
      </c>
      <c r="AT535" s="170" t="s">
        <v>237</v>
      </c>
      <c r="AU535" s="170" t="s">
        <v>87</v>
      </c>
      <c r="AY535" s="18" t="s">
        <v>234</v>
      </c>
      <c r="BE535" s="171">
        <f>IF(N535="základná",J535,0)</f>
        <v>0</v>
      </c>
      <c r="BF535" s="171">
        <f>IF(N535="znížená",J535,0)</f>
        <v>0</v>
      </c>
      <c r="BG535" s="171">
        <f>IF(N535="zákl. prenesená",J535,0)</f>
        <v>0</v>
      </c>
      <c r="BH535" s="171">
        <f>IF(N535="zníž. prenesená",J535,0)</f>
        <v>0</v>
      </c>
      <c r="BI535" s="171">
        <f>IF(N535="nulová",J535,0)</f>
        <v>0</v>
      </c>
      <c r="BJ535" s="18" t="s">
        <v>87</v>
      </c>
      <c r="BK535" s="171">
        <f>ROUND(I535*H535,2)</f>
        <v>0</v>
      </c>
      <c r="BL535" s="18" t="s">
        <v>327</v>
      </c>
      <c r="BM535" s="170" t="s">
        <v>972</v>
      </c>
    </row>
    <row r="536" spans="1:65" s="13" customFormat="1" ht="20.399999999999999">
      <c r="B536" s="172"/>
      <c r="D536" s="173" t="s">
        <v>243</v>
      </c>
      <c r="E536" s="174" t="s">
        <v>1</v>
      </c>
      <c r="F536" s="175" t="s">
        <v>973</v>
      </c>
      <c r="H536" s="174" t="s">
        <v>1</v>
      </c>
      <c r="I536" s="176"/>
      <c r="L536" s="172"/>
      <c r="M536" s="177"/>
      <c r="N536" s="178"/>
      <c r="O536" s="178"/>
      <c r="P536" s="178"/>
      <c r="Q536" s="178"/>
      <c r="R536" s="178"/>
      <c r="S536" s="178"/>
      <c r="T536" s="179"/>
      <c r="AT536" s="174" t="s">
        <v>243</v>
      </c>
      <c r="AU536" s="174" t="s">
        <v>87</v>
      </c>
      <c r="AV536" s="13" t="s">
        <v>82</v>
      </c>
      <c r="AW536" s="13" t="s">
        <v>29</v>
      </c>
      <c r="AX536" s="13" t="s">
        <v>75</v>
      </c>
      <c r="AY536" s="174" t="s">
        <v>234</v>
      </c>
    </row>
    <row r="537" spans="1:65" s="14" customFormat="1" ht="20.399999999999999">
      <c r="B537" s="180"/>
      <c r="D537" s="173" t="s">
        <v>243</v>
      </c>
      <c r="E537" s="181" t="s">
        <v>1</v>
      </c>
      <c r="F537" s="182" t="s">
        <v>974</v>
      </c>
      <c r="H537" s="183">
        <v>61.054000000000002</v>
      </c>
      <c r="I537" s="184"/>
      <c r="L537" s="180"/>
      <c r="M537" s="185"/>
      <c r="N537" s="186"/>
      <c r="O537" s="186"/>
      <c r="P537" s="186"/>
      <c r="Q537" s="186"/>
      <c r="R537" s="186"/>
      <c r="S537" s="186"/>
      <c r="T537" s="187"/>
      <c r="AT537" s="181" t="s">
        <v>243</v>
      </c>
      <c r="AU537" s="181" t="s">
        <v>87</v>
      </c>
      <c r="AV537" s="14" t="s">
        <v>87</v>
      </c>
      <c r="AW537" s="14" t="s">
        <v>29</v>
      </c>
      <c r="AX537" s="14" t="s">
        <v>75</v>
      </c>
      <c r="AY537" s="181" t="s">
        <v>234</v>
      </c>
    </row>
    <row r="538" spans="1:65" s="14" customFormat="1" ht="20.399999999999999">
      <c r="B538" s="180"/>
      <c r="D538" s="173" t="s">
        <v>243</v>
      </c>
      <c r="E538" s="181" t="s">
        <v>1</v>
      </c>
      <c r="F538" s="182" t="s">
        <v>975</v>
      </c>
      <c r="H538" s="183">
        <v>54.524000000000001</v>
      </c>
      <c r="I538" s="184"/>
      <c r="L538" s="180"/>
      <c r="M538" s="185"/>
      <c r="N538" s="186"/>
      <c r="O538" s="186"/>
      <c r="P538" s="186"/>
      <c r="Q538" s="186"/>
      <c r="R538" s="186"/>
      <c r="S538" s="186"/>
      <c r="T538" s="187"/>
      <c r="AT538" s="181" t="s">
        <v>243</v>
      </c>
      <c r="AU538" s="181" t="s">
        <v>87</v>
      </c>
      <c r="AV538" s="14" t="s">
        <v>87</v>
      </c>
      <c r="AW538" s="14" t="s">
        <v>29</v>
      </c>
      <c r="AX538" s="14" t="s">
        <v>75</v>
      </c>
      <c r="AY538" s="181" t="s">
        <v>234</v>
      </c>
    </row>
    <row r="539" spans="1:65" s="14" customFormat="1" ht="20.399999999999999">
      <c r="B539" s="180"/>
      <c r="D539" s="173" t="s">
        <v>243</v>
      </c>
      <c r="E539" s="181" t="s">
        <v>1</v>
      </c>
      <c r="F539" s="182" t="s">
        <v>976</v>
      </c>
      <c r="H539" s="183">
        <v>48.274999999999999</v>
      </c>
      <c r="I539" s="184"/>
      <c r="L539" s="180"/>
      <c r="M539" s="185"/>
      <c r="N539" s="186"/>
      <c r="O539" s="186"/>
      <c r="P539" s="186"/>
      <c r="Q539" s="186"/>
      <c r="R539" s="186"/>
      <c r="S539" s="186"/>
      <c r="T539" s="187"/>
      <c r="AT539" s="181" t="s">
        <v>243</v>
      </c>
      <c r="AU539" s="181" t="s">
        <v>87</v>
      </c>
      <c r="AV539" s="14" t="s">
        <v>87</v>
      </c>
      <c r="AW539" s="14" t="s">
        <v>29</v>
      </c>
      <c r="AX539" s="14" t="s">
        <v>75</v>
      </c>
      <c r="AY539" s="181" t="s">
        <v>234</v>
      </c>
    </row>
    <row r="540" spans="1:65" s="14" customFormat="1" ht="20.399999999999999">
      <c r="B540" s="180"/>
      <c r="D540" s="173" t="s">
        <v>243</v>
      </c>
      <c r="E540" s="181" t="s">
        <v>1</v>
      </c>
      <c r="F540" s="182" t="s">
        <v>977</v>
      </c>
      <c r="H540" s="183">
        <v>51.185000000000002</v>
      </c>
      <c r="I540" s="184"/>
      <c r="L540" s="180"/>
      <c r="M540" s="185"/>
      <c r="N540" s="186"/>
      <c r="O540" s="186"/>
      <c r="P540" s="186"/>
      <c r="Q540" s="186"/>
      <c r="R540" s="186"/>
      <c r="S540" s="186"/>
      <c r="T540" s="187"/>
      <c r="AT540" s="181" t="s">
        <v>243</v>
      </c>
      <c r="AU540" s="181" t="s">
        <v>87</v>
      </c>
      <c r="AV540" s="14" t="s">
        <v>87</v>
      </c>
      <c r="AW540" s="14" t="s">
        <v>29</v>
      </c>
      <c r="AX540" s="14" t="s">
        <v>75</v>
      </c>
      <c r="AY540" s="181" t="s">
        <v>234</v>
      </c>
    </row>
    <row r="541" spans="1:65" s="14" customFormat="1">
      <c r="B541" s="180"/>
      <c r="D541" s="173" t="s">
        <v>243</v>
      </c>
      <c r="E541" s="181" t="s">
        <v>1</v>
      </c>
      <c r="F541" s="182" t="s">
        <v>978</v>
      </c>
      <c r="H541" s="183">
        <v>51.185000000000002</v>
      </c>
      <c r="I541" s="184"/>
      <c r="L541" s="180"/>
      <c r="M541" s="185"/>
      <c r="N541" s="186"/>
      <c r="O541" s="186"/>
      <c r="P541" s="186"/>
      <c r="Q541" s="186"/>
      <c r="R541" s="186"/>
      <c r="S541" s="186"/>
      <c r="T541" s="187"/>
      <c r="AT541" s="181" t="s">
        <v>243</v>
      </c>
      <c r="AU541" s="181" t="s">
        <v>87</v>
      </c>
      <c r="AV541" s="14" t="s">
        <v>87</v>
      </c>
      <c r="AW541" s="14" t="s">
        <v>29</v>
      </c>
      <c r="AX541" s="14" t="s">
        <v>75</v>
      </c>
      <c r="AY541" s="181" t="s">
        <v>234</v>
      </c>
    </row>
    <row r="542" spans="1:65" s="14" customFormat="1" ht="20.399999999999999">
      <c r="B542" s="180"/>
      <c r="D542" s="173" t="s">
        <v>243</v>
      </c>
      <c r="E542" s="181" t="s">
        <v>1</v>
      </c>
      <c r="F542" s="182" t="s">
        <v>979</v>
      </c>
      <c r="H542" s="183">
        <v>50.140999999999998</v>
      </c>
      <c r="I542" s="184"/>
      <c r="L542" s="180"/>
      <c r="M542" s="185"/>
      <c r="N542" s="186"/>
      <c r="O542" s="186"/>
      <c r="P542" s="186"/>
      <c r="Q542" s="186"/>
      <c r="R542" s="186"/>
      <c r="S542" s="186"/>
      <c r="T542" s="187"/>
      <c r="AT542" s="181" t="s">
        <v>243</v>
      </c>
      <c r="AU542" s="181" t="s">
        <v>87</v>
      </c>
      <c r="AV542" s="14" t="s">
        <v>87</v>
      </c>
      <c r="AW542" s="14" t="s">
        <v>29</v>
      </c>
      <c r="AX542" s="14" t="s">
        <v>75</v>
      </c>
      <c r="AY542" s="181" t="s">
        <v>234</v>
      </c>
    </row>
    <row r="543" spans="1:65" s="14" customFormat="1" ht="20.399999999999999">
      <c r="B543" s="180"/>
      <c r="D543" s="173" t="s">
        <v>243</v>
      </c>
      <c r="E543" s="181" t="s">
        <v>1</v>
      </c>
      <c r="F543" s="182" t="s">
        <v>980</v>
      </c>
      <c r="H543" s="183">
        <v>81.763000000000005</v>
      </c>
      <c r="I543" s="184"/>
      <c r="L543" s="180"/>
      <c r="M543" s="185"/>
      <c r="N543" s="186"/>
      <c r="O543" s="186"/>
      <c r="P543" s="186"/>
      <c r="Q543" s="186"/>
      <c r="R543" s="186"/>
      <c r="S543" s="186"/>
      <c r="T543" s="187"/>
      <c r="AT543" s="181" t="s">
        <v>243</v>
      </c>
      <c r="AU543" s="181" t="s">
        <v>87</v>
      </c>
      <c r="AV543" s="14" t="s">
        <v>87</v>
      </c>
      <c r="AW543" s="14" t="s">
        <v>29</v>
      </c>
      <c r="AX543" s="14" t="s">
        <v>75</v>
      </c>
      <c r="AY543" s="181" t="s">
        <v>234</v>
      </c>
    </row>
    <row r="544" spans="1:65" s="14" customFormat="1">
      <c r="B544" s="180"/>
      <c r="D544" s="173" t="s">
        <v>243</v>
      </c>
      <c r="E544" s="181" t="s">
        <v>1</v>
      </c>
      <c r="F544" s="182" t="s">
        <v>981</v>
      </c>
      <c r="H544" s="183">
        <v>45.72</v>
      </c>
      <c r="I544" s="184"/>
      <c r="L544" s="180"/>
      <c r="M544" s="185"/>
      <c r="N544" s="186"/>
      <c r="O544" s="186"/>
      <c r="P544" s="186"/>
      <c r="Q544" s="186"/>
      <c r="R544" s="186"/>
      <c r="S544" s="186"/>
      <c r="T544" s="187"/>
      <c r="AT544" s="181" t="s">
        <v>243</v>
      </c>
      <c r="AU544" s="181" t="s">
        <v>87</v>
      </c>
      <c r="AV544" s="14" t="s">
        <v>87</v>
      </c>
      <c r="AW544" s="14" t="s">
        <v>29</v>
      </c>
      <c r="AX544" s="14" t="s">
        <v>75</v>
      </c>
      <c r="AY544" s="181" t="s">
        <v>234</v>
      </c>
    </row>
    <row r="545" spans="1:65" s="14" customFormat="1">
      <c r="B545" s="180"/>
      <c r="D545" s="173" t="s">
        <v>243</v>
      </c>
      <c r="E545" s="181" t="s">
        <v>1</v>
      </c>
      <c r="F545" s="182" t="s">
        <v>982</v>
      </c>
      <c r="H545" s="183">
        <v>10.92</v>
      </c>
      <c r="I545" s="184"/>
      <c r="L545" s="180"/>
      <c r="M545" s="185"/>
      <c r="N545" s="186"/>
      <c r="O545" s="186"/>
      <c r="P545" s="186"/>
      <c r="Q545" s="186"/>
      <c r="R545" s="186"/>
      <c r="S545" s="186"/>
      <c r="T545" s="187"/>
      <c r="AT545" s="181" t="s">
        <v>243</v>
      </c>
      <c r="AU545" s="181" t="s">
        <v>87</v>
      </c>
      <c r="AV545" s="14" t="s">
        <v>87</v>
      </c>
      <c r="AW545" s="14" t="s">
        <v>29</v>
      </c>
      <c r="AX545" s="14" t="s">
        <v>75</v>
      </c>
      <c r="AY545" s="181" t="s">
        <v>234</v>
      </c>
    </row>
    <row r="546" spans="1:65" s="15" customFormat="1">
      <c r="B546" s="188"/>
      <c r="D546" s="173" t="s">
        <v>243</v>
      </c>
      <c r="E546" s="189" t="s">
        <v>1</v>
      </c>
      <c r="F546" s="190" t="s">
        <v>248</v>
      </c>
      <c r="H546" s="191">
        <v>454.767</v>
      </c>
      <c r="I546" s="192"/>
      <c r="L546" s="188"/>
      <c r="M546" s="193"/>
      <c r="N546" s="194"/>
      <c r="O546" s="194"/>
      <c r="P546" s="194"/>
      <c r="Q546" s="194"/>
      <c r="R546" s="194"/>
      <c r="S546" s="194"/>
      <c r="T546" s="195"/>
      <c r="AT546" s="189" t="s">
        <v>243</v>
      </c>
      <c r="AU546" s="189" t="s">
        <v>87</v>
      </c>
      <c r="AV546" s="15" t="s">
        <v>241</v>
      </c>
      <c r="AW546" s="15" t="s">
        <v>29</v>
      </c>
      <c r="AX546" s="15" t="s">
        <v>75</v>
      </c>
      <c r="AY546" s="189" t="s">
        <v>234</v>
      </c>
    </row>
    <row r="547" spans="1:65" s="14" customFormat="1">
      <c r="B547" s="180"/>
      <c r="D547" s="173" t="s">
        <v>243</v>
      </c>
      <c r="E547" s="181" t="s">
        <v>1</v>
      </c>
      <c r="F547" s="182" t="s">
        <v>983</v>
      </c>
      <c r="H547" s="183">
        <v>477.505</v>
      </c>
      <c r="I547" s="184"/>
      <c r="L547" s="180"/>
      <c r="M547" s="185"/>
      <c r="N547" s="186"/>
      <c r="O547" s="186"/>
      <c r="P547" s="186"/>
      <c r="Q547" s="186"/>
      <c r="R547" s="186"/>
      <c r="S547" s="186"/>
      <c r="T547" s="187"/>
      <c r="AT547" s="181" t="s">
        <v>243</v>
      </c>
      <c r="AU547" s="181" t="s">
        <v>87</v>
      </c>
      <c r="AV547" s="14" t="s">
        <v>87</v>
      </c>
      <c r="AW547" s="14" t="s">
        <v>29</v>
      </c>
      <c r="AX547" s="14" t="s">
        <v>75</v>
      </c>
      <c r="AY547" s="181" t="s">
        <v>234</v>
      </c>
    </row>
    <row r="548" spans="1:65" s="15" customFormat="1">
      <c r="B548" s="188"/>
      <c r="D548" s="173" t="s">
        <v>243</v>
      </c>
      <c r="E548" s="189" t="s">
        <v>430</v>
      </c>
      <c r="F548" s="190" t="s">
        <v>248</v>
      </c>
      <c r="H548" s="191">
        <v>477.505</v>
      </c>
      <c r="I548" s="192"/>
      <c r="L548" s="188"/>
      <c r="M548" s="193"/>
      <c r="N548" s="194"/>
      <c r="O548" s="194"/>
      <c r="P548" s="194"/>
      <c r="Q548" s="194"/>
      <c r="R548" s="194"/>
      <c r="S548" s="194"/>
      <c r="T548" s="195"/>
      <c r="AT548" s="189" t="s">
        <v>243</v>
      </c>
      <c r="AU548" s="189" t="s">
        <v>87</v>
      </c>
      <c r="AV548" s="15" t="s">
        <v>241</v>
      </c>
      <c r="AW548" s="15" t="s">
        <v>29</v>
      </c>
      <c r="AX548" s="15" t="s">
        <v>82</v>
      </c>
      <c r="AY548" s="189" t="s">
        <v>234</v>
      </c>
    </row>
    <row r="549" spans="1:65" s="2" customFormat="1" ht="37.950000000000003" customHeight="1">
      <c r="A549" s="33"/>
      <c r="B549" s="157"/>
      <c r="C549" s="158" t="s">
        <v>984</v>
      </c>
      <c r="D549" s="158" t="s">
        <v>237</v>
      </c>
      <c r="E549" s="159" t="s">
        <v>985</v>
      </c>
      <c r="F549" s="160" t="s">
        <v>986</v>
      </c>
      <c r="G549" s="161" t="s">
        <v>256</v>
      </c>
      <c r="H549" s="162">
        <v>43.911999999999999</v>
      </c>
      <c r="I549" s="163"/>
      <c r="J549" s="164">
        <f>ROUND(I549*H549,2)</f>
        <v>0</v>
      </c>
      <c r="K549" s="165"/>
      <c r="L549" s="34"/>
      <c r="M549" s="166" t="s">
        <v>1</v>
      </c>
      <c r="N549" s="167" t="s">
        <v>41</v>
      </c>
      <c r="O549" s="62"/>
      <c r="P549" s="168">
        <f>O549*H549</f>
        <v>0</v>
      </c>
      <c r="Q549" s="168">
        <v>1.2869999999999999E-2</v>
      </c>
      <c r="R549" s="168">
        <f>Q549*H549</f>
        <v>0.56514743999999995</v>
      </c>
      <c r="S549" s="168">
        <v>0</v>
      </c>
      <c r="T549" s="169">
        <f>S549*H549</f>
        <v>0</v>
      </c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R549" s="170" t="s">
        <v>327</v>
      </c>
      <c r="AT549" s="170" t="s">
        <v>237</v>
      </c>
      <c r="AU549" s="170" t="s">
        <v>87</v>
      </c>
      <c r="AY549" s="18" t="s">
        <v>234</v>
      </c>
      <c r="BE549" s="171">
        <f>IF(N549="základná",J549,0)</f>
        <v>0</v>
      </c>
      <c r="BF549" s="171">
        <f>IF(N549="znížená",J549,0)</f>
        <v>0</v>
      </c>
      <c r="BG549" s="171">
        <f>IF(N549="zákl. prenesená",J549,0)</f>
        <v>0</v>
      </c>
      <c r="BH549" s="171">
        <f>IF(N549="zníž. prenesená",J549,0)</f>
        <v>0</v>
      </c>
      <c r="BI549" s="171">
        <f>IF(N549="nulová",J549,0)</f>
        <v>0</v>
      </c>
      <c r="BJ549" s="18" t="s">
        <v>87</v>
      </c>
      <c r="BK549" s="171">
        <f>ROUND(I549*H549,2)</f>
        <v>0</v>
      </c>
      <c r="BL549" s="18" t="s">
        <v>327</v>
      </c>
      <c r="BM549" s="170" t="s">
        <v>987</v>
      </c>
    </row>
    <row r="550" spans="1:65" s="13" customFormat="1">
      <c r="B550" s="172"/>
      <c r="D550" s="173" t="s">
        <v>243</v>
      </c>
      <c r="E550" s="174" t="s">
        <v>1</v>
      </c>
      <c r="F550" s="175" t="s">
        <v>988</v>
      </c>
      <c r="H550" s="174" t="s">
        <v>1</v>
      </c>
      <c r="I550" s="176"/>
      <c r="L550" s="172"/>
      <c r="M550" s="177"/>
      <c r="N550" s="178"/>
      <c r="O550" s="178"/>
      <c r="P550" s="178"/>
      <c r="Q550" s="178"/>
      <c r="R550" s="178"/>
      <c r="S550" s="178"/>
      <c r="T550" s="179"/>
      <c r="AT550" s="174" t="s">
        <v>243</v>
      </c>
      <c r="AU550" s="174" t="s">
        <v>87</v>
      </c>
      <c r="AV550" s="13" t="s">
        <v>82</v>
      </c>
      <c r="AW550" s="13" t="s">
        <v>29</v>
      </c>
      <c r="AX550" s="13" t="s">
        <v>75</v>
      </c>
      <c r="AY550" s="174" t="s">
        <v>234</v>
      </c>
    </row>
    <row r="551" spans="1:65" s="14" customFormat="1">
      <c r="B551" s="180"/>
      <c r="D551" s="173" t="s">
        <v>243</v>
      </c>
      <c r="E551" s="181" t="s">
        <v>1</v>
      </c>
      <c r="F551" s="182" t="s">
        <v>989</v>
      </c>
      <c r="H551" s="183">
        <v>7.36</v>
      </c>
      <c r="I551" s="184"/>
      <c r="L551" s="180"/>
      <c r="M551" s="185"/>
      <c r="N551" s="186"/>
      <c r="O551" s="186"/>
      <c r="P551" s="186"/>
      <c r="Q551" s="186"/>
      <c r="R551" s="186"/>
      <c r="S551" s="186"/>
      <c r="T551" s="187"/>
      <c r="AT551" s="181" t="s">
        <v>243</v>
      </c>
      <c r="AU551" s="181" t="s">
        <v>87</v>
      </c>
      <c r="AV551" s="14" t="s">
        <v>87</v>
      </c>
      <c r="AW551" s="14" t="s">
        <v>29</v>
      </c>
      <c r="AX551" s="14" t="s">
        <v>75</v>
      </c>
      <c r="AY551" s="181" t="s">
        <v>234</v>
      </c>
    </row>
    <row r="552" spans="1:65" s="14" customFormat="1">
      <c r="B552" s="180"/>
      <c r="D552" s="173" t="s">
        <v>243</v>
      </c>
      <c r="E552" s="181" t="s">
        <v>1</v>
      </c>
      <c r="F552" s="182" t="s">
        <v>990</v>
      </c>
      <c r="H552" s="183">
        <v>7.36</v>
      </c>
      <c r="I552" s="184"/>
      <c r="L552" s="180"/>
      <c r="M552" s="185"/>
      <c r="N552" s="186"/>
      <c r="O552" s="186"/>
      <c r="P552" s="186"/>
      <c r="Q552" s="186"/>
      <c r="R552" s="186"/>
      <c r="S552" s="186"/>
      <c r="T552" s="187"/>
      <c r="AT552" s="181" t="s">
        <v>243</v>
      </c>
      <c r="AU552" s="181" t="s">
        <v>87</v>
      </c>
      <c r="AV552" s="14" t="s">
        <v>87</v>
      </c>
      <c r="AW552" s="14" t="s">
        <v>29</v>
      </c>
      <c r="AX552" s="14" t="s">
        <v>75</v>
      </c>
      <c r="AY552" s="181" t="s">
        <v>234</v>
      </c>
    </row>
    <row r="553" spans="1:65" s="14" customFormat="1">
      <c r="B553" s="180"/>
      <c r="D553" s="173" t="s">
        <v>243</v>
      </c>
      <c r="E553" s="181" t="s">
        <v>1</v>
      </c>
      <c r="F553" s="182" t="s">
        <v>991</v>
      </c>
      <c r="H553" s="183">
        <v>25.2</v>
      </c>
      <c r="I553" s="184"/>
      <c r="L553" s="180"/>
      <c r="M553" s="185"/>
      <c r="N553" s="186"/>
      <c r="O553" s="186"/>
      <c r="P553" s="186"/>
      <c r="Q553" s="186"/>
      <c r="R553" s="186"/>
      <c r="S553" s="186"/>
      <c r="T553" s="187"/>
      <c r="AT553" s="181" t="s">
        <v>243</v>
      </c>
      <c r="AU553" s="181" t="s">
        <v>87</v>
      </c>
      <c r="AV553" s="14" t="s">
        <v>87</v>
      </c>
      <c r="AW553" s="14" t="s">
        <v>29</v>
      </c>
      <c r="AX553" s="14" t="s">
        <v>75</v>
      </c>
      <c r="AY553" s="181" t="s">
        <v>234</v>
      </c>
    </row>
    <row r="554" spans="1:65" s="15" customFormat="1">
      <c r="B554" s="188"/>
      <c r="D554" s="173" t="s">
        <v>243</v>
      </c>
      <c r="E554" s="189" t="s">
        <v>1</v>
      </c>
      <c r="F554" s="190" t="s">
        <v>248</v>
      </c>
      <c r="H554" s="191">
        <v>39.92</v>
      </c>
      <c r="I554" s="192"/>
      <c r="L554" s="188"/>
      <c r="M554" s="193"/>
      <c r="N554" s="194"/>
      <c r="O554" s="194"/>
      <c r="P554" s="194"/>
      <c r="Q554" s="194"/>
      <c r="R554" s="194"/>
      <c r="S554" s="194"/>
      <c r="T554" s="195"/>
      <c r="AT554" s="189" t="s">
        <v>243</v>
      </c>
      <c r="AU554" s="189" t="s">
        <v>87</v>
      </c>
      <c r="AV554" s="15" t="s">
        <v>241</v>
      </c>
      <c r="AW554" s="15" t="s">
        <v>29</v>
      </c>
      <c r="AX554" s="15" t="s">
        <v>75</v>
      </c>
      <c r="AY554" s="189" t="s">
        <v>234</v>
      </c>
    </row>
    <row r="555" spans="1:65" s="14" customFormat="1">
      <c r="B555" s="180"/>
      <c r="D555" s="173" t="s">
        <v>243</v>
      </c>
      <c r="E555" s="181" t="s">
        <v>1</v>
      </c>
      <c r="F555" s="182" t="s">
        <v>992</v>
      </c>
      <c r="H555" s="183">
        <v>43.911999999999999</v>
      </c>
      <c r="I555" s="184"/>
      <c r="L555" s="180"/>
      <c r="M555" s="185"/>
      <c r="N555" s="186"/>
      <c r="O555" s="186"/>
      <c r="P555" s="186"/>
      <c r="Q555" s="186"/>
      <c r="R555" s="186"/>
      <c r="S555" s="186"/>
      <c r="T555" s="187"/>
      <c r="AT555" s="181" t="s">
        <v>243</v>
      </c>
      <c r="AU555" s="181" t="s">
        <v>87</v>
      </c>
      <c r="AV555" s="14" t="s">
        <v>87</v>
      </c>
      <c r="AW555" s="14" t="s">
        <v>29</v>
      </c>
      <c r="AX555" s="14" t="s">
        <v>75</v>
      </c>
      <c r="AY555" s="181" t="s">
        <v>234</v>
      </c>
    </row>
    <row r="556" spans="1:65" s="15" customFormat="1">
      <c r="B556" s="188"/>
      <c r="D556" s="173" t="s">
        <v>243</v>
      </c>
      <c r="E556" s="189" t="s">
        <v>427</v>
      </c>
      <c r="F556" s="190" t="s">
        <v>248</v>
      </c>
      <c r="H556" s="191">
        <v>43.911999999999999</v>
      </c>
      <c r="I556" s="192"/>
      <c r="L556" s="188"/>
      <c r="M556" s="193"/>
      <c r="N556" s="194"/>
      <c r="O556" s="194"/>
      <c r="P556" s="194"/>
      <c r="Q556" s="194"/>
      <c r="R556" s="194"/>
      <c r="S556" s="194"/>
      <c r="T556" s="195"/>
      <c r="AT556" s="189" t="s">
        <v>243</v>
      </c>
      <c r="AU556" s="189" t="s">
        <v>87</v>
      </c>
      <c r="AV556" s="15" t="s">
        <v>241</v>
      </c>
      <c r="AW556" s="15" t="s">
        <v>29</v>
      </c>
      <c r="AX556" s="15" t="s">
        <v>82</v>
      </c>
      <c r="AY556" s="189" t="s">
        <v>234</v>
      </c>
    </row>
    <row r="557" spans="1:65" s="2" customFormat="1" ht="24.15" customHeight="1">
      <c r="A557" s="33"/>
      <c r="B557" s="157"/>
      <c r="C557" s="158" t="s">
        <v>993</v>
      </c>
      <c r="D557" s="158" t="s">
        <v>237</v>
      </c>
      <c r="E557" s="159" t="s">
        <v>994</v>
      </c>
      <c r="F557" s="160" t="s">
        <v>995</v>
      </c>
      <c r="G557" s="161" t="s">
        <v>267</v>
      </c>
      <c r="H557" s="162">
        <v>6.7469999999999999</v>
      </c>
      <c r="I557" s="163"/>
      <c r="J557" s="164">
        <f>ROUND(I557*H557,2)</f>
        <v>0</v>
      </c>
      <c r="K557" s="165"/>
      <c r="L557" s="34"/>
      <c r="M557" s="166" t="s">
        <v>1</v>
      </c>
      <c r="N557" s="167" t="s">
        <v>41</v>
      </c>
      <c r="O557" s="62"/>
      <c r="P557" s="168">
        <f>O557*H557</f>
        <v>0</v>
      </c>
      <c r="Q557" s="168">
        <v>0</v>
      </c>
      <c r="R557" s="168">
        <f>Q557*H557</f>
        <v>0</v>
      </c>
      <c r="S557" s="168">
        <v>0</v>
      </c>
      <c r="T557" s="169">
        <f>S557*H557</f>
        <v>0</v>
      </c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R557" s="170" t="s">
        <v>327</v>
      </c>
      <c r="AT557" s="170" t="s">
        <v>237</v>
      </c>
      <c r="AU557" s="170" t="s">
        <v>87</v>
      </c>
      <c r="AY557" s="18" t="s">
        <v>234</v>
      </c>
      <c r="BE557" s="171">
        <f>IF(N557="základná",J557,0)</f>
        <v>0</v>
      </c>
      <c r="BF557" s="171">
        <f>IF(N557="znížená",J557,0)</f>
        <v>0</v>
      </c>
      <c r="BG557" s="171">
        <f>IF(N557="zákl. prenesená",J557,0)</f>
        <v>0</v>
      </c>
      <c r="BH557" s="171">
        <f>IF(N557="zníž. prenesená",J557,0)</f>
        <v>0</v>
      </c>
      <c r="BI557" s="171">
        <f>IF(N557="nulová",J557,0)</f>
        <v>0</v>
      </c>
      <c r="BJ557" s="18" t="s">
        <v>87</v>
      </c>
      <c r="BK557" s="171">
        <f>ROUND(I557*H557,2)</f>
        <v>0</v>
      </c>
      <c r="BL557" s="18" t="s">
        <v>327</v>
      </c>
      <c r="BM557" s="170" t="s">
        <v>996</v>
      </c>
    </row>
    <row r="558" spans="1:65" s="12" customFormat="1" ht="22.95" customHeight="1">
      <c r="B558" s="144"/>
      <c r="D558" s="145" t="s">
        <v>74</v>
      </c>
      <c r="E558" s="155" t="s">
        <v>360</v>
      </c>
      <c r="F558" s="155" t="s">
        <v>361</v>
      </c>
      <c r="I558" s="147"/>
      <c r="J558" s="156">
        <f>BK558</f>
        <v>0</v>
      </c>
      <c r="L558" s="144"/>
      <c r="M558" s="149"/>
      <c r="N558" s="150"/>
      <c r="O558" s="150"/>
      <c r="P558" s="151">
        <f>SUM(P559:P567)</f>
        <v>0</v>
      </c>
      <c r="Q558" s="150"/>
      <c r="R558" s="151">
        <f>SUM(R559:R567)</f>
        <v>0.12382699999999999</v>
      </c>
      <c r="S558" s="150"/>
      <c r="T558" s="152">
        <f>SUM(T559:T567)</f>
        <v>0</v>
      </c>
      <c r="AR558" s="145" t="s">
        <v>87</v>
      </c>
      <c r="AT558" s="153" t="s">
        <v>74</v>
      </c>
      <c r="AU558" s="153" t="s">
        <v>82</v>
      </c>
      <c r="AY558" s="145" t="s">
        <v>234</v>
      </c>
      <c r="BK558" s="154">
        <f>SUM(BK559:BK567)</f>
        <v>0</v>
      </c>
    </row>
    <row r="559" spans="1:65" s="2" customFormat="1" ht="24.15" customHeight="1">
      <c r="A559" s="33"/>
      <c r="B559" s="157"/>
      <c r="C559" s="158" t="s">
        <v>997</v>
      </c>
      <c r="D559" s="158" t="s">
        <v>237</v>
      </c>
      <c r="E559" s="159" t="s">
        <v>998</v>
      </c>
      <c r="F559" s="160" t="s">
        <v>999</v>
      </c>
      <c r="G559" s="161" t="s">
        <v>305</v>
      </c>
      <c r="H559" s="162">
        <v>4</v>
      </c>
      <c r="I559" s="163"/>
      <c r="J559" s="164">
        <f>ROUND(I559*H559,2)</f>
        <v>0</v>
      </c>
      <c r="K559" s="165"/>
      <c r="L559" s="34"/>
      <c r="M559" s="166" t="s">
        <v>1</v>
      </c>
      <c r="N559" s="167" t="s">
        <v>41</v>
      </c>
      <c r="O559" s="62"/>
      <c r="P559" s="168">
        <f>O559*H559</f>
        <v>0</v>
      </c>
      <c r="Q559" s="168">
        <v>1.7000000000000001E-4</v>
      </c>
      <c r="R559" s="168">
        <f>Q559*H559</f>
        <v>6.8000000000000005E-4</v>
      </c>
      <c r="S559" s="168">
        <v>0</v>
      </c>
      <c r="T559" s="169">
        <f>S559*H559</f>
        <v>0</v>
      </c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R559" s="170" t="s">
        <v>327</v>
      </c>
      <c r="AT559" s="170" t="s">
        <v>237</v>
      </c>
      <c r="AU559" s="170" t="s">
        <v>87</v>
      </c>
      <c r="AY559" s="18" t="s">
        <v>234</v>
      </c>
      <c r="BE559" s="171">
        <f>IF(N559="základná",J559,0)</f>
        <v>0</v>
      </c>
      <c r="BF559" s="171">
        <f>IF(N559="znížená",J559,0)</f>
        <v>0</v>
      </c>
      <c r="BG559" s="171">
        <f>IF(N559="zákl. prenesená",J559,0)</f>
        <v>0</v>
      </c>
      <c r="BH559" s="171">
        <f>IF(N559="zníž. prenesená",J559,0)</f>
        <v>0</v>
      </c>
      <c r="BI559" s="171">
        <f>IF(N559="nulová",J559,0)</f>
        <v>0</v>
      </c>
      <c r="BJ559" s="18" t="s">
        <v>87</v>
      </c>
      <c r="BK559" s="171">
        <f>ROUND(I559*H559,2)</f>
        <v>0</v>
      </c>
      <c r="BL559" s="18" t="s">
        <v>327</v>
      </c>
      <c r="BM559" s="170" t="s">
        <v>1000</v>
      </c>
    </row>
    <row r="560" spans="1:65" s="2" customFormat="1" ht="24.15" customHeight="1">
      <c r="A560" s="33"/>
      <c r="B560" s="157"/>
      <c r="C560" s="158" t="s">
        <v>1001</v>
      </c>
      <c r="D560" s="158" t="s">
        <v>237</v>
      </c>
      <c r="E560" s="159" t="s">
        <v>1002</v>
      </c>
      <c r="F560" s="160" t="s">
        <v>1003</v>
      </c>
      <c r="G560" s="161" t="s">
        <v>240</v>
      </c>
      <c r="H560" s="162">
        <v>13.68</v>
      </c>
      <c r="I560" s="163"/>
      <c r="J560" s="164">
        <f>ROUND(I560*H560,2)</f>
        <v>0</v>
      </c>
      <c r="K560" s="165"/>
      <c r="L560" s="34"/>
      <c r="M560" s="166" t="s">
        <v>1</v>
      </c>
      <c r="N560" s="167" t="s">
        <v>41</v>
      </c>
      <c r="O560" s="62"/>
      <c r="P560" s="168">
        <f>O560*H560</f>
        <v>0</v>
      </c>
      <c r="Q560" s="168">
        <v>8.9999999999999998E-4</v>
      </c>
      <c r="R560" s="168">
        <f>Q560*H560</f>
        <v>1.2312E-2</v>
      </c>
      <c r="S560" s="168">
        <v>0</v>
      </c>
      <c r="T560" s="169">
        <f>S560*H560</f>
        <v>0</v>
      </c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R560" s="170" t="s">
        <v>327</v>
      </c>
      <c r="AT560" s="170" t="s">
        <v>237</v>
      </c>
      <c r="AU560" s="170" t="s">
        <v>87</v>
      </c>
      <c r="AY560" s="18" t="s">
        <v>234</v>
      </c>
      <c r="BE560" s="171">
        <f>IF(N560="základná",J560,0)</f>
        <v>0</v>
      </c>
      <c r="BF560" s="171">
        <f>IF(N560="znížená",J560,0)</f>
        <v>0</v>
      </c>
      <c r="BG560" s="171">
        <f>IF(N560="zákl. prenesená",J560,0)</f>
        <v>0</v>
      </c>
      <c r="BH560" s="171">
        <f>IF(N560="zníž. prenesená",J560,0)</f>
        <v>0</v>
      </c>
      <c r="BI560" s="171">
        <f>IF(N560="nulová",J560,0)</f>
        <v>0</v>
      </c>
      <c r="BJ560" s="18" t="s">
        <v>87</v>
      </c>
      <c r="BK560" s="171">
        <f>ROUND(I560*H560,2)</f>
        <v>0</v>
      </c>
      <c r="BL560" s="18" t="s">
        <v>327</v>
      </c>
      <c r="BM560" s="170" t="s">
        <v>1004</v>
      </c>
    </row>
    <row r="561" spans="1:65" s="14" customFormat="1">
      <c r="B561" s="180"/>
      <c r="D561" s="173" t="s">
        <v>243</v>
      </c>
      <c r="E561" s="181" t="s">
        <v>1</v>
      </c>
      <c r="F561" s="182" t="s">
        <v>742</v>
      </c>
      <c r="H561" s="183">
        <v>13.68</v>
      </c>
      <c r="I561" s="184"/>
      <c r="L561" s="180"/>
      <c r="M561" s="185"/>
      <c r="N561" s="186"/>
      <c r="O561" s="186"/>
      <c r="P561" s="186"/>
      <c r="Q561" s="186"/>
      <c r="R561" s="186"/>
      <c r="S561" s="186"/>
      <c r="T561" s="187"/>
      <c r="AT561" s="181" t="s">
        <v>243</v>
      </c>
      <c r="AU561" s="181" t="s">
        <v>87</v>
      </c>
      <c r="AV561" s="14" t="s">
        <v>87</v>
      </c>
      <c r="AW561" s="14" t="s">
        <v>29</v>
      </c>
      <c r="AX561" s="14" t="s">
        <v>82</v>
      </c>
      <c r="AY561" s="181" t="s">
        <v>234</v>
      </c>
    </row>
    <row r="562" spans="1:65" s="2" customFormat="1" ht="24.15" customHeight="1">
      <c r="A562" s="33"/>
      <c r="B562" s="157"/>
      <c r="C562" s="158" t="s">
        <v>1005</v>
      </c>
      <c r="D562" s="158" t="s">
        <v>237</v>
      </c>
      <c r="E562" s="159" t="s">
        <v>1006</v>
      </c>
      <c r="F562" s="160" t="s">
        <v>1007</v>
      </c>
      <c r="G562" s="161" t="s">
        <v>240</v>
      </c>
      <c r="H562" s="162">
        <v>49.5</v>
      </c>
      <c r="I562" s="163"/>
      <c r="J562" s="164">
        <f>ROUND(I562*H562,2)</f>
        <v>0</v>
      </c>
      <c r="K562" s="165"/>
      <c r="L562" s="34"/>
      <c r="M562" s="166" t="s">
        <v>1</v>
      </c>
      <c r="N562" s="167" t="s">
        <v>41</v>
      </c>
      <c r="O562" s="62"/>
      <c r="P562" s="168">
        <f>O562*H562</f>
        <v>0</v>
      </c>
      <c r="Q562" s="168">
        <v>2.0699999999999998E-3</v>
      </c>
      <c r="R562" s="168">
        <f>Q562*H562</f>
        <v>0.10246499999999999</v>
      </c>
      <c r="S562" s="168">
        <v>0</v>
      </c>
      <c r="T562" s="169">
        <f>S562*H562</f>
        <v>0</v>
      </c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R562" s="170" t="s">
        <v>327</v>
      </c>
      <c r="AT562" s="170" t="s">
        <v>237</v>
      </c>
      <c r="AU562" s="170" t="s">
        <v>87</v>
      </c>
      <c r="AY562" s="18" t="s">
        <v>234</v>
      </c>
      <c r="BE562" s="171">
        <f>IF(N562="základná",J562,0)</f>
        <v>0</v>
      </c>
      <c r="BF562" s="171">
        <f>IF(N562="znížená",J562,0)</f>
        <v>0</v>
      </c>
      <c r="BG562" s="171">
        <f>IF(N562="zákl. prenesená",J562,0)</f>
        <v>0</v>
      </c>
      <c r="BH562" s="171">
        <f>IF(N562="zníž. prenesená",J562,0)</f>
        <v>0</v>
      </c>
      <c r="BI562" s="171">
        <f>IF(N562="nulová",J562,0)</f>
        <v>0</v>
      </c>
      <c r="BJ562" s="18" t="s">
        <v>87</v>
      </c>
      <c r="BK562" s="171">
        <f>ROUND(I562*H562,2)</f>
        <v>0</v>
      </c>
      <c r="BL562" s="18" t="s">
        <v>327</v>
      </c>
      <c r="BM562" s="170" t="s">
        <v>1008</v>
      </c>
    </row>
    <row r="563" spans="1:65" s="13" customFormat="1" ht="20.399999999999999">
      <c r="B563" s="172"/>
      <c r="D563" s="173" t="s">
        <v>243</v>
      </c>
      <c r="E563" s="174" t="s">
        <v>1</v>
      </c>
      <c r="F563" s="175" t="s">
        <v>1009</v>
      </c>
      <c r="H563" s="174" t="s">
        <v>1</v>
      </c>
      <c r="I563" s="176"/>
      <c r="L563" s="172"/>
      <c r="M563" s="177"/>
      <c r="N563" s="178"/>
      <c r="O563" s="178"/>
      <c r="P563" s="178"/>
      <c r="Q563" s="178"/>
      <c r="R563" s="178"/>
      <c r="S563" s="178"/>
      <c r="T563" s="179"/>
      <c r="AT563" s="174" t="s">
        <v>243</v>
      </c>
      <c r="AU563" s="174" t="s">
        <v>87</v>
      </c>
      <c r="AV563" s="13" t="s">
        <v>82</v>
      </c>
      <c r="AW563" s="13" t="s">
        <v>29</v>
      </c>
      <c r="AX563" s="13" t="s">
        <v>75</v>
      </c>
      <c r="AY563" s="174" t="s">
        <v>234</v>
      </c>
    </row>
    <row r="564" spans="1:65" s="14" customFormat="1">
      <c r="B564" s="180"/>
      <c r="D564" s="173" t="s">
        <v>243</v>
      </c>
      <c r="E564" s="181" t="s">
        <v>1</v>
      </c>
      <c r="F564" s="182" t="s">
        <v>1010</v>
      </c>
      <c r="H564" s="183">
        <v>49.5</v>
      </c>
      <c r="I564" s="184"/>
      <c r="L564" s="180"/>
      <c r="M564" s="185"/>
      <c r="N564" s="186"/>
      <c r="O564" s="186"/>
      <c r="P564" s="186"/>
      <c r="Q564" s="186"/>
      <c r="R564" s="186"/>
      <c r="S564" s="186"/>
      <c r="T564" s="187"/>
      <c r="AT564" s="181" t="s">
        <v>243</v>
      </c>
      <c r="AU564" s="181" t="s">
        <v>87</v>
      </c>
      <c r="AV564" s="14" t="s">
        <v>87</v>
      </c>
      <c r="AW564" s="14" t="s">
        <v>29</v>
      </c>
      <c r="AX564" s="14" t="s">
        <v>82</v>
      </c>
      <c r="AY564" s="181" t="s">
        <v>234</v>
      </c>
    </row>
    <row r="565" spans="1:65" s="2" customFormat="1" ht="16.5" customHeight="1">
      <c r="A565" s="33"/>
      <c r="B565" s="157"/>
      <c r="C565" s="158" t="s">
        <v>1011</v>
      </c>
      <c r="D565" s="158" t="s">
        <v>237</v>
      </c>
      <c r="E565" s="159" t="s">
        <v>1012</v>
      </c>
      <c r="F565" s="160" t="s">
        <v>1013</v>
      </c>
      <c r="G565" s="161" t="s">
        <v>305</v>
      </c>
      <c r="H565" s="162">
        <v>9</v>
      </c>
      <c r="I565" s="163"/>
      <c r="J565" s="164">
        <f>ROUND(I565*H565,2)</f>
        <v>0</v>
      </c>
      <c r="K565" s="165"/>
      <c r="L565" s="34"/>
      <c r="M565" s="166" t="s">
        <v>1</v>
      </c>
      <c r="N565" s="167" t="s">
        <v>41</v>
      </c>
      <c r="O565" s="62"/>
      <c r="P565" s="168">
        <f>O565*H565</f>
        <v>0</v>
      </c>
      <c r="Q565" s="168">
        <v>9.3000000000000005E-4</v>
      </c>
      <c r="R565" s="168">
        <f>Q565*H565</f>
        <v>8.3700000000000007E-3</v>
      </c>
      <c r="S565" s="168">
        <v>0</v>
      </c>
      <c r="T565" s="169">
        <f>S565*H565</f>
        <v>0</v>
      </c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R565" s="170" t="s">
        <v>327</v>
      </c>
      <c r="AT565" s="170" t="s">
        <v>237</v>
      </c>
      <c r="AU565" s="170" t="s">
        <v>87</v>
      </c>
      <c r="AY565" s="18" t="s">
        <v>234</v>
      </c>
      <c r="BE565" s="171">
        <f>IF(N565="základná",J565,0)</f>
        <v>0</v>
      </c>
      <c r="BF565" s="171">
        <f>IF(N565="znížená",J565,0)</f>
        <v>0</v>
      </c>
      <c r="BG565" s="171">
        <f>IF(N565="zákl. prenesená",J565,0)</f>
        <v>0</v>
      </c>
      <c r="BH565" s="171">
        <f>IF(N565="zníž. prenesená",J565,0)</f>
        <v>0</v>
      </c>
      <c r="BI565" s="171">
        <f>IF(N565="nulová",J565,0)</f>
        <v>0</v>
      </c>
      <c r="BJ565" s="18" t="s">
        <v>87</v>
      </c>
      <c r="BK565" s="171">
        <f>ROUND(I565*H565,2)</f>
        <v>0</v>
      </c>
      <c r="BL565" s="18" t="s">
        <v>327</v>
      </c>
      <c r="BM565" s="170" t="s">
        <v>1014</v>
      </c>
    </row>
    <row r="566" spans="1:65" s="14" customFormat="1">
      <c r="B566" s="180"/>
      <c r="D566" s="173" t="s">
        <v>243</v>
      </c>
      <c r="E566" s="181" t="s">
        <v>1</v>
      </c>
      <c r="F566" s="182" t="s">
        <v>235</v>
      </c>
      <c r="H566" s="183">
        <v>9</v>
      </c>
      <c r="I566" s="184"/>
      <c r="L566" s="180"/>
      <c r="M566" s="185"/>
      <c r="N566" s="186"/>
      <c r="O566" s="186"/>
      <c r="P566" s="186"/>
      <c r="Q566" s="186"/>
      <c r="R566" s="186"/>
      <c r="S566" s="186"/>
      <c r="T566" s="187"/>
      <c r="AT566" s="181" t="s">
        <v>243</v>
      </c>
      <c r="AU566" s="181" t="s">
        <v>87</v>
      </c>
      <c r="AV566" s="14" t="s">
        <v>87</v>
      </c>
      <c r="AW566" s="14" t="s">
        <v>29</v>
      </c>
      <c r="AX566" s="14" t="s">
        <v>82</v>
      </c>
      <c r="AY566" s="181" t="s">
        <v>234</v>
      </c>
    </row>
    <row r="567" spans="1:65" s="2" customFormat="1" ht="24.15" customHeight="1">
      <c r="A567" s="33"/>
      <c r="B567" s="157"/>
      <c r="C567" s="158" t="s">
        <v>1015</v>
      </c>
      <c r="D567" s="158" t="s">
        <v>237</v>
      </c>
      <c r="E567" s="159" t="s">
        <v>1016</v>
      </c>
      <c r="F567" s="160" t="s">
        <v>1017</v>
      </c>
      <c r="G567" s="161" t="s">
        <v>267</v>
      </c>
      <c r="H567" s="162">
        <v>0.124</v>
      </c>
      <c r="I567" s="163"/>
      <c r="J567" s="164">
        <f>ROUND(I567*H567,2)</f>
        <v>0</v>
      </c>
      <c r="K567" s="165"/>
      <c r="L567" s="34"/>
      <c r="M567" s="166" t="s">
        <v>1</v>
      </c>
      <c r="N567" s="167" t="s">
        <v>41</v>
      </c>
      <c r="O567" s="62"/>
      <c r="P567" s="168">
        <f>O567*H567</f>
        <v>0</v>
      </c>
      <c r="Q567" s="168">
        <v>0</v>
      </c>
      <c r="R567" s="168">
        <f>Q567*H567</f>
        <v>0</v>
      </c>
      <c r="S567" s="168">
        <v>0</v>
      </c>
      <c r="T567" s="169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70" t="s">
        <v>327</v>
      </c>
      <c r="AT567" s="170" t="s">
        <v>237</v>
      </c>
      <c r="AU567" s="170" t="s">
        <v>87</v>
      </c>
      <c r="AY567" s="18" t="s">
        <v>234</v>
      </c>
      <c r="BE567" s="171">
        <f>IF(N567="základná",J567,0)</f>
        <v>0</v>
      </c>
      <c r="BF567" s="171">
        <f>IF(N567="znížená",J567,0)</f>
        <v>0</v>
      </c>
      <c r="BG567" s="171">
        <f>IF(N567="zákl. prenesená",J567,0)</f>
        <v>0</v>
      </c>
      <c r="BH567" s="171">
        <f>IF(N567="zníž. prenesená",J567,0)</f>
        <v>0</v>
      </c>
      <c r="BI567" s="171">
        <f>IF(N567="nulová",J567,0)</f>
        <v>0</v>
      </c>
      <c r="BJ567" s="18" t="s">
        <v>87</v>
      </c>
      <c r="BK567" s="171">
        <f>ROUND(I567*H567,2)</f>
        <v>0</v>
      </c>
      <c r="BL567" s="18" t="s">
        <v>327</v>
      </c>
      <c r="BM567" s="170" t="s">
        <v>1018</v>
      </c>
    </row>
    <row r="568" spans="1:65" s="12" customFormat="1" ht="22.95" customHeight="1">
      <c r="B568" s="144"/>
      <c r="D568" s="145" t="s">
        <v>74</v>
      </c>
      <c r="E568" s="155" t="s">
        <v>1019</v>
      </c>
      <c r="F568" s="155" t="s">
        <v>1020</v>
      </c>
      <c r="I568" s="147"/>
      <c r="J568" s="156">
        <f>BK568</f>
        <v>0</v>
      </c>
      <c r="L568" s="144"/>
      <c r="M568" s="149"/>
      <c r="N568" s="150"/>
      <c r="O568" s="150"/>
      <c r="P568" s="151">
        <f>SUM(P569:P614)</f>
        <v>0</v>
      </c>
      <c r="Q568" s="150"/>
      <c r="R568" s="151">
        <f>SUM(R569:R614)</f>
        <v>2.4639580000000003</v>
      </c>
      <c r="S568" s="150"/>
      <c r="T568" s="152">
        <f>SUM(T569:T614)</f>
        <v>0</v>
      </c>
      <c r="AR568" s="145" t="s">
        <v>87</v>
      </c>
      <c r="AT568" s="153" t="s">
        <v>74</v>
      </c>
      <c r="AU568" s="153" t="s">
        <v>82</v>
      </c>
      <c r="AY568" s="145" t="s">
        <v>234</v>
      </c>
      <c r="BK568" s="154">
        <f>SUM(BK569:BK614)</f>
        <v>0</v>
      </c>
    </row>
    <row r="569" spans="1:65" s="2" customFormat="1" ht="24.15" customHeight="1">
      <c r="A569" s="33"/>
      <c r="B569" s="157"/>
      <c r="C569" s="158" t="s">
        <v>1021</v>
      </c>
      <c r="D569" s="158" t="s">
        <v>237</v>
      </c>
      <c r="E569" s="159" t="s">
        <v>1022</v>
      </c>
      <c r="F569" s="160" t="s">
        <v>1023</v>
      </c>
      <c r="G569" s="161" t="s">
        <v>240</v>
      </c>
      <c r="H569" s="162">
        <v>53.62</v>
      </c>
      <c r="I569" s="163"/>
      <c r="J569" s="164">
        <f>ROUND(I569*H569,2)</f>
        <v>0</v>
      </c>
      <c r="K569" s="165"/>
      <c r="L569" s="34"/>
      <c r="M569" s="166" t="s">
        <v>1</v>
      </c>
      <c r="N569" s="167" t="s">
        <v>41</v>
      </c>
      <c r="O569" s="62"/>
      <c r="P569" s="168">
        <f>O569*H569</f>
        <v>0</v>
      </c>
      <c r="Q569" s="168">
        <v>1.8000000000000001E-4</v>
      </c>
      <c r="R569" s="168">
        <f>Q569*H569</f>
        <v>9.6515999999999998E-3</v>
      </c>
      <c r="S569" s="168">
        <v>0</v>
      </c>
      <c r="T569" s="169">
        <f>S569*H569</f>
        <v>0</v>
      </c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R569" s="170" t="s">
        <v>327</v>
      </c>
      <c r="AT569" s="170" t="s">
        <v>237</v>
      </c>
      <c r="AU569" s="170" t="s">
        <v>87</v>
      </c>
      <c r="AY569" s="18" t="s">
        <v>234</v>
      </c>
      <c r="BE569" s="171">
        <f>IF(N569="základná",J569,0)</f>
        <v>0</v>
      </c>
      <c r="BF569" s="171">
        <f>IF(N569="znížená",J569,0)</f>
        <v>0</v>
      </c>
      <c r="BG569" s="171">
        <f>IF(N569="zákl. prenesená",J569,0)</f>
        <v>0</v>
      </c>
      <c r="BH569" s="171">
        <f>IF(N569="zníž. prenesená",J569,0)</f>
        <v>0</v>
      </c>
      <c r="BI569" s="171">
        <f>IF(N569="nulová",J569,0)</f>
        <v>0</v>
      </c>
      <c r="BJ569" s="18" t="s">
        <v>87</v>
      </c>
      <c r="BK569" s="171">
        <f>ROUND(I569*H569,2)</f>
        <v>0</v>
      </c>
      <c r="BL569" s="18" t="s">
        <v>327</v>
      </c>
      <c r="BM569" s="170" t="s">
        <v>1024</v>
      </c>
    </row>
    <row r="570" spans="1:65" s="13" customFormat="1">
      <c r="B570" s="172"/>
      <c r="D570" s="173" t="s">
        <v>243</v>
      </c>
      <c r="E570" s="174" t="s">
        <v>1</v>
      </c>
      <c r="F570" s="175" t="s">
        <v>1025</v>
      </c>
      <c r="H570" s="174" t="s">
        <v>1</v>
      </c>
      <c r="I570" s="176"/>
      <c r="L570" s="172"/>
      <c r="M570" s="177"/>
      <c r="N570" s="178"/>
      <c r="O570" s="178"/>
      <c r="P570" s="178"/>
      <c r="Q570" s="178"/>
      <c r="R570" s="178"/>
      <c r="S570" s="178"/>
      <c r="T570" s="179"/>
      <c r="AT570" s="174" t="s">
        <v>243</v>
      </c>
      <c r="AU570" s="174" t="s">
        <v>87</v>
      </c>
      <c r="AV570" s="13" t="s">
        <v>82</v>
      </c>
      <c r="AW570" s="13" t="s">
        <v>29</v>
      </c>
      <c r="AX570" s="13" t="s">
        <v>75</v>
      </c>
      <c r="AY570" s="174" t="s">
        <v>234</v>
      </c>
    </row>
    <row r="571" spans="1:65" s="14" customFormat="1">
      <c r="B571" s="180"/>
      <c r="D571" s="173" t="s">
        <v>243</v>
      </c>
      <c r="E571" s="181" t="s">
        <v>1</v>
      </c>
      <c r="F571" s="182" t="s">
        <v>1026</v>
      </c>
      <c r="H571" s="183">
        <v>4.84</v>
      </c>
      <c r="I571" s="184"/>
      <c r="L571" s="180"/>
      <c r="M571" s="185"/>
      <c r="N571" s="186"/>
      <c r="O571" s="186"/>
      <c r="P571" s="186"/>
      <c r="Q571" s="186"/>
      <c r="R571" s="186"/>
      <c r="S571" s="186"/>
      <c r="T571" s="187"/>
      <c r="AT571" s="181" t="s">
        <v>243</v>
      </c>
      <c r="AU571" s="181" t="s">
        <v>87</v>
      </c>
      <c r="AV571" s="14" t="s">
        <v>87</v>
      </c>
      <c r="AW571" s="14" t="s">
        <v>29</v>
      </c>
      <c r="AX571" s="14" t="s">
        <v>75</v>
      </c>
      <c r="AY571" s="181" t="s">
        <v>234</v>
      </c>
    </row>
    <row r="572" spans="1:65" s="14" customFormat="1">
      <c r="B572" s="180"/>
      <c r="D572" s="173" t="s">
        <v>243</v>
      </c>
      <c r="E572" s="181" t="s">
        <v>1</v>
      </c>
      <c r="F572" s="182" t="s">
        <v>245</v>
      </c>
      <c r="H572" s="183">
        <v>5.44</v>
      </c>
      <c r="I572" s="184"/>
      <c r="L572" s="180"/>
      <c r="M572" s="185"/>
      <c r="N572" s="186"/>
      <c r="O572" s="186"/>
      <c r="P572" s="186"/>
      <c r="Q572" s="186"/>
      <c r="R572" s="186"/>
      <c r="S572" s="186"/>
      <c r="T572" s="187"/>
      <c r="AT572" s="181" t="s">
        <v>243</v>
      </c>
      <c r="AU572" s="181" t="s">
        <v>87</v>
      </c>
      <c r="AV572" s="14" t="s">
        <v>87</v>
      </c>
      <c r="AW572" s="14" t="s">
        <v>29</v>
      </c>
      <c r="AX572" s="14" t="s">
        <v>75</v>
      </c>
      <c r="AY572" s="181" t="s">
        <v>234</v>
      </c>
    </row>
    <row r="573" spans="1:65" s="14" customFormat="1">
      <c r="B573" s="180"/>
      <c r="D573" s="173" t="s">
        <v>243</v>
      </c>
      <c r="E573" s="181" t="s">
        <v>1</v>
      </c>
      <c r="F573" s="182" t="s">
        <v>1027</v>
      </c>
      <c r="H573" s="183">
        <v>20.96</v>
      </c>
      <c r="I573" s="184"/>
      <c r="L573" s="180"/>
      <c r="M573" s="185"/>
      <c r="N573" s="186"/>
      <c r="O573" s="186"/>
      <c r="P573" s="186"/>
      <c r="Q573" s="186"/>
      <c r="R573" s="186"/>
      <c r="S573" s="186"/>
      <c r="T573" s="187"/>
      <c r="AT573" s="181" t="s">
        <v>243</v>
      </c>
      <c r="AU573" s="181" t="s">
        <v>87</v>
      </c>
      <c r="AV573" s="14" t="s">
        <v>87</v>
      </c>
      <c r="AW573" s="14" t="s">
        <v>29</v>
      </c>
      <c r="AX573" s="14" t="s">
        <v>75</v>
      </c>
      <c r="AY573" s="181" t="s">
        <v>234</v>
      </c>
    </row>
    <row r="574" spans="1:65" s="14" customFormat="1">
      <c r="B574" s="180"/>
      <c r="D574" s="173" t="s">
        <v>243</v>
      </c>
      <c r="E574" s="181" t="s">
        <v>1</v>
      </c>
      <c r="F574" s="182" t="s">
        <v>1028</v>
      </c>
      <c r="H574" s="183">
        <v>5.4</v>
      </c>
      <c r="I574" s="184"/>
      <c r="L574" s="180"/>
      <c r="M574" s="185"/>
      <c r="N574" s="186"/>
      <c r="O574" s="186"/>
      <c r="P574" s="186"/>
      <c r="Q574" s="186"/>
      <c r="R574" s="186"/>
      <c r="S574" s="186"/>
      <c r="T574" s="187"/>
      <c r="AT574" s="181" t="s">
        <v>243</v>
      </c>
      <c r="AU574" s="181" t="s">
        <v>87</v>
      </c>
      <c r="AV574" s="14" t="s">
        <v>87</v>
      </c>
      <c r="AW574" s="14" t="s">
        <v>29</v>
      </c>
      <c r="AX574" s="14" t="s">
        <v>75</v>
      </c>
      <c r="AY574" s="181" t="s">
        <v>234</v>
      </c>
    </row>
    <row r="575" spans="1:65" s="14" customFormat="1">
      <c r="B575" s="180"/>
      <c r="D575" s="173" t="s">
        <v>243</v>
      </c>
      <c r="E575" s="181" t="s">
        <v>1</v>
      </c>
      <c r="F575" s="182" t="s">
        <v>1029</v>
      </c>
      <c r="H575" s="183">
        <v>10.96</v>
      </c>
      <c r="I575" s="184"/>
      <c r="L575" s="180"/>
      <c r="M575" s="185"/>
      <c r="N575" s="186"/>
      <c r="O575" s="186"/>
      <c r="P575" s="186"/>
      <c r="Q575" s="186"/>
      <c r="R575" s="186"/>
      <c r="S575" s="186"/>
      <c r="T575" s="187"/>
      <c r="AT575" s="181" t="s">
        <v>243</v>
      </c>
      <c r="AU575" s="181" t="s">
        <v>87</v>
      </c>
      <c r="AV575" s="14" t="s">
        <v>87</v>
      </c>
      <c r="AW575" s="14" t="s">
        <v>29</v>
      </c>
      <c r="AX575" s="14" t="s">
        <v>75</v>
      </c>
      <c r="AY575" s="181" t="s">
        <v>234</v>
      </c>
    </row>
    <row r="576" spans="1:65" s="14" customFormat="1">
      <c r="B576" s="180"/>
      <c r="D576" s="173" t="s">
        <v>243</v>
      </c>
      <c r="E576" s="181" t="s">
        <v>1</v>
      </c>
      <c r="F576" s="182" t="s">
        <v>1030</v>
      </c>
      <c r="H576" s="183">
        <v>6.02</v>
      </c>
      <c r="I576" s="184"/>
      <c r="L576" s="180"/>
      <c r="M576" s="185"/>
      <c r="N576" s="186"/>
      <c r="O576" s="186"/>
      <c r="P576" s="186"/>
      <c r="Q576" s="186"/>
      <c r="R576" s="186"/>
      <c r="S576" s="186"/>
      <c r="T576" s="187"/>
      <c r="AT576" s="181" t="s">
        <v>243</v>
      </c>
      <c r="AU576" s="181" t="s">
        <v>87</v>
      </c>
      <c r="AV576" s="14" t="s">
        <v>87</v>
      </c>
      <c r="AW576" s="14" t="s">
        <v>29</v>
      </c>
      <c r="AX576" s="14" t="s">
        <v>75</v>
      </c>
      <c r="AY576" s="181" t="s">
        <v>234</v>
      </c>
    </row>
    <row r="577" spans="1:65" s="15" customFormat="1">
      <c r="B577" s="188"/>
      <c r="D577" s="173" t="s">
        <v>243</v>
      </c>
      <c r="E577" s="189" t="s">
        <v>1</v>
      </c>
      <c r="F577" s="190" t="s">
        <v>248</v>
      </c>
      <c r="H577" s="191">
        <v>53.62</v>
      </c>
      <c r="I577" s="192"/>
      <c r="L577" s="188"/>
      <c r="M577" s="193"/>
      <c r="N577" s="194"/>
      <c r="O577" s="194"/>
      <c r="P577" s="194"/>
      <c r="Q577" s="194"/>
      <c r="R577" s="194"/>
      <c r="S577" s="194"/>
      <c r="T577" s="195"/>
      <c r="AT577" s="189" t="s">
        <v>243</v>
      </c>
      <c r="AU577" s="189" t="s">
        <v>87</v>
      </c>
      <c r="AV577" s="15" t="s">
        <v>241</v>
      </c>
      <c r="AW577" s="15" t="s">
        <v>29</v>
      </c>
      <c r="AX577" s="15" t="s">
        <v>82</v>
      </c>
      <c r="AY577" s="189" t="s">
        <v>234</v>
      </c>
    </row>
    <row r="578" spans="1:65" s="2" customFormat="1" ht="62.7" customHeight="1">
      <c r="A578" s="33"/>
      <c r="B578" s="157"/>
      <c r="C578" s="199" t="s">
        <v>1031</v>
      </c>
      <c r="D578" s="199" t="s">
        <v>478</v>
      </c>
      <c r="E578" s="200" t="s">
        <v>1032</v>
      </c>
      <c r="F578" s="201" t="s">
        <v>1033</v>
      </c>
      <c r="G578" s="202" t="s">
        <v>305</v>
      </c>
      <c r="H578" s="203">
        <v>1</v>
      </c>
      <c r="I578" s="204"/>
      <c r="J578" s="205">
        <f t="shared" ref="J578:J584" si="10">ROUND(I578*H578,2)</f>
        <v>0</v>
      </c>
      <c r="K578" s="206"/>
      <c r="L578" s="207"/>
      <c r="M578" s="208" t="s">
        <v>1</v>
      </c>
      <c r="N578" s="209" t="s">
        <v>41</v>
      </c>
      <c r="O578" s="62"/>
      <c r="P578" s="168">
        <f t="shared" ref="P578:P584" si="11">O578*H578</f>
        <v>0</v>
      </c>
      <c r="Q578" s="168">
        <v>4.2000000000000003E-2</v>
      </c>
      <c r="R578" s="168">
        <f t="shared" ref="R578:R584" si="12">Q578*H578</f>
        <v>4.2000000000000003E-2</v>
      </c>
      <c r="S578" s="168">
        <v>0</v>
      </c>
      <c r="T578" s="169">
        <f t="shared" ref="T578:T584" si="13">S578*H578</f>
        <v>0</v>
      </c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R578" s="170" t="s">
        <v>643</v>
      </c>
      <c r="AT578" s="170" t="s">
        <v>478</v>
      </c>
      <c r="AU578" s="170" t="s">
        <v>87</v>
      </c>
      <c r="AY578" s="18" t="s">
        <v>234</v>
      </c>
      <c r="BE578" s="171">
        <f t="shared" ref="BE578:BE584" si="14">IF(N578="základná",J578,0)</f>
        <v>0</v>
      </c>
      <c r="BF578" s="171">
        <f t="shared" ref="BF578:BF584" si="15">IF(N578="znížená",J578,0)</f>
        <v>0</v>
      </c>
      <c r="BG578" s="171">
        <f t="shared" ref="BG578:BG584" si="16">IF(N578="zákl. prenesená",J578,0)</f>
        <v>0</v>
      </c>
      <c r="BH578" s="171">
        <f t="shared" ref="BH578:BH584" si="17">IF(N578="zníž. prenesená",J578,0)</f>
        <v>0</v>
      </c>
      <c r="BI578" s="171">
        <f t="shared" ref="BI578:BI584" si="18">IF(N578="nulová",J578,0)</f>
        <v>0</v>
      </c>
      <c r="BJ578" s="18" t="s">
        <v>87</v>
      </c>
      <c r="BK578" s="171">
        <f t="shared" ref="BK578:BK584" si="19">ROUND(I578*H578,2)</f>
        <v>0</v>
      </c>
      <c r="BL578" s="18" t="s">
        <v>327</v>
      </c>
      <c r="BM578" s="170" t="s">
        <v>1034</v>
      </c>
    </row>
    <row r="579" spans="1:65" s="2" customFormat="1" ht="62.7" customHeight="1">
      <c r="A579" s="33"/>
      <c r="B579" s="157"/>
      <c r="C579" s="199" t="s">
        <v>325</v>
      </c>
      <c r="D579" s="199" t="s">
        <v>478</v>
      </c>
      <c r="E579" s="200" t="s">
        <v>1035</v>
      </c>
      <c r="F579" s="201" t="s">
        <v>1036</v>
      </c>
      <c r="G579" s="202" t="s">
        <v>305</v>
      </c>
      <c r="H579" s="203">
        <v>1</v>
      </c>
      <c r="I579" s="204"/>
      <c r="J579" s="205">
        <f t="shared" si="10"/>
        <v>0</v>
      </c>
      <c r="K579" s="206"/>
      <c r="L579" s="207"/>
      <c r="M579" s="208" t="s">
        <v>1</v>
      </c>
      <c r="N579" s="209" t="s">
        <v>41</v>
      </c>
      <c r="O579" s="62"/>
      <c r="P579" s="168">
        <f t="shared" si="11"/>
        <v>0</v>
      </c>
      <c r="Q579" s="168">
        <v>4.2000000000000003E-2</v>
      </c>
      <c r="R579" s="168">
        <f t="shared" si="12"/>
        <v>4.2000000000000003E-2</v>
      </c>
      <c r="S579" s="168">
        <v>0</v>
      </c>
      <c r="T579" s="169">
        <f t="shared" si="13"/>
        <v>0</v>
      </c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R579" s="170" t="s">
        <v>643</v>
      </c>
      <c r="AT579" s="170" t="s">
        <v>478</v>
      </c>
      <c r="AU579" s="170" t="s">
        <v>87</v>
      </c>
      <c r="AY579" s="18" t="s">
        <v>234</v>
      </c>
      <c r="BE579" s="171">
        <f t="shared" si="14"/>
        <v>0</v>
      </c>
      <c r="BF579" s="171">
        <f t="shared" si="15"/>
        <v>0</v>
      </c>
      <c r="BG579" s="171">
        <f t="shared" si="16"/>
        <v>0</v>
      </c>
      <c r="BH579" s="171">
        <f t="shared" si="17"/>
        <v>0</v>
      </c>
      <c r="BI579" s="171">
        <f t="shared" si="18"/>
        <v>0</v>
      </c>
      <c r="BJ579" s="18" t="s">
        <v>87</v>
      </c>
      <c r="BK579" s="171">
        <f t="shared" si="19"/>
        <v>0</v>
      </c>
      <c r="BL579" s="18" t="s">
        <v>327</v>
      </c>
      <c r="BM579" s="170" t="s">
        <v>1037</v>
      </c>
    </row>
    <row r="580" spans="1:65" s="2" customFormat="1" ht="62.7" customHeight="1">
      <c r="A580" s="33"/>
      <c r="B580" s="157"/>
      <c r="C580" s="199" t="s">
        <v>1038</v>
      </c>
      <c r="D580" s="199" t="s">
        <v>478</v>
      </c>
      <c r="E580" s="200" t="s">
        <v>1039</v>
      </c>
      <c r="F580" s="201" t="s">
        <v>1040</v>
      </c>
      <c r="G580" s="202" t="s">
        <v>305</v>
      </c>
      <c r="H580" s="203">
        <v>4</v>
      </c>
      <c r="I580" s="204"/>
      <c r="J580" s="205">
        <f t="shared" si="10"/>
        <v>0</v>
      </c>
      <c r="K580" s="206"/>
      <c r="L580" s="207"/>
      <c r="M580" s="208" t="s">
        <v>1</v>
      </c>
      <c r="N580" s="209" t="s">
        <v>41</v>
      </c>
      <c r="O580" s="62"/>
      <c r="P580" s="168">
        <f t="shared" si="11"/>
        <v>0</v>
      </c>
      <c r="Q580" s="168">
        <v>4.2000000000000003E-2</v>
      </c>
      <c r="R580" s="168">
        <f t="shared" si="12"/>
        <v>0.16800000000000001</v>
      </c>
      <c r="S580" s="168">
        <v>0</v>
      </c>
      <c r="T580" s="169">
        <f t="shared" si="13"/>
        <v>0</v>
      </c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R580" s="170" t="s">
        <v>643</v>
      </c>
      <c r="AT580" s="170" t="s">
        <v>478</v>
      </c>
      <c r="AU580" s="170" t="s">
        <v>87</v>
      </c>
      <c r="AY580" s="18" t="s">
        <v>234</v>
      </c>
      <c r="BE580" s="171">
        <f t="shared" si="14"/>
        <v>0</v>
      </c>
      <c r="BF580" s="171">
        <f t="shared" si="15"/>
        <v>0</v>
      </c>
      <c r="BG580" s="171">
        <f t="shared" si="16"/>
        <v>0</v>
      </c>
      <c r="BH580" s="171">
        <f t="shared" si="17"/>
        <v>0</v>
      </c>
      <c r="BI580" s="171">
        <f t="shared" si="18"/>
        <v>0</v>
      </c>
      <c r="BJ580" s="18" t="s">
        <v>87</v>
      </c>
      <c r="BK580" s="171">
        <f t="shared" si="19"/>
        <v>0</v>
      </c>
      <c r="BL580" s="18" t="s">
        <v>327</v>
      </c>
      <c r="BM580" s="170" t="s">
        <v>1041</v>
      </c>
    </row>
    <row r="581" spans="1:65" s="2" customFormat="1" ht="62.7" customHeight="1">
      <c r="A581" s="33"/>
      <c r="B581" s="157"/>
      <c r="C581" s="199" t="s">
        <v>1042</v>
      </c>
      <c r="D581" s="199" t="s">
        <v>478</v>
      </c>
      <c r="E581" s="200" t="s">
        <v>1043</v>
      </c>
      <c r="F581" s="201" t="s">
        <v>1044</v>
      </c>
      <c r="G581" s="202" t="s">
        <v>305</v>
      </c>
      <c r="H581" s="203">
        <v>1</v>
      </c>
      <c r="I581" s="204"/>
      <c r="J581" s="205">
        <f t="shared" si="10"/>
        <v>0</v>
      </c>
      <c r="K581" s="206"/>
      <c r="L581" s="207"/>
      <c r="M581" s="208" t="s">
        <v>1</v>
      </c>
      <c r="N581" s="209" t="s">
        <v>41</v>
      </c>
      <c r="O581" s="62"/>
      <c r="P581" s="168">
        <f t="shared" si="11"/>
        <v>0</v>
      </c>
      <c r="Q581" s="168">
        <v>4.2000000000000003E-2</v>
      </c>
      <c r="R581" s="168">
        <f t="shared" si="12"/>
        <v>4.2000000000000003E-2</v>
      </c>
      <c r="S581" s="168">
        <v>0</v>
      </c>
      <c r="T581" s="169">
        <f t="shared" si="13"/>
        <v>0</v>
      </c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R581" s="170" t="s">
        <v>643</v>
      </c>
      <c r="AT581" s="170" t="s">
        <v>478</v>
      </c>
      <c r="AU581" s="170" t="s">
        <v>87</v>
      </c>
      <c r="AY581" s="18" t="s">
        <v>234</v>
      </c>
      <c r="BE581" s="171">
        <f t="shared" si="14"/>
        <v>0</v>
      </c>
      <c r="BF581" s="171">
        <f t="shared" si="15"/>
        <v>0</v>
      </c>
      <c r="BG581" s="171">
        <f t="shared" si="16"/>
        <v>0</v>
      </c>
      <c r="BH581" s="171">
        <f t="shared" si="17"/>
        <v>0</v>
      </c>
      <c r="BI581" s="171">
        <f t="shared" si="18"/>
        <v>0</v>
      </c>
      <c r="BJ581" s="18" t="s">
        <v>87</v>
      </c>
      <c r="BK581" s="171">
        <f t="shared" si="19"/>
        <v>0</v>
      </c>
      <c r="BL581" s="18" t="s">
        <v>327</v>
      </c>
      <c r="BM581" s="170" t="s">
        <v>1045</v>
      </c>
    </row>
    <row r="582" spans="1:65" s="2" customFormat="1" ht="62.7" customHeight="1">
      <c r="A582" s="33"/>
      <c r="B582" s="157"/>
      <c r="C582" s="199" t="s">
        <v>1046</v>
      </c>
      <c r="D582" s="199" t="s">
        <v>478</v>
      </c>
      <c r="E582" s="200" t="s">
        <v>1047</v>
      </c>
      <c r="F582" s="201" t="s">
        <v>1048</v>
      </c>
      <c r="G582" s="202" t="s">
        <v>305</v>
      </c>
      <c r="H582" s="203">
        <v>2</v>
      </c>
      <c r="I582" s="204"/>
      <c r="J582" s="205">
        <f t="shared" si="10"/>
        <v>0</v>
      </c>
      <c r="K582" s="206"/>
      <c r="L582" s="207"/>
      <c r="M582" s="208" t="s">
        <v>1</v>
      </c>
      <c r="N582" s="209" t="s">
        <v>41</v>
      </c>
      <c r="O582" s="62"/>
      <c r="P582" s="168">
        <f t="shared" si="11"/>
        <v>0</v>
      </c>
      <c r="Q582" s="168">
        <v>4.2000000000000003E-2</v>
      </c>
      <c r="R582" s="168">
        <f t="shared" si="12"/>
        <v>8.4000000000000005E-2</v>
      </c>
      <c r="S582" s="168">
        <v>0</v>
      </c>
      <c r="T582" s="169">
        <f t="shared" si="13"/>
        <v>0</v>
      </c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R582" s="170" t="s">
        <v>643</v>
      </c>
      <c r="AT582" s="170" t="s">
        <v>478</v>
      </c>
      <c r="AU582" s="170" t="s">
        <v>87</v>
      </c>
      <c r="AY582" s="18" t="s">
        <v>234</v>
      </c>
      <c r="BE582" s="171">
        <f t="shared" si="14"/>
        <v>0</v>
      </c>
      <c r="BF582" s="171">
        <f t="shared" si="15"/>
        <v>0</v>
      </c>
      <c r="BG582" s="171">
        <f t="shared" si="16"/>
        <v>0</v>
      </c>
      <c r="BH582" s="171">
        <f t="shared" si="17"/>
        <v>0</v>
      </c>
      <c r="BI582" s="171">
        <f t="shared" si="18"/>
        <v>0</v>
      </c>
      <c r="BJ582" s="18" t="s">
        <v>87</v>
      </c>
      <c r="BK582" s="171">
        <f t="shared" si="19"/>
        <v>0</v>
      </c>
      <c r="BL582" s="18" t="s">
        <v>327</v>
      </c>
      <c r="BM582" s="170" t="s">
        <v>1049</v>
      </c>
    </row>
    <row r="583" spans="1:65" s="2" customFormat="1" ht="62.7" customHeight="1">
      <c r="A583" s="33"/>
      <c r="B583" s="157"/>
      <c r="C583" s="199" t="s">
        <v>1050</v>
      </c>
      <c r="D583" s="199" t="s">
        <v>478</v>
      </c>
      <c r="E583" s="200" t="s">
        <v>1051</v>
      </c>
      <c r="F583" s="201" t="s">
        <v>1052</v>
      </c>
      <c r="G583" s="202" t="s">
        <v>305</v>
      </c>
      <c r="H583" s="203">
        <v>1</v>
      </c>
      <c r="I583" s="204"/>
      <c r="J583" s="205">
        <f t="shared" si="10"/>
        <v>0</v>
      </c>
      <c r="K583" s="206"/>
      <c r="L583" s="207"/>
      <c r="M583" s="208" t="s">
        <v>1</v>
      </c>
      <c r="N583" s="209" t="s">
        <v>41</v>
      </c>
      <c r="O583" s="62"/>
      <c r="P583" s="168">
        <f t="shared" si="11"/>
        <v>0</v>
      </c>
      <c r="Q583" s="168">
        <v>4.2000000000000003E-2</v>
      </c>
      <c r="R583" s="168">
        <f t="shared" si="12"/>
        <v>4.2000000000000003E-2</v>
      </c>
      <c r="S583" s="168">
        <v>0</v>
      </c>
      <c r="T583" s="169">
        <f t="shared" si="13"/>
        <v>0</v>
      </c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R583" s="170" t="s">
        <v>643</v>
      </c>
      <c r="AT583" s="170" t="s">
        <v>478</v>
      </c>
      <c r="AU583" s="170" t="s">
        <v>87</v>
      </c>
      <c r="AY583" s="18" t="s">
        <v>234</v>
      </c>
      <c r="BE583" s="171">
        <f t="shared" si="14"/>
        <v>0</v>
      </c>
      <c r="BF583" s="171">
        <f t="shared" si="15"/>
        <v>0</v>
      </c>
      <c r="BG583" s="171">
        <f t="shared" si="16"/>
        <v>0</v>
      </c>
      <c r="BH583" s="171">
        <f t="shared" si="17"/>
        <v>0</v>
      </c>
      <c r="BI583" s="171">
        <f t="shared" si="18"/>
        <v>0</v>
      </c>
      <c r="BJ583" s="18" t="s">
        <v>87</v>
      </c>
      <c r="BK583" s="171">
        <f t="shared" si="19"/>
        <v>0</v>
      </c>
      <c r="BL583" s="18" t="s">
        <v>327</v>
      </c>
      <c r="BM583" s="170" t="s">
        <v>1053</v>
      </c>
    </row>
    <row r="584" spans="1:65" s="2" customFormat="1" ht="24.15" customHeight="1">
      <c r="A584" s="33"/>
      <c r="B584" s="157"/>
      <c r="C584" s="158" t="s">
        <v>1054</v>
      </c>
      <c r="D584" s="158" t="s">
        <v>237</v>
      </c>
      <c r="E584" s="159" t="s">
        <v>1055</v>
      </c>
      <c r="F584" s="160" t="s">
        <v>1056</v>
      </c>
      <c r="G584" s="161" t="s">
        <v>240</v>
      </c>
      <c r="H584" s="162">
        <v>45.92</v>
      </c>
      <c r="I584" s="163"/>
      <c r="J584" s="164">
        <f t="shared" si="10"/>
        <v>0</v>
      </c>
      <c r="K584" s="165"/>
      <c r="L584" s="34"/>
      <c r="M584" s="166" t="s">
        <v>1</v>
      </c>
      <c r="N584" s="167" t="s">
        <v>41</v>
      </c>
      <c r="O584" s="62"/>
      <c r="P584" s="168">
        <f t="shared" si="11"/>
        <v>0</v>
      </c>
      <c r="Q584" s="168">
        <v>4.2000000000000002E-4</v>
      </c>
      <c r="R584" s="168">
        <f t="shared" si="12"/>
        <v>1.9286400000000002E-2</v>
      </c>
      <c r="S584" s="168">
        <v>0</v>
      </c>
      <c r="T584" s="169">
        <f t="shared" si="13"/>
        <v>0</v>
      </c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R584" s="170" t="s">
        <v>327</v>
      </c>
      <c r="AT584" s="170" t="s">
        <v>237</v>
      </c>
      <c r="AU584" s="170" t="s">
        <v>87</v>
      </c>
      <c r="AY584" s="18" t="s">
        <v>234</v>
      </c>
      <c r="BE584" s="171">
        <f t="shared" si="14"/>
        <v>0</v>
      </c>
      <c r="BF584" s="171">
        <f t="shared" si="15"/>
        <v>0</v>
      </c>
      <c r="BG584" s="171">
        <f t="shared" si="16"/>
        <v>0</v>
      </c>
      <c r="BH584" s="171">
        <f t="shared" si="17"/>
        <v>0</v>
      </c>
      <c r="BI584" s="171">
        <f t="shared" si="18"/>
        <v>0</v>
      </c>
      <c r="BJ584" s="18" t="s">
        <v>87</v>
      </c>
      <c r="BK584" s="171">
        <f t="shared" si="19"/>
        <v>0</v>
      </c>
      <c r="BL584" s="18" t="s">
        <v>327</v>
      </c>
      <c r="BM584" s="170" t="s">
        <v>1057</v>
      </c>
    </row>
    <row r="585" spans="1:65" s="13" customFormat="1">
      <c r="B585" s="172"/>
      <c r="D585" s="173" t="s">
        <v>243</v>
      </c>
      <c r="E585" s="174" t="s">
        <v>1</v>
      </c>
      <c r="F585" s="175" t="s">
        <v>621</v>
      </c>
      <c r="H585" s="174" t="s">
        <v>1</v>
      </c>
      <c r="I585" s="176"/>
      <c r="L585" s="172"/>
      <c r="M585" s="177"/>
      <c r="N585" s="178"/>
      <c r="O585" s="178"/>
      <c r="P585" s="178"/>
      <c r="Q585" s="178"/>
      <c r="R585" s="178"/>
      <c r="S585" s="178"/>
      <c r="T585" s="179"/>
      <c r="AT585" s="174" t="s">
        <v>243</v>
      </c>
      <c r="AU585" s="174" t="s">
        <v>87</v>
      </c>
      <c r="AV585" s="13" t="s">
        <v>82</v>
      </c>
      <c r="AW585" s="13" t="s">
        <v>29</v>
      </c>
      <c r="AX585" s="13" t="s">
        <v>75</v>
      </c>
      <c r="AY585" s="174" t="s">
        <v>234</v>
      </c>
    </row>
    <row r="586" spans="1:65" s="14" customFormat="1">
      <c r="B586" s="180"/>
      <c r="D586" s="173" t="s">
        <v>243</v>
      </c>
      <c r="E586" s="181" t="s">
        <v>1</v>
      </c>
      <c r="F586" s="182" t="s">
        <v>1058</v>
      </c>
      <c r="H586" s="183">
        <v>40.18</v>
      </c>
      <c r="I586" s="184"/>
      <c r="L586" s="180"/>
      <c r="M586" s="185"/>
      <c r="N586" s="186"/>
      <c r="O586" s="186"/>
      <c r="P586" s="186"/>
      <c r="Q586" s="186"/>
      <c r="R586" s="186"/>
      <c r="S586" s="186"/>
      <c r="T586" s="187"/>
      <c r="AT586" s="181" t="s">
        <v>243</v>
      </c>
      <c r="AU586" s="181" t="s">
        <v>87</v>
      </c>
      <c r="AV586" s="14" t="s">
        <v>87</v>
      </c>
      <c r="AW586" s="14" t="s">
        <v>29</v>
      </c>
      <c r="AX586" s="14" t="s">
        <v>75</v>
      </c>
      <c r="AY586" s="181" t="s">
        <v>234</v>
      </c>
    </row>
    <row r="587" spans="1:65" s="14" customFormat="1">
      <c r="B587" s="180"/>
      <c r="D587" s="173" t="s">
        <v>243</v>
      </c>
      <c r="E587" s="181" t="s">
        <v>1</v>
      </c>
      <c r="F587" s="182" t="s">
        <v>1059</v>
      </c>
      <c r="H587" s="183">
        <v>5.74</v>
      </c>
      <c r="I587" s="184"/>
      <c r="L587" s="180"/>
      <c r="M587" s="185"/>
      <c r="N587" s="186"/>
      <c r="O587" s="186"/>
      <c r="P587" s="186"/>
      <c r="Q587" s="186"/>
      <c r="R587" s="186"/>
      <c r="S587" s="186"/>
      <c r="T587" s="187"/>
      <c r="AT587" s="181" t="s">
        <v>243</v>
      </c>
      <c r="AU587" s="181" t="s">
        <v>87</v>
      </c>
      <c r="AV587" s="14" t="s">
        <v>87</v>
      </c>
      <c r="AW587" s="14" t="s">
        <v>29</v>
      </c>
      <c r="AX587" s="14" t="s">
        <v>75</v>
      </c>
      <c r="AY587" s="181" t="s">
        <v>234</v>
      </c>
    </row>
    <row r="588" spans="1:65" s="15" customFormat="1">
      <c r="B588" s="188"/>
      <c r="D588" s="173" t="s">
        <v>243</v>
      </c>
      <c r="E588" s="189" t="s">
        <v>1</v>
      </c>
      <c r="F588" s="190" t="s">
        <v>248</v>
      </c>
      <c r="H588" s="191">
        <v>45.92</v>
      </c>
      <c r="I588" s="192"/>
      <c r="L588" s="188"/>
      <c r="M588" s="193"/>
      <c r="N588" s="194"/>
      <c r="O588" s="194"/>
      <c r="P588" s="194"/>
      <c r="Q588" s="194"/>
      <c r="R588" s="194"/>
      <c r="S588" s="194"/>
      <c r="T588" s="195"/>
      <c r="AT588" s="189" t="s">
        <v>243</v>
      </c>
      <c r="AU588" s="189" t="s">
        <v>87</v>
      </c>
      <c r="AV588" s="15" t="s">
        <v>241</v>
      </c>
      <c r="AW588" s="15" t="s">
        <v>29</v>
      </c>
      <c r="AX588" s="15" t="s">
        <v>82</v>
      </c>
      <c r="AY588" s="189" t="s">
        <v>234</v>
      </c>
    </row>
    <row r="589" spans="1:65" s="2" customFormat="1" ht="24.15" customHeight="1">
      <c r="A589" s="33"/>
      <c r="B589" s="157"/>
      <c r="C589" s="199" t="s">
        <v>1060</v>
      </c>
      <c r="D589" s="199" t="s">
        <v>478</v>
      </c>
      <c r="E589" s="200" t="s">
        <v>1061</v>
      </c>
      <c r="F589" s="201" t="s">
        <v>1062</v>
      </c>
      <c r="G589" s="202" t="s">
        <v>305</v>
      </c>
      <c r="H589" s="203">
        <v>7</v>
      </c>
      <c r="I589" s="204"/>
      <c r="J589" s="205">
        <f>ROUND(I589*H589,2)</f>
        <v>0</v>
      </c>
      <c r="K589" s="206"/>
      <c r="L589" s="207"/>
      <c r="M589" s="208" t="s">
        <v>1</v>
      </c>
      <c r="N589" s="209" t="s">
        <v>41</v>
      </c>
      <c r="O589" s="62"/>
      <c r="P589" s="168">
        <f>O589*H589</f>
        <v>0</v>
      </c>
      <c r="Q589" s="168">
        <v>0.03</v>
      </c>
      <c r="R589" s="168">
        <f>Q589*H589</f>
        <v>0.21</v>
      </c>
      <c r="S589" s="168">
        <v>0</v>
      </c>
      <c r="T589" s="169">
        <f>S589*H589</f>
        <v>0</v>
      </c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R589" s="170" t="s">
        <v>643</v>
      </c>
      <c r="AT589" s="170" t="s">
        <v>478</v>
      </c>
      <c r="AU589" s="170" t="s">
        <v>87</v>
      </c>
      <c r="AY589" s="18" t="s">
        <v>234</v>
      </c>
      <c r="BE589" s="171">
        <f>IF(N589="základná",J589,0)</f>
        <v>0</v>
      </c>
      <c r="BF589" s="171">
        <f>IF(N589="znížená",J589,0)</f>
        <v>0</v>
      </c>
      <c r="BG589" s="171">
        <f>IF(N589="zákl. prenesená",J589,0)</f>
        <v>0</v>
      </c>
      <c r="BH589" s="171">
        <f>IF(N589="zníž. prenesená",J589,0)</f>
        <v>0</v>
      </c>
      <c r="BI589" s="171">
        <f>IF(N589="nulová",J589,0)</f>
        <v>0</v>
      </c>
      <c r="BJ589" s="18" t="s">
        <v>87</v>
      </c>
      <c r="BK589" s="171">
        <f>ROUND(I589*H589,2)</f>
        <v>0</v>
      </c>
      <c r="BL589" s="18" t="s">
        <v>327</v>
      </c>
      <c r="BM589" s="170" t="s">
        <v>1063</v>
      </c>
    </row>
    <row r="590" spans="1:65" s="2" customFormat="1" ht="24.15" customHeight="1">
      <c r="A590" s="33"/>
      <c r="B590" s="157"/>
      <c r="C590" s="199" t="s">
        <v>1064</v>
      </c>
      <c r="D590" s="199" t="s">
        <v>478</v>
      </c>
      <c r="E590" s="200" t="s">
        <v>1065</v>
      </c>
      <c r="F590" s="201" t="s">
        <v>1066</v>
      </c>
      <c r="G590" s="202" t="s">
        <v>305</v>
      </c>
      <c r="H590" s="203">
        <v>1</v>
      </c>
      <c r="I590" s="204"/>
      <c r="J590" s="205">
        <f>ROUND(I590*H590,2)</f>
        <v>0</v>
      </c>
      <c r="K590" s="206"/>
      <c r="L590" s="207"/>
      <c r="M590" s="208" t="s">
        <v>1</v>
      </c>
      <c r="N590" s="209" t="s">
        <v>41</v>
      </c>
      <c r="O590" s="62"/>
      <c r="P590" s="168">
        <f>O590*H590</f>
        <v>0</v>
      </c>
      <c r="Q590" s="168">
        <v>0.03</v>
      </c>
      <c r="R590" s="168">
        <f>Q590*H590</f>
        <v>0.03</v>
      </c>
      <c r="S590" s="168">
        <v>0</v>
      </c>
      <c r="T590" s="169">
        <f>S590*H590</f>
        <v>0</v>
      </c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R590" s="170" t="s">
        <v>643</v>
      </c>
      <c r="AT590" s="170" t="s">
        <v>478</v>
      </c>
      <c r="AU590" s="170" t="s">
        <v>87</v>
      </c>
      <c r="AY590" s="18" t="s">
        <v>234</v>
      </c>
      <c r="BE590" s="171">
        <f>IF(N590="základná",J590,0)</f>
        <v>0</v>
      </c>
      <c r="BF590" s="171">
        <f>IF(N590="znížená",J590,0)</f>
        <v>0</v>
      </c>
      <c r="BG590" s="171">
        <f>IF(N590="zákl. prenesená",J590,0)</f>
        <v>0</v>
      </c>
      <c r="BH590" s="171">
        <f>IF(N590="zníž. prenesená",J590,0)</f>
        <v>0</v>
      </c>
      <c r="BI590" s="171">
        <f>IF(N590="nulová",J590,0)</f>
        <v>0</v>
      </c>
      <c r="BJ590" s="18" t="s">
        <v>87</v>
      </c>
      <c r="BK590" s="171">
        <f>ROUND(I590*H590,2)</f>
        <v>0</v>
      </c>
      <c r="BL590" s="18" t="s">
        <v>327</v>
      </c>
      <c r="BM590" s="170" t="s">
        <v>1067</v>
      </c>
    </row>
    <row r="591" spans="1:65" s="2" customFormat="1" ht="33" customHeight="1">
      <c r="A591" s="33"/>
      <c r="B591" s="157"/>
      <c r="C591" s="158" t="s">
        <v>1068</v>
      </c>
      <c r="D591" s="158" t="s">
        <v>237</v>
      </c>
      <c r="E591" s="159" t="s">
        <v>1069</v>
      </c>
      <c r="F591" s="160" t="s">
        <v>1070</v>
      </c>
      <c r="G591" s="161" t="s">
        <v>305</v>
      </c>
      <c r="H591" s="162">
        <v>14</v>
      </c>
      <c r="I591" s="163"/>
      <c r="J591" s="164">
        <f>ROUND(I591*H591,2)</f>
        <v>0</v>
      </c>
      <c r="K591" s="165"/>
      <c r="L591" s="34"/>
      <c r="M591" s="166" t="s">
        <v>1</v>
      </c>
      <c r="N591" s="167" t="s">
        <v>41</v>
      </c>
      <c r="O591" s="62"/>
      <c r="P591" s="168">
        <f>O591*H591</f>
        <v>0</v>
      </c>
      <c r="Q591" s="168">
        <v>0</v>
      </c>
      <c r="R591" s="168">
        <f>Q591*H591</f>
        <v>0</v>
      </c>
      <c r="S591" s="168">
        <v>0</v>
      </c>
      <c r="T591" s="169">
        <f>S591*H591</f>
        <v>0</v>
      </c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R591" s="170" t="s">
        <v>327</v>
      </c>
      <c r="AT591" s="170" t="s">
        <v>237</v>
      </c>
      <c r="AU591" s="170" t="s">
        <v>87</v>
      </c>
      <c r="AY591" s="18" t="s">
        <v>234</v>
      </c>
      <c r="BE591" s="171">
        <f>IF(N591="základná",J591,0)</f>
        <v>0</v>
      </c>
      <c r="BF591" s="171">
        <f>IF(N591="znížená",J591,0)</f>
        <v>0</v>
      </c>
      <c r="BG591" s="171">
        <f>IF(N591="zákl. prenesená",J591,0)</f>
        <v>0</v>
      </c>
      <c r="BH591" s="171">
        <f>IF(N591="zníž. prenesená",J591,0)</f>
        <v>0</v>
      </c>
      <c r="BI591" s="171">
        <f>IF(N591="nulová",J591,0)</f>
        <v>0</v>
      </c>
      <c r="BJ591" s="18" t="s">
        <v>87</v>
      </c>
      <c r="BK591" s="171">
        <f>ROUND(I591*H591,2)</f>
        <v>0</v>
      </c>
      <c r="BL591" s="18" t="s">
        <v>327</v>
      </c>
      <c r="BM591" s="170" t="s">
        <v>1071</v>
      </c>
    </row>
    <row r="592" spans="1:65" s="13" customFormat="1">
      <c r="B592" s="172"/>
      <c r="D592" s="173" t="s">
        <v>243</v>
      </c>
      <c r="E592" s="174" t="s">
        <v>1</v>
      </c>
      <c r="F592" s="175" t="s">
        <v>1072</v>
      </c>
      <c r="H592" s="174" t="s">
        <v>1</v>
      </c>
      <c r="I592" s="176"/>
      <c r="L592" s="172"/>
      <c r="M592" s="177"/>
      <c r="N592" s="178"/>
      <c r="O592" s="178"/>
      <c r="P592" s="178"/>
      <c r="Q592" s="178"/>
      <c r="R592" s="178"/>
      <c r="S592" s="178"/>
      <c r="T592" s="179"/>
      <c r="AT592" s="174" t="s">
        <v>243</v>
      </c>
      <c r="AU592" s="174" t="s">
        <v>87</v>
      </c>
      <c r="AV592" s="13" t="s">
        <v>82</v>
      </c>
      <c r="AW592" s="13" t="s">
        <v>29</v>
      </c>
      <c r="AX592" s="13" t="s">
        <v>75</v>
      </c>
      <c r="AY592" s="174" t="s">
        <v>234</v>
      </c>
    </row>
    <row r="593" spans="1:65" s="14" customFormat="1">
      <c r="B593" s="180"/>
      <c r="D593" s="173" t="s">
        <v>243</v>
      </c>
      <c r="E593" s="181" t="s">
        <v>1</v>
      </c>
      <c r="F593" s="182" t="s">
        <v>512</v>
      </c>
      <c r="H593" s="183">
        <v>8</v>
      </c>
      <c r="I593" s="184"/>
      <c r="L593" s="180"/>
      <c r="M593" s="185"/>
      <c r="N593" s="186"/>
      <c r="O593" s="186"/>
      <c r="P593" s="186"/>
      <c r="Q593" s="186"/>
      <c r="R593" s="186"/>
      <c r="S593" s="186"/>
      <c r="T593" s="187"/>
      <c r="AT593" s="181" t="s">
        <v>243</v>
      </c>
      <c r="AU593" s="181" t="s">
        <v>87</v>
      </c>
      <c r="AV593" s="14" t="s">
        <v>87</v>
      </c>
      <c r="AW593" s="14" t="s">
        <v>29</v>
      </c>
      <c r="AX593" s="14" t="s">
        <v>75</v>
      </c>
      <c r="AY593" s="181" t="s">
        <v>234</v>
      </c>
    </row>
    <row r="594" spans="1:65" s="14" customFormat="1">
      <c r="B594" s="180"/>
      <c r="D594" s="173" t="s">
        <v>243</v>
      </c>
      <c r="E594" s="181" t="s">
        <v>1</v>
      </c>
      <c r="F594" s="182" t="s">
        <v>513</v>
      </c>
      <c r="H594" s="183">
        <v>6</v>
      </c>
      <c r="I594" s="184"/>
      <c r="L594" s="180"/>
      <c r="M594" s="185"/>
      <c r="N594" s="186"/>
      <c r="O594" s="186"/>
      <c r="P594" s="186"/>
      <c r="Q594" s="186"/>
      <c r="R594" s="186"/>
      <c r="S594" s="186"/>
      <c r="T594" s="187"/>
      <c r="AT594" s="181" t="s">
        <v>243</v>
      </c>
      <c r="AU594" s="181" t="s">
        <v>87</v>
      </c>
      <c r="AV594" s="14" t="s">
        <v>87</v>
      </c>
      <c r="AW594" s="14" t="s">
        <v>29</v>
      </c>
      <c r="AX594" s="14" t="s">
        <v>75</v>
      </c>
      <c r="AY594" s="181" t="s">
        <v>234</v>
      </c>
    </row>
    <row r="595" spans="1:65" s="15" customFormat="1">
      <c r="B595" s="188"/>
      <c r="D595" s="173" t="s">
        <v>243</v>
      </c>
      <c r="E595" s="189" t="s">
        <v>1</v>
      </c>
      <c r="F595" s="190" t="s">
        <v>248</v>
      </c>
      <c r="H595" s="191">
        <v>14</v>
      </c>
      <c r="I595" s="192"/>
      <c r="L595" s="188"/>
      <c r="M595" s="193"/>
      <c r="N595" s="194"/>
      <c r="O595" s="194"/>
      <c r="P595" s="194"/>
      <c r="Q595" s="194"/>
      <c r="R595" s="194"/>
      <c r="S595" s="194"/>
      <c r="T595" s="195"/>
      <c r="AT595" s="189" t="s">
        <v>243</v>
      </c>
      <c r="AU595" s="189" t="s">
        <v>87</v>
      </c>
      <c r="AV595" s="15" t="s">
        <v>241</v>
      </c>
      <c r="AW595" s="15" t="s">
        <v>29</v>
      </c>
      <c r="AX595" s="15" t="s">
        <v>82</v>
      </c>
      <c r="AY595" s="189" t="s">
        <v>234</v>
      </c>
    </row>
    <row r="596" spans="1:65" s="2" customFormat="1" ht="24.15" customHeight="1">
      <c r="A596" s="33"/>
      <c r="B596" s="157"/>
      <c r="C596" s="199" t="s">
        <v>1073</v>
      </c>
      <c r="D596" s="199" t="s">
        <v>478</v>
      </c>
      <c r="E596" s="200" t="s">
        <v>1074</v>
      </c>
      <c r="F596" s="201" t="s">
        <v>1075</v>
      </c>
      <c r="G596" s="202" t="s">
        <v>305</v>
      </c>
      <c r="H596" s="203">
        <v>14</v>
      </c>
      <c r="I596" s="204"/>
      <c r="J596" s="205">
        <f t="shared" ref="J596:J603" si="20">ROUND(I596*H596,2)</f>
        <v>0</v>
      </c>
      <c r="K596" s="206"/>
      <c r="L596" s="207"/>
      <c r="M596" s="208" t="s">
        <v>1</v>
      </c>
      <c r="N596" s="209" t="s">
        <v>41</v>
      </c>
      <c r="O596" s="62"/>
      <c r="P596" s="168">
        <f t="shared" ref="P596:P603" si="21">O596*H596</f>
        <v>0</v>
      </c>
      <c r="Q596" s="168">
        <v>1E-3</v>
      </c>
      <c r="R596" s="168">
        <f t="shared" ref="R596:R603" si="22">Q596*H596</f>
        <v>1.4E-2</v>
      </c>
      <c r="S596" s="168">
        <v>0</v>
      </c>
      <c r="T596" s="169">
        <f t="shared" ref="T596:T603" si="23">S596*H596</f>
        <v>0</v>
      </c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R596" s="170" t="s">
        <v>643</v>
      </c>
      <c r="AT596" s="170" t="s">
        <v>478</v>
      </c>
      <c r="AU596" s="170" t="s">
        <v>87</v>
      </c>
      <c r="AY596" s="18" t="s">
        <v>234</v>
      </c>
      <c r="BE596" s="171">
        <f t="shared" ref="BE596:BE603" si="24">IF(N596="základná",J596,0)</f>
        <v>0</v>
      </c>
      <c r="BF596" s="171">
        <f t="shared" ref="BF596:BF603" si="25">IF(N596="znížená",J596,0)</f>
        <v>0</v>
      </c>
      <c r="BG596" s="171">
        <f t="shared" ref="BG596:BG603" si="26">IF(N596="zákl. prenesená",J596,0)</f>
        <v>0</v>
      </c>
      <c r="BH596" s="171">
        <f t="shared" ref="BH596:BH603" si="27">IF(N596="zníž. prenesená",J596,0)</f>
        <v>0</v>
      </c>
      <c r="BI596" s="171">
        <f t="shared" ref="BI596:BI603" si="28">IF(N596="nulová",J596,0)</f>
        <v>0</v>
      </c>
      <c r="BJ596" s="18" t="s">
        <v>87</v>
      </c>
      <c r="BK596" s="171">
        <f t="shared" ref="BK596:BK603" si="29">ROUND(I596*H596,2)</f>
        <v>0</v>
      </c>
      <c r="BL596" s="18" t="s">
        <v>327</v>
      </c>
      <c r="BM596" s="170" t="s">
        <v>1076</v>
      </c>
    </row>
    <row r="597" spans="1:65" s="2" customFormat="1" ht="37.950000000000003" customHeight="1">
      <c r="A597" s="33"/>
      <c r="B597" s="157"/>
      <c r="C597" s="199" t="s">
        <v>1077</v>
      </c>
      <c r="D597" s="199" t="s">
        <v>478</v>
      </c>
      <c r="E597" s="200" t="s">
        <v>1078</v>
      </c>
      <c r="F597" s="201" t="s">
        <v>1079</v>
      </c>
      <c r="G597" s="202" t="s">
        <v>305</v>
      </c>
      <c r="H597" s="203">
        <v>14</v>
      </c>
      <c r="I597" s="204"/>
      <c r="J597" s="205">
        <f t="shared" si="20"/>
        <v>0</v>
      </c>
      <c r="K597" s="206"/>
      <c r="L597" s="207"/>
      <c r="M597" s="208" t="s">
        <v>1</v>
      </c>
      <c r="N597" s="209" t="s">
        <v>41</v>
      </c>
      <c r="O597" s="62"/>
      <c r="P597" s="168">
        <f t="shared" si="21"/>
        <v>0</v>
      </c>
      <c r="Q597" s="168">
        <v>2.5000000000000001E-2</v>
      </c>
      <c r="R597" s="168">
        <f t="shared" si="22"/>
        <v>0.35000000000000003</v>
      </c>
      <c r="S597" s="168">
        <v>0</v>
      </c>
      <c r="T597" s="169">
        <f t="shared" si="23"/>
        <v>0</v>
      </c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R597" s="170" t="s">
        <v>643</v>
      </c>
      <c r="AT597" s="170" t="s">
        <v>478</v>
      </c>
      <c r="AU597" s="170" t="s">
        <v>87</v>
      </c>
      <c r="AY597" s="18" t="s">
        <v>234</v>
      </c>
      <c r="BE597" s="171">
        <f t="shared" si="24"/>
        <v>0</v>
      </c>
      <c r="BF597" s="171">
        <f t="shared" si="25"/>
        <v>0</v>
      </c>
      <c r="BG597" s="171">
        <f t="shared" si="26"/>
        <v>0</v>
      </c>
      <c r="BH597" s="171">
        <f t="shared" si="27"/>
        <v>0</v>
      </c>
      <c r="BI597" s="171">
        <f t="shared" si="28"/>
        <v>0</v>
      </c>
      <c r="BJ597" s="18" t="s">
        <v>87</v>
      </c>
      <c r="BK597" s="171">
        <f t="shared" si="29"/>
        <v>0</v>
      </c>
      <c r="BL597" s="18" t="s">
        <v>327</v>
      </c>
      <c r="BM597" s="170" t="s">
        <v>1080</v>
      </c>
    </row>
    <row r="598" spans="1:65" s="2" customFormat="1" ht="24.15" customHeight="1">
      <c r="A598" s="33"/>
      <c r="B598" s="157"/>
      <c r="C598" s="158" t="s">
        <v>1081</v>
      </c>
      <c r="D598" s="158" t="s">
        <v>237</v>
      </c>
      <c r="E598" s="159" t="s">
        <v>1082</v>
      </c>
      <c r="F598" s="160" t="s">
        <v>1083</v>
      </c>
      <c r="G598" s="161" t="s">
        <v>305</v>
      </c>
      <c r="H598" s="162">
        <v>22</v>
      </c>
      <c r="I598" s="163"/>
      <c r="J598" s="164">
        <f t="shared" si="20"/>
        <v>0</v>
      </c>
      <c r="K598" s="165"/>
      <c r="L598" s="34"/>
      <c r="M598" s="166" t="s">
        <v>1</v>
      </c>
      <c r="N598" s="167" t="s">
        <v>41</v>
      </c>
      <c r="O598" s="62"/>
      <c r="P598" s="168">
        <f t="shared" si="21"/>
        <v>0</v>
      </c>
      <c r="Q598" s="168">
        <v>6.9999999999999994E-5</v>
      </c>
      <c r="R598" s="168">
        <f t="shared" si="22"/>
        <v>1.5399999999999999E-3</v>
      </c>
      <c r="S598" s="168">
        <v>0</v>
      </c>
      <c r="T598" s="169">
        <f t="shared" si="23"/>
        <v>0</v>
      </c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R598" s="170" t="s">
        <v>327</v>
      </c>
      <c r="AT598" s="170" t="s">
        <v>237</v>
      </c>
      <c r="AU598" s="170" t="s">
        <v>87</v>
      </c>
      <c r="AY598" s="18" t="s">
        <v>234</v>
      </c>
      <c r="BE598" s="171">
        <f t="shared" si="24"/>
        <v>0</v>
      </c>
      <c r="BF598" s="171">
        <f t="shared" si="25"/>
        <v>0</v>
      </c>
      <c r="BG598" s="171">
        <f t="shared" si="26"/>
        <v>0</v>
      </c>
      <c r="BH598" s="171">
        <f t="shared" si="27"/>
        <v>0</v>
      </c>
      <c r="BI598" s="171">
        <f t="shared" si="28"/>
        <v>0</v>
      </c>
      <c r="BJ598" s="18" t="s">
        <v>87</v>
      </c>
      <c r="BK598" s="171">
        <f t="shared" si="29"/>
        <v>0</v>
      </c>
      <c r="BL598" s="18" t="s">
        <v>327</v>
      </c>
      <c r="BM598" s="170" t="s">
        <v>1084</v>
      </c>
    </row>
    <row r="599" spans="1:65" s="2" customFormat="1" ht="24.15" customHeight="1">
      <c r="A599" s="33"/>
      <c r="B599" s="157"/>
      <c r="C599" s="199" t="s">
        <v>1085</v>
      </c>
      <c r="D599" s="199" t="s">
        <v>478</v>
      </c>
      <c r="E599" s="200" t="s">
        <v>1086</v>
      </c>
      <c r="F599" s="201" t="s">
        <v>1087</v>
      </c>
      <c r="G599" s="202" t="s">
        <v>305</v>
      </c>
      <c r="H599" s="203">
        <v>22</v>
      </c>
      <c r="I599" s="204"/>
      <c r="J599" s="205">
        <f t="shared" si="20"/>
        <v>0</v>
      </c>
      <c r="K599" s="206"/>
      <c r="L599" s="207"/>
      <c r="M599" s="208" t="s">
        <v>1</v>
      </c>
      <c r="N599" s="209" t="s">
        <v>41</v>
      </c>
      <c r="O599" s="62"/>
      <c r="P599" s="168">
        <f t="shared" si="21"/>
        <v>0</v>
      </c>
      <c r="Q599" s="168">
        <v>4.3220000000000001E-2</v>
      </c>
      <c r="R599" s="168">
        <f t="shared" si="22"/>
        <v>0.95084000000000002</v>
      </c>
      <c r="S599" s="168">
        <v>0</v>
      </c>
      <c r="T599" s="169">
        <f t="shared" si="23"/>
        <v>0</v>
      </c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R599" s="170" t="s">
        <v>643</v>
      </c>
      <c r="AT599" s="170" t="s">
        <v>478</v>
      </c>
      <c r="AU599" s="170" t="s">
        <v>87</v>
      </c>
      <c r="AY599" s="18" t="s">
        <v>234</v>
      </c>
      <c r="BE599" s="171">
        <f t="shared" si="24"/>
        <v>0</v>
      </c>
      <c r="BF599" s="171">
        <f t="shared" si="25"/>
        <v>0</v>
      </c>
      <c r="BG599" s="171">
        <f t="shared" si="26"/>
        <v>0</v>
      </c>
      <c r="BH599" s="171">
        <f t="shared" si="27"/>
        <v>0</v>
      </c>
      <c r="BI599" s="171">
        <f t="shared" si="28"/>
        <v>0</v>
      </c>
      <c r="BJ599" s="18" t="s">
        <v>87</v>
      </c>
      <c r="BK599" s="171">
        <f t="shared" si="29"/>
        <v>0</v>
      </c>
      <c r="BL599" s="18" t="s">
        <v>327</v>
      </c>
      <c r="BM599" s="170" t="s">
        <v>1088</v>
      </c>
    </row>
    <row r="600" spans="1:65" s="2" customFormat="1" ht="37.950000000000003" customHeight="1">
      <c r="A600" s="33"/>
      <c r="B600" s="157"/>
      <c r="C600" s="199" t="s">
        <v>1089</v>
      </c>
      <c r="D600" s="199" t="s">
        <v>478</v>
      </c>
      <c r="E600" s="200" t="s">
        <v>1090</v>
      </c>
      <c r="F600" s="201" t="s">
        <v>1091</v>
      </c>
      <c r="G600" s="202" t="s">
        <v>305</v>
      </c>
      <c r="H600" s="203">
        <v>22</v>
      </c>
      <c r="I600" s="204"/>
      <c r="J600" s="205">
        <f t="shared" si="20"/>
        <v>0</v>
      </c>
      <c r="K600" s="206"/>
      <c r="L600" s="207"/>
      <c r="M600" s="208" t="s">
        <v>1</v>
      </c>
      <c r="N600" s="209" t="s">
        <v>41</v>
      </c>
      <c r="O600" s="62"/>
      <c r="P600" s="168">
        <f t="shared" si="21"/>
        <v>0</v>
      </c>
      <c r="Q600" s="168">
        <v>4.8900000000000002E-3</v>
      </c>
      <c r="R600" s="168">
        <f t="shared" si="22"/>
        <v>0.10758000000000001</v>
      </c>
      <c r="S600" s="168">
        <v>0</v>
      </c>
      <c r="T600" s="169">
        <f t="shared" si="23"/>
        <v>0</v>
      </c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R600" s="170" t="s">
        <v>643</v>
      </c>
      <c r="AT600" s="170" t="s">
        <v>478</v>
      </c>
      <c r="AU600" s="170" t="s">
        <v>87</v>
      </c>
      <c r="AY600" s="18" t="s">
        <v>234</v>
      </c>
      <c r="BE600" s="171">
        <f t="shared" si="24"/>
        <v>0</v>
      </c>
      <c r="BF600" s="171">
        <f t="shared" si="25"/>
        <v>0</v>
      </c>
      <c r="BG600" s="171">
        <f t="shared" si="26"/>
        <v>0</v>
      </c>
      <c r="BH600" s="171">
        <f t="shared" si="27"/>
        <v>0</v>
      </c>
      <c r="BI600" s="171">
        <f t="shared" si="28"/>
        <v>0</v>
      </c>
      <c r="BJ600" s="18" t="s">
        <v>87</v>
      </c>
      <c r="BK600" s="171">
        <f t="shared" si="29"/>
        <v>0</v>
      </c>
      <c r="BL600" s="18" t="s">
        <v>327</v>
      </c>
      <c r="BM600" s="170" t="s">
        <v>1092</v>
      </c>
    </row>
    <row r="601" spans="1:65" s="2" customFormat="1" ht="24.15" customHeight="1">
      <c r="A601" s="33"/>
      <c r="B601" s="157"/>
      <c r="C601" s="199" t="s">
        <v>1093</v>
      </c>
      <c r="D601" s="199" t="s">
        <v>478</v>
      </c>
      <c r="E601" s="200" t="s">
        <v>1094</v>
      </c>
      <c r="F601" s="201" t="s">
        <v>1095</v>
      </c>
      <c r="G601" s="202" t="s">
        <v>305</v>
      </c>
      <c r="H601" s="203">
        <v>22</v>
      </c>
      <c r="I601" s="204"/>
      <c r="J601" s="205">
        <f t="shared" si="20"/>
        <v>0</v>
      </c>
      <c r="K601" s="206"/>
      <c r="L601" s="207"/>
      <c r="M601" s="208" t="s">
        <v>1</v>
      </c>
      <c r="N601" s="209" t="s">
        <v>41</v>
      </c>
      <c r="O601" s="62"/>
      <c r="P601" s="168">
        <f t="shared" si="21"/>
        <v>0</v>
      </c>
      <c r="Q601" s="168">
        <v>3.46E-3</v>
      </c>
      <c r="R601" s="168">
        <f t="shared" si="22"/>
        <v>7.6119999999999993E-2</v>
      </c>
      <c r="S601" s="168">
        <v>0</v>
      </c>
      <c r="T601" s="169">
        <f t="shared" si="23"/>
        <v>0</v>
      </c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R601" s="170" t="s">
        <v>643</v>
      </c>
      <c r="AT601" s="170" t="s">
        <v>478</v>
      </c>
      <c r="AU601" s="170" t="s">
        <v>87</v>
      </c>
      <c r="AY601" s="18" t="s">
        <v>234</v>
      </c>
      <c r="BE601" s="171">
        <f t="shared" si="24"/>
        <v>0</v>
      </c>
      <c r="BF601" s="171">
        <f t="shared" si="25"/>
        <v>0</v>
      </c>
      <c r="BG601" s="171">
        <f t="shared" si="26"/>
        <v>0</v>
      </c>
      <c r="BH601" s="171">
        <f t="shared" si="27"/>
        <v>0</v>
      </c>
      <c r="BI601" s="171">
        <f t="shared" si="28"/>
        <v>0</v>
      </c>
      <c r="BJ601" s="18" t="s">
        <v>87</v>
      </c>
      <c r="BK601" s="171">
        <f t="shared" si="29"/>
        <v>0</v>
      </c>
      <c r="BL601" s="18" t="s">
        <v>327</v>
      </c>
      <c r="BM601" s="170" t="s">
        <v>1096</v>
      </c>
    </row>
    <row r="602" spans="1:65" s="2" customFormat="1" ht="24.15" customHeight="1">
      <c r="A602" s="33"/>
      <c r="B602" s="157"/>
      <c r="C602" s="199" t="s">
        <v>1097</v>
      </c>
      <c r="D602" s="199" t="s">
        <v>478</v>
      </c>
      <c r="E602" s="200" t="s">
        <v>1098</v>
      </c>
      <c r="F602" s="201" t="s">
        <v>1099</v>
      </c>
      <c r="G602" s="202" t="s">
        <v>305</v>
      </c>
      <c r="H602" s="203">
        <v>22</v>
      </c>
      <c r="I602" s="204"/>
      <c r="J602" s="205">
        <f t="shared" si="20"/>
        <v>0</v>
      </c>
      <c r="K602" s="206"/>
      <c r="L602" s="207"/>
      <c r="M602" s="208" t="s">
        <v>1</v>
      </c>
      <c r="N602" s="209" t="s">
        <v>41</v>
      </c>
      <c r="O602" s="62"/>
      <c r="P602" s="168">
        <f t="shared" si="21"/>
        <v>0</v>
      </c>
      <c r="Q602" s="168">
        <v>8.3000000000000001E-4</v>
      </c>
      <c r="R602" s="168">
        <f t="shared" si="22"/>
        <v>1.8259999999999998E-2</v>
      </c>
      <c r="S602" s="168">
        <v>0</v>
      </c>
      <c r="T602" s="169">
        <f t="shared" si="23"/>
        <v>0</v>
      </c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R602" s="170" t="s">
        <v>643</v>
      </c>
      <c r="AT602" s="170" t="s">
        <v>478</v>
      </c>
      <c r="AU602" s="170" t="s">
        <v>87</v>
      </c>
      <c r="AY602" s="18" t="s">
        <v>234</v>
      </c>
      <c r="BE602" s="171">
        <f t="shared" si="24"/>
        <v>0</v>
      </c>
      <c r="BF602" s="171">
        <f t="shared" si="25"/>
        <v>0</v>
      </c>
      <c r="BG602" s="171">
        <f t="shared" si="26"/>
        <v>0</v>
      </c>
      <c r="BH602" s="171">
        <f t="shared" si="27"/>
        <v>0</v>
      </c>
      <c r="BI602" s="171">
        <f t="shared" si="28"/>
        <v>0</v>
      </c>
      <c r="BJ602" s="18" t="s">
        <v>87</v>
      </c>
      <c r="BK602" s="171">
        <f t="shared" si="29"/>
        <v>0</v>
      </c>
      <c r="BL602" s="18" t="s">
        <v>327</v>
      </c>
      <c r="BM602" s="170" t="s">
        <v>1100</v>
      </c>
    </row>
    <row r="603" spans="1:65" s="2" customFormat="1" ht="24.15" customHeight="1">
      <c r="A603" s="33"/>
      <c r="B603" s="157"/>
      <c r="C603" s="158" t="s">
        <v>1101</v>
      </c>
      <c r="D603" s="158" t="s">
        <v>237</v>
      </c>
      <c r="E603" s="159" t="s">
        <v>1102</v>
      </c>
      <c r="F603" s="160" t="s">
        <v>1103</v>
      </c>
      <c r="G603" s="161" t="s">
        <v>240</v>
      </c>
      <c r="H603" s="162">
        <v>13.68</v>
      </c>
      <c r="I603" s="163"/>
      <c r="J603" s="164">
        <f t="shared" si="20"/>
        <v>0</v>
      </c>
      <c r="K603" s="165"/>
      <c r="L603" s="34"/>
      <c r="M603" s="166" t="s">
        <v>1</v>
      </c>
      <c r="N603" s="167" t="s">
        <v>41</v>
      </c>
      <c r="O603" s="62"/>
      <c r="P603" s="168">
        <f t="shared" si="21"/>
        <v>0</v>
      </c>
      <c r="Q603" s="168">
        <v>2.5000000000000001E-4</v>
      </c>
      <c r="R603" s="168">
        <f t="shared" si="22"/>
        <v>3.4199999999999999E-3</v>
      </c>
      <c r="S603" s="168">
        <v>0</v>
      </c>
      <c r="T603" s="169">
        <f t="shared" si="23"/>
        <v>0</v>
      </c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R603" s="170" t="s">
        <v>327</v>
      </c>
      <c r="AT603" s="170" t="s">
        <v>237</v>
      </c>
      <c r="AU603" s="170" t="s">
        <v>87</v>
      </c>
      <c r="AY603" s="18" t="s">
        <v>234</v>
      </c>
      <c r="BE603" s="171">
        <f t="shared" si="24"/>
        <v>0</v>
      </c>
      <c r="BF603" s="171">
        <f t="shared" si="25"/>
        <v>0</v>
      </c>
      <c r="BG603" s="171">
        <f t="shared" si="26"/>
        <v>0</v>
      </c>
      <c r="BH603" s="171">
        <f t="shared" si="27"/>
        <v>0</v>
      </c>
      <c r="BI603" s="171">
        <f t="shared" si="28"/>
        <v>0</v>
      </c>
      <c r="BJ603" s="18" t="s">
        <v>87</v>
      </c>
      <c r="BK603" s="171">
        <f t="shared" si="29"/>
        <v>0</v>
      </c>
      <c r="BL603" s="18" t="s">
        <v>327</v>
      </c>
      <c r="BM603" s="170" t="s">
        <v>1104</v>
      </c>
    </row>
    <row r="604" spans="1:65" s="14" customFormat="1">
      <c r="B604" s="180"/>
      <c r="D604" s="173" t="s">
        <v>243</v>
      </c>
      <c r="E604" s="181" t="s">
        <v>1</v>
      </c>
      <c r="F604" s="182" t="s">
        <v>742</v>
      </c>
      <c r="H604" s="183">
        <v>13.68</v>
      </c>
      <c r="I604" s="184"/>
      <c r="L604" s="180"/>
      <c r="M604" s="185"/>
      <c r="N604" s="186"/>
      <c r="O604" s="186"/>
      <c r="P604" s="186"/>
      <c r="Q604" s="186"/>
      <c r="R604" s="186"/>
      <c r="S604" s="186"/>
      <c r="T604" s="187"/>
      <c r="AT604" s="181" t="s">
        <v>243</v>
      </c>
      <c r="AU604" s="181" t="s">
        <v>87</v>
      </c>
      <c r="AV604" s="14" t="s">
        <v>87</v>
      </c>
      <c r="AW604" s="14" t="s">
        <v>29</v>
      </c>
      <c r="AX604" s="14" t="s">
        <v>82</v>
      </c>
      <c r="AY604" s="181" t="s">
        <v>234</v>
      </c>
    </row>
    <row r="605" spans="1:65" s="2" customFormat="1" ht="24.15" customHeight="1">
      <c r="A605" s="33"/>
      <c r="B605" s="157"/>
      <c r="C605" s="199" t="s">
        <v>1105</v>
      </c>
      <c r="D605" s="199" t="s">
        <v>478</v>
      </c>
      <c r="E605" s="200" t="s">
        <v>1106</v>
      </c>
      <c r="F605" s="201" t="s">
        <v>1107</v>
      </c>
      <c r="G605" s="202" t="s">
        <v>240</v>
      </c>
      <c r="H605" s="203">
        <v>14</v>
      </c>
      <c r="I605" s="204"/>
      <c r="J605" s="205">
        <f>ROUND(I605*H605,2)</f>
        <v>0</v>
      </c>
      <c r="K605" s="206"/>
      <c r="L605" s="207"/>
      <c r="M605" s="208" t="s">
        <v>1</v>
      </c>
      <c r="N605" s="209" t="s">
        <v>41</v>
      </c>
      <c r="O605" s="62"/>
      <c r="P605" s="168">
        <f>O605*H605</f>
        <v>0</v>
      </c>
      <c r="Q605" s="168">
        <v>1.14E-3</v>
      </c>
      <c r="R605" s="168">
        <f>Q605*H605</f>
        <v>1.5959999999999998E-2</v>
      </c>
      <c r="S605" s="168">
        <v>0</v>
      </c>
      <c r="T605" s="169">
        <f>S605*H605</f>
        <v>0</v>
      </c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R605" s="170" t="s">
        <v>643</v>
      </c>
      <c r="AT605" s="170" t="s">
        <v>478</v>
      </c>
      <c r="AU605" s="170" t="s">
        <v>87</v>
      </c>
      <c r="AY605" s="18" t="s">
        <v>234</v>
      </c>
      <c r="BE605" s="171">
        <f>IF(N605="základná",J605,0)</f>
        <v>0</v>
      </c>
      <c r="BF605" s="171">
        <f>IF(N605="znížená",J605,0)</f>
        <v>0</v>
      </c>
      <c r="BG605" s="171">
        <f>IF(N605="zákl. prenesená",J605,0)</f>
        <v>0</v>
      </c>
      <c r="BH605" s="171">
        <f>IF(N605="zníž. prenesená",J605,0)</f>
        <v>0</v>
      </c>
      <c r="BI605" s="171">
        <f>IF(N605="nulová",J605,0)</f>
        <v>0</v>
      </c>
      <c r="BJ605" s="18" t="s">
        <v>87</v>
      </c>
      <c r="BK605" s="171">
        <f>ROUND(I605*H605,2)</f>
        <v>0</v>
      </c>
      <c r="BL605" s="18" t="s">
        <v>327</v>
      </c>
      <c r="BM605" s="170" t="s">
        <v>1108</v>
      </c>
    </row>
    <row r="606" spans="1:65" s="2" customFormat="1" ht="21.75" customHeight="1">
      <c r="A606" s="33"/>
      <c r="B606" s="157"/>
      <c r="C606" s="158" t="s">
        <v>1109</v>
      </c>
      <c r="D606" s="158" t="s">
        <v>237</v>
      </c>
      <c r="E606" s="159" t="s">
        <v>1110</v>
      </c>
      <c r="F606" s="160" t="s">
        <v>1111</v>
      </c>
      <c r="G606" s="161" t="s">
        <v>305</v>
      </c>
      <c r="H606" s="162">
        <v>14</v>
      </c>
      <c r="I606" s="163"/>
      <c r="J606" s="164">
        <f>ROUND(I606*H606,2)</f>
        <v>0</v>
      </c>
      <c r="K606" s="165"/>
      <c r="L606" s="34"/>
      <c r="M606" s="166" t="s">
        <v>1</v>
      </c>
      <c r="N606" s="167" t="s">
        <v>41</v>
      </c>
      <c r="O606" s="62"/>
      <c r="P606" s="168">
        <f>O606*H606</f>
        <v>0</v>
      </c>
      <c r="Q606" s="168">
        <v>4.4999999999999999E-4</v>
      </c>
      <c r="R606" s="168">
        <f>Q606*H606</f>
        <v>6.3E-3</v>
      </c>
      <c r="S606" s="168">
        <v>0</v>
      </c>
      <c r="T606" s="169">
        <f>S606*H606</f>
        <v>0</v>
      </c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R606" s="170" t="s">
        <v>327</v>
      </c>
      <c r="AT606" s="170" t="s">
        <v>237</v>
      </c>
      <c r="AU606" s="170" t="s">
        <v>87</v>
      </c>
      <c r="AY606" s="18" t="s">
        <v>234</v>
      </c>
      <c r="BE606" s="171">
        <f>IF(N606="základná",J606,0)</f>
        <v>0</v>
      </c>
      <c r="BF606" s="171">
        <f>IF(N606="znížená",J606,0)</f>
        <v>0</v>
      </c>
      <c r="BG606" s="171">
        <f>IF(N606="zákl. prenesená",J606,0)</f>
        <v>0</v>
      </c>
      <c r="BH606" s="171">
        <f>IF(N606="zníž. prenesená",J606,0)</f>
        <v>0</v>
      </c>
      <c r="BI606" s="171">
        <f>IF(N606="nulová",J606,0)</f>
        <v>0</v>
      </c>
      <c r="BJ606" s="18" t="s">
        <v>87</v>
      </c>
      <c r="BK606" s="171">
        <f>ROUND(I606*H606,2)</f>
        <v>0</v>
      </c>
      <c r="BL606" s="18" t="s">
        <v>327</v>
      </c>
      <c r="BM606" s="170" t="s">
        <v>1112</v>
      </c>
    </row>
    <row r="607" spans="1:65" s="13" customFormat="1">
      <c r="B607" s="172"/>
      <c r="D607" s="173" t="s">
        <v>243</v>
      </c>
      <c r="E607" s="174" t="s">
        <v>1</v>
      </c>
      <c r="F607" s="175" t="s">
        <v>1072</v>
      </c>
      <c r="H607" s="174" t="s">
        <v>1</v>
      </c>
      <c r="I607" s="176"/>
      <c r="L607" s="172"/>
      <c r="M607" s="177"/>
      <c r="N607" s="178"/>
      <c r="O607" s="178"/>
      <c r="P607" s="178"/>
      <c r="Q607" s="178"/>
      <c r="R607" s="178"/>
      <c r="S607" s="178"/>
      <c r="T607" s="179"/>
      <c r="AT607" s="174" t="s">
        <v>243</v>
      </c>
      <c r="AU607" s="174" t="s">
        <v>87</v>
      </c>
      <c r="AV607" s="13" t="s">
        <v>82</v>
      </c>
      <c r="AW607" s="13" t="s">
        <v>29</v>
      </c>
      <c r="AX607" s="13" t="s">
        <v>75</v>
      </c>
      <c r="AY607" s="174" t="s">
        <v>234</v>
      </c>
    </row>
    <row r="608" spans="1:65" s="14" customFormat="1">
      <c r="B608" s="180"/>
      <c r="D608" s="173" t="s">
        <v>243</v>
      </c>
      <c r="E608" s="181" t="s">
        <v>1</v>
      </c>
      <c r="F608" s="182" t="s">
        <v>512</v>
      </c>
      <c r="H608" s="183">
        <v>8</v>
      </c>
      <c r="I608" s="184"/>
      <c r="L608" s="180"/>
      <c r="M608" s="185"/>
      <c r="N608" s="186"/>
      <c r="O608" s="186"/>
      <c r="P608" s="186"/>
      <c r="Q608" s="186"/>
      <c r="R608" s="186"/>
      <c r="S608" s="186"/>
      <c r="T608" s="187"/>
      <c r="AT608" s="181" t="s">
        <v>243</v>
      </c>
      <c r="AU608" s="181" t="s">
        <v>87</v>
      </c>
      <c r="AV608" s="14" t="s">
        <v>87</v>
      </c>
      <c r="AW608" s="14" t="s">
        <v>29</v>
      </c>
      <c r="AX608" s="14" t="s">
        <v>75</v>
      </c>
      <c r="AY608" s="181" t="s">
        <v>234</v>
      </c>
    </row>
    <row r="609" spans="1:65" s="14" customFormat="1">
      <c r="B609" s="180"/>
      <c r="D609" s="173" t="s">
        <v>243</v>
      </c>
      <c r="E609" s="181" t="s">
        <v>1</v>
      </c>
      <c r="F609" s="182" t="s">
        <v>513</v>
      </c>
      <c r="H609" s="183">
        <v>6</v>
      </c>
      <c r="I609" s="184"/>
      <c r="L609" s="180"/>
      <c r="M609" s="185"/>
      <c r="N609" s="186"/>
      <c r="O609" s="186"/>
      <c r="P609" s="186"/>
      <c r="Q609" s="186"/>
      <c r="R609" s="186"/>
      <c r="S609" s="186"/>
      <c r="T609" s="187"/>
      <c r="AT609" s="181" t="s">
        <v>243</v>
      </c>
      <c r="AU609" s="181" t="s">
        <v>87</v>
      </c>
      <c r="AV609" s="14" t="s">
        <v>87</v>
      </c>
      <c r="AW609" s="14" t="s">
        <v>29</v>
      </c>
      <c r="AX609" s="14" t="s">
        <v>75</v>
      </c>
      <c r="AY609" s="181" t="s">
        <v>234</v>
      </c>
    </row>
    <row r="610" spans="1:65" s="15" customFormat="1">
      <c r="B610" s="188"/>
      <c r="D610" s="173" t="s">
        <v>243</v>
      </c>
      <c r="E610" s="189" t="s">
        <v>1</v>
      </c>
      <c r="F610" s="190" t="s">
        <v>248</v>
      </c>
      <c r="H610" s="191">
        <v>14</v>
      </c>
      <c r="I610" s="192"/>
      <c r="L610" s="188"/>
      <c r="M610" s="193"/>
      <c r="N610" s="194"/>
      <c r="O610" s="194"/>
      <c r="P610" s="194"/>
      <c r="Q610" s="194"/>
      <c r="R610" s="194"/>
      <c r="S610" s="194"/>
      <c r="T610" s="195"/>
      <c r="AT610" s="189" t="s">
        <v>243</v>
      </c>
      <c r="AU610" s="189" t="s">
        <v>87</v>
      </c>
      <c r="AV610" s="15" t="s">
        <v>241</v>
      </c>
      <c r="AW610" s="15" t="s">
        <v>29</v>
      </c>
      <c r="AX610" s="15" t="s">
        <v>82</v>
      </c>
      <c r="AY610" s="189" t="s">
        <v>234</v>
      </c>
    </row>
    <row r="611" spans="1:65" s="2" customFormat="1" ht="44.25" customHeight="1">
      <c r="A611" s="33"/>
      <c r="B611" s="157"/>
      <c r="C611" s="199" t="s">
        <v>1113</v>
      </c>
      <c r="D611" s="199" t="s">
        <v>478</v>
      </c>
      <c r="E611" s="200" t="s">
        <v>1114</v>
      </c>
      <c r="F611" s="201" t="s">
        <v>1115</v>
      </c>
      <c r="G611" s="202" t="s">
        <v>305</v>
      </c>
      <c r="H611" s="203">
        <v>14</v>
      </c>
      <c r="I611" s="204"/>
      <c r="J611" s="205">
        <f>ROUND(I611*H611,2)</f>
        <v>0</v>
      </c>
      <c r="K611" s="206"/>
      <c r="L611" s="207"/>
      <c r="M611" s="208" t="s">
        <v>1</v>
      </c>
      <c r="N611" s="209" t="s">
        <v>41</v>
      </c>
      <c r="O611" s="62"/>
      <c r="P611" s="168">
        <f>O611*H611</f>
        <v>0</v>
      </c>
      <c r="Q611" s="168">
        <v>1.4999999999999999E-2</v>
      </c>
      <c r="R611" s="168">
        <f>Q611*H611</f>
        <v>0.21</v>
      </c>
      <c r="S611" s="168">
        <v>0</v>
      </c>
      <c r="T611" s="169">
        <f>S611*H611</f>
        <v>0</v>
      </c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R611" s="170" t="s">
        <v>643</v>
      </c>
      <c r="AT611" s="170" t="s">
        <v>478</v>
      </c>
      <c r="AU611" s="170" t="s">
        <v>87</v>
      </c>
      <c r="AY611" s="18" t="s">
        <v>234</v>
      </c>
      <c r="BE611" s="171">
        <f>IF(N611="základná",J611,0)</f>
        <v>0</v>
      </c>
      <c r="BF611" s="171">
        <f>IF(N611="znížená",J611,0)</f>
        <v>0</v>
      </c>
      <c r="BG611" s="171">
        <f>IF(N611="zákl. prenesená",J611,0)</f>
        <v>0</v>
      </c>
      <c r="BH611" s="171">
        <f>IF(N611="zníž. prenesená",J611,0)</f>
        <v>0</v>
      </c>
      <c r="BI611" s="171">
        <f>IF(N611="nulová",J611,0)</f>
        <v>0</v>
      </c>
      <c r="BJ611" s="18" t="s">
        <v>87</v>
      </c>
      <c r="BK611" s="171">
        <f>ROUND(I611*H611,2)</f>
        <v>0</v>
      </c>
      <c r="BL611" s="18" t="s">
        <v>327</v>
      </c>
      <c r="BM611" s="170" t="s">
        <v>1116</v>
      </c>
    </row>
    <row r="612" spans="1:65" s="2" customFormat="1" ht="16.5" customHeight="1">
      <c r="A612" s="33"/>
      <c r="B612" s="157"/>
      <c r="C612" s="158" t="s">
        <v>1117</v>
      </c>
      <c r="D612" s="158" t="s">
        <v>237</v>
      </c>
      <c r="E612" s="159" t="s">
        <v>1118</v>
      </c>
      <c r="F612" s="160" t="s">
        <v>1119</v>
      </c>
      <c r="G612" s="161" t="s">
        <v>305</v>
      </c>
      <c r="H612" s="162">
        <v>7</v>
      </c>
      <c r="I612" s="163"/>
      <c r="J612" s="164">
        <f>ROUND(I612*H612,2)</f>
        <v>0</v>
      </c>
      <c r="K612" s="165"/>
      <c r="L612" s="34"/>
      <c r="M612" s="166" t="s">
        <v>1</v>
      </c>
      <c r="N612" s="167" t="s">
        <v>41</v>
      </c>
      <c r="O612" s="62"/>
      <c r="P612" s="168">
        <f>O612*H612</f>
        <v>0</v>
      </c>
      <c r="Q612" s="168">
        <v>0</v>
      </c>
      <c r="R612" s="168">
        <f>Q612*H612</f>
        <v>0</v>
      </c>
      <c r="S612" s="168">
        <v>0</v>
      </c>
      <c r="T612" s="169">
        <f>S612*H612</f>
        <v>0</v>
      </c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R612" s="170" t="s">
        <v>327</v>
      </c>
      <c r="AT612" s="170" t="s">
        <v>237</v>
      </c>
      <c r="AU612" s="170" t="s">
        <v>87</v>
      </c>
      <c r="AY612" s="18" t="s">
        <v>234</v>
      </c>
      <c r="BE612" s="171">
        <f>IF(N612="základná",J612,0)</f>
        <v>0</v>
      </c>
      <c r="BF612" s="171">
        <f>IF(N612="znížená",J612,0)</f>
        <v>0</v>
      </c>
      <c r="BG612" s="171">
        <f>IF(N612="zákl. prenesená",J612,0)</f>
        <v>0</v>
      </c>
      <c r="BH612" s="171">
        <f>IF(N612="zníž. prenesená",J612,0)</f>
        <v>0</v>
      </c>
      <c r="BI612" s="171">
        <f>IF(N612="nulová",J612,0)</f>
        <v>0</v>
      </c>
      <c r="BJ612" s="18" t="s">
        <v>87</v>
      </c>
      <c r="BK612" s="171">
        <f>ROUND(I612*H612,2)</f>
        <v>0</v>
      </c>
      <c r="BL612" s="18" t="s">
        <v>327</v>
      </c>
      <c r="BM612" s="170" t="s">
        <v>1120</v>
      </c>
    </row>
    <row r="613" spans="1:65" s="2" customFormat="1" ht="24.15" customHeight="1">
      <c r="A613" s="33"/>
      <c r="B613" s="157"/>
      <c r="C613" s="199" t="s">
        <v>1121</v>
      </c>
      <c r="D613" s="199" t="s">
        <v>478</v>
      </c>
      <c r="E613" s="200" t="s">
        <v>1122</v>
      </c>
      <c r="F613" s="201" t="s">
        <v>1123</v>
      </c>
      <c r="G613" s="202" t="s">
        <v>305</v>
      </c>
      <c r="H613" s="203">
        <v>7</v>
      </c>
      <c r="I613" s="204"/>
      <c r="J613" s="205">
        <f>ROUND(I613*H613,2)</f>
        <v>0</v>
      </c>
      <c r="K613" s="206"/>
      <c r="L613" s="207"/>
      <c r="M613" s="208" t="s">
        <v>1</v>
      </c>
      <c r="N613" s="209" t="s">
        <v>41</v>
      </c>
      <c r="O613" s="62"/>
      <c r="P613" s="168">
        <f>O613*H613</f>
        <v>0</v>
      </c>
      <c r="Q613" s="168">
        <v>3.0000000000000001E-3</v>
      </c>
      <c r="R613" s="168">
        <f>Q613*H613</f>
        <v>2.1000000000000001E-2</v>
      </c>
      <c r="S613" s="168">
        <v>0</v>
      </c>
      <c r="T613" s="169">
        <f>S613*H613</f>
        <v>0</v>
      </c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R613" s="170" t="s">
        <v>643</v>
      </c>
      <c r="AT613" s="170" t="s">
        <v>478</v>
      </c>
      <c r="AU613" s="170" t="s">
        <v>87</v>
      </c>
      <c r="AY613" s="18" t="s">
        <v>234</v>
      </c>
      <c r="BE613" s="171">
        <f>IF(N613="základná",J613,0)</f>
        <v>0</v>
      </c>
      <c r="BF613" s="171">
        <f>IF(N613="znížená",J613,0)</f>
        <v>0</v>
      </c>
      <c r="BG613" s="171">
        <f>IF(N613="zákl. prenesená",J613,0)</f>
        <v>0</v>
      </c>
      <c r="BH613" s="171">
        <f>IF(N613="zníž. prenesená",J613,0)</f>
        <v>0</v>
      </c>
      <c r="BI613" s="171">
        <f>IF(N613="nulová",J613,0)</f>
        <v>0</v>
      </c>
      <c r="BJ613" s="18" t="s">
        <v>87</v>
      </c>
      <c r="BK613" s="171">
        <f>ROUND(I613*H613,2)</f>
        <v>0</v>
      </c>
      <c r="BL613" s="18" t="s">
        <v>327</v>
      </c>
      <c r="BM613" s="170" t="s">
        <v>1124</v>
      </c>
    </row>
    <row r="614" spans="1:65" s="2" customFormat="1" ht="24.15" customHeight="1">
      <c r="A614" s="33"/>
      <c r="B614" s="157"/>
      <c r="C614" s="158" t="s">
        <v>1125</v>
      </c>
      <c r="D614" s="158" t="s">
        <v>237</v>
      </c>
      <c r="E614" s="159" t="s">
        <v>1126</v>
      </c>
      <c r="F614" s="160" t="s">
        <v>1127</v>
      </c>
      <c r="G614" s="161" t="s">
        <v>267</v>
      </c>
      <c r="H614" s="162">
        <v>2.464</v>
      </c>
      <c r="I614" s="163"/>
      <c r="J614" s="164">
        <f>ROUND(I614*H614,2)</f>
        <v>0</v>
      </c>
      <c r="K614" s="165"/>
      <c r="L614" s="34"/>
      <c r="M614" s="166" t="s">
        <v>1</v>
      </c>
      <c r="N614" s="167" t="s">
        <v>41</v>
      </c>
      <c r="O614" s="62"/>
      <c r="P614" s="168">
        <f>O614*H614</f>
        <v>0</v>
      </c>
      <c r="Q614" s="168">
        <v>0</v>
      </c>
      <c r="R614" s="168">
        <f>Q614*H614</f>
        <v>0</v>
      </c>
      <c r="S614" s="168">
        <v>0</v>
      </c>
      <c r="T614" s="169">
        <f>S614*H614</f>
        <v>0</v>
      </c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R614" s="170" t="s">
        <v>327</v>
      </c>
      <c r="AT614" s="170" t="s">
        <v>237</v>
      </c>
      <c r="AU614" s="170" t="s">
        <v>87</v>
      </c>
      <c r="AY614" s="18" t="s">
        <v>234</v>
      </c>
      <c r="BE614" s="171">
        <f>IF(N614="základná",J614,0)</f>
        <v>0</v>
      </c>
      <c r="BF614" s="171">
        <f>IF(N614="znížená",J614,0)</f>
        <v>0</v>
      </c>
      <c r="BG614" s="171">
        <f>IF(N614="zákl. prenesená",J614,0)</f>
        <v>0</v>
      </c>
      <c r="BH614" s="171">
        <f>IF(N614="zníž. prenesená",J614,0)</f>
        <v>0</v>
      </c>
      <c r="BI614" s="171">
        <f>IF(N614="nulová",J614,0)</f>
        <v>0</v>
      </c>
      <c r="BJ614" s="18" t="s">
        <v>87</v>
      </c>
      <c r="BK614" s="171">
        <f>ROUND(I614*H614,2)</f>
        <v>0</v>
      </c>
      <c r="BL614" s="18" t="s">
        <v>327</v>
      </c>
      <c r="BM614" s="170" t="s">
        <v>1128</v>
      </c>
    </row>
    <row r="615" spans="1:65" s="12" customFormat="1" ht="22.95" customHeight="1">
      <c r="B615" s="144"/>
      <c r="D615" s="145" t="s">
        <v>74</v>
      </c>
      <c r="E615" s="155" t="s">
        <v>385</v>
      </c>
      <c r="F615" s="155" t="s">
        <v>386</v>
      </c>
      <c r="I615" s="147"/>
      <c r="J615" s="156">
        <f>BK615</f>
        <v>0</v>
      </c>
      <c r="L615" s="144"/>
      <c r="M615" s="149"/>
      <c r="N615" s="150"/>
      <c r="O615" s="150"/>
      <c r="P615" s="151">
        <f>SUM(P616:P631)</f>
        <v>0</v>
      </c>
      <c r="Q615" s="150"/>
      <c r="R615" s="151">
        <f>SUM(R616:R631)</f>
        <v>1.7475829999999999</v>
      </c>
      <c r="S615" s="150"/>
      <c r="T615" s="152">
        <f>SUM(T616:T631)</f>
        <v>0</v>
      </c>
      <c r="AR615" s="145" t="s">
        <v>87</v>
      </c>
      <c r="AT615" s="153" t="s">
        <v>74</v>
      </c>
      <c r="AU615" s="153" t="s">
        <v>82</v>
      </c>
      <c r="AY615" s="145" t="s">
        <v>234</v>
      </c>
      <c r="BK615" s="154">
        <f>SUM(BK616:BK631)</f>
        <v>0</v>
      </c>
    </row>
    <row r="616" spans="1:65" s="2" customFormat="1" ht="16.5" customHeight="1">
      <c r="A616" s="33"/>
      <c r="B616" s="157"/>
      <c r="C616" s="199" t="s">
        <v>1129</v>
      </c>
      <c r="D616" s="199" t="s">
        <v>478</v>
      </c>
      <c r="E616" s="200" t="s">
        <v>1130</v>
      </c>
      <c r="F616" s="201" t="s">
        <v>1131</v>
      </c>
      <c r="G616" s="202" t="s">
        <v>305</v>
      </c>
      <c r="H616" s="203">
        <v>2</v>
      </c>
      <c r="I616" s="204"/>
      <c r="J616" s="205">
        <f>ROUND(I616*H616,2)</f>
        <v>0</v>
      </c>
      <c r="K616" s="206"/>
      <c r="L616" s="207"/>
      <c r="M616" s="208" t="s">
        <v>1</v>
      </c>
      <c r="N616" s="209" t="s">
        <v>41</v>
      </c>
      <c r="O616" s="62"/>
      <c r="P616" s="168">
        <f>O616*H616</f>
        <v>0</v>
      </c>
      <c r="Q616" s="168">
        <v>2.1319999999999999E-2</v>
      </c>
      <c r="R616" s="168">
        <f>Q616*H616</f>
        <v>4.2639999999999997E-2</v>
      </c>
      <c r="S616" s="168">
        <v>0</v>
      </c>
      <c r="T616" s="169">
        <f>S616*H616</f>
        <v>0</v>
      </c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R616" s="170" t="s">
        <v>643</v>
      </c>
      <c r="AT616" s="170" t="s">
        <v>478</v>
      </c>
      <c r="AU616" s="170" t="s">
        <v>87</v>
      </c>
      <c r="AY616" s="18" t="s">
        <v>234</v>
      </c>
      <c r="BE616" s="171">
        <f>IF(N616="základná",J616,0)</f>
        <v>0</v>
      </c>
      <c r="BF616" s="171">
        <f>IF(N616="znížená",J616,0)</f>
        <v>0</v>
      </c>
      <c r="BG616" s="171">
        <f>IF(N616="zákl. prenesená",J616,0)</f>
        <v>0</v>
      </c>
      <c r="BH616" s="171">
        <f>IF(N616="zníž. prenesená",J616,0)</f>
        <v>0</v>
      </c>
      <c r="BI616" s="171">
        <f>IF(N616="nulová",J616,0)</f>
        <v>0</v>
      </c>
      <c r="BJ616" s="18" t="s">
        <v>87</v>
      </c>
      <c r="BK616" s="171">
        <f>ROUND(I616*H616,2)</f>
        <v>0</v>
      </c>
      <c r="BL616" s="18" t="s">
        <v>327</v>
      </c>
      <c r="BM616" s="170" t="s">
        <v>1132</v>
      </c>
    </row>
    <row r="617" spans="1:65" s="2" customFormat="1" ht="24.15" customHeight="1">
      <c r="A617" s="33"/>
      <c r="B617" s="157"/>
      <c r="C617" s="158" t="s">
        <v>1133</v>
      </c>
      <c r="D617" s="158" t="s">
        <v>237</v>
      </c>
      <c r="E617" s="159" t="s">
        <v>1134</v>
      </c>
      <c r="F617" s="160" t="s">
        <v>1135</v>
      </c>
      <c r="G617" s="161" t="s">
        <v>305</v>
      </c>
      <c r="H617" s="162">
        <v>1</v>
      </c>
      <c r="I617" s="163"/>
      <c r="J617" s="164">
        <f>ROUND(I617*H617,2)</f>
        <v>0</v>
      </c>
      <c r="K617" s="165"/>
      <c r="L617" s="34"/>
      <c r="M617" s="166" t="s">
        <v>1</v>
      </c>
      <c r="N617" s="167" t="s">
        <v>41</v>
      </c>
      <c r="O617" s="62"/>
      <c r="P617" s="168">
        <f>O617*H617</f>
        <v>0</v>
      </c>
      <c r="Q617" s="168">
        <v>5.0000000000000002E-5</v>
      </c>
      <c r="R617" s="168">
        <f>Q617*H617</f>
        <v>5.0000000000000002E-5</v>
      </c>
      <c r="S617" s="168">
        <v>0</v>
      </c>
      <c r="T617" s="169">
        <f>S617*H617</f>
        <v>0</v>
      </c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R617" s="170" t="s">
        <v>327</v>
      </c>
      <c r="AT617" s="170" t="s">
        <v>237</v>
      </c>
      <c r="AU617" s="170" t="s">
        <v>87</v>
      </c>
      <c r="AY617" s="18" t="s">
        <v>234</v>
      </c>
      <c r="BE617" s="171">
        <f>IF(N617="základná",J617,0)</f>
        <v>0</v>
      </c>
      <c r="BF617" s="171">
        <f>IF(N617="znížená",J617,0)</f>
        <v>0</v>
      </c>
      <c r="BG617" s="171">
        <f>IF(N617="zákl. prenesená",J617,0)</f>
        <v>0</v>
      </c>
      <c r="BH617" s="171">
        <f>IF(N617="zníž. prenesená",J617,0)</f>
        <v>0</v>
      </c>
      <c r="BI617" s="171">
        <f>IF(N617="nulová",J617,0)</f>
        <v>0</v>
      </c>
      <c r="BJ617" s="18" t="s">
        <v>87</v>
      </c>
      <c r="BK617" s="171">
        <f>ROUND(I617*H617,2)</f>
        <v>0</v>
      </c>
      <c r="BL617" s="18" t="s">
        <v>327</v>
      </c>
      <c r="BM617" s="170" t="s">
        <v>1136</v>
      </c>
    </row>
    <row r="618" spans="1:65" s="2" customFormat="1" ht="44.25" customHeight="1">
      <c r="A618" s="33"/>
      <c r="B618" s="157"/>
      <c r="C618" s="199" t="s">
        <v>1137</v>
      </c>
      <c r="D618" s="199" t="s">
        <v>478</v>
      </c>
      <c r="E618" s="200" t="s">
        <v>1138</v>
      </c>
      <c r="F618" s="201" t="s">
        <v>1139</v>
      </c>
      <c r="G618" s="202" t="s">
        <v>305</v>
      </c>
      <c r="H618" s="203">
        <v>1</v>
      </c>
      <c r="I618" s="204"/>
      <c r="J618" s="205">
        <f>ROUND(I618*H618,2)</f>
        <v>0</v>
      </c>
      <c r="K618" s="206"/>
      <c r="L618" s="207"/>
      <c r="M618" s="208" t="s">
        <v>1</v>
      </c>
      <c r="N618" s="209" t="s">
        <v>41</v>
      </c>
      <c r="O618" s="62"/>
      <c r="P618" s="168">
        <f>O618*H618</f>
        <v>0</v>
      </c>
      <c r="Q618" s="168">
        <v>5.0000000000000001E-3</v>
      </c>
      <c r="R618" s="168">
        <f>Q618*H618</f>
        <v>5.0000000000000001E-3</v>
      </c>
      <c r="S618" s="168">
        <v>0</v>
      </c>
      <c r="T618" s="169">
        <f>S618*H618</f>
        <v>0</v>
      </c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R618" s="170" t="s">
        <v>643</v>
      </c>
      <c r="AT618" s="170" t="s">
        <v>478</v>
      </c>
      <c r="AU618" s="170" t="s">
        <v>87</v>
      </c>
      <c r="AY618" s="18" t="s">
        <v>234</v>
      </c>
      <c r="BE618" s="171">
        <f>IF(N618="základná",J618,0)</f>
        <v>0</v>
      </c>
      <c r="BF618" s="171">
        <f>IF(N618="znížená",J618,0)</f>
        <v>0</v>
      </c>
      <c r="BG618" s="171">
        <f>IF(N618="zákl. prenesená",J618,0)</f>
        <v>0</v>
      </c>
      <c r="BH618" s="171">
        <f>IF(N618="zníž. prenesená",J618,0)</f>
        <v>0</v>
      </c>
      <c r="BI618" s="171">
        <f>IF(N618="nulová",J618,0)</f>
        <v>0</v>
      </c>
      <c r="BJ618" s="18" t="s">
        <v>87</v>
      </c>
      <c r="BK618" s="171">
        <f>ROUND(I618*H618,2)</f>
        <v>0</v>
      </c>
      <c r="BL618" s="18" t="s">
        <v>327</v>
      </c>
      <c r="BM618" s="170" t="s">
        <v>1140</v>
      </c>
    </row>
    <row r="619" spans="1:65" s="2" customFormat="1" ht="24.15" customHeight="1">
      <c r="A619" s="33"/>
      <c r="B619" s="157"/>
      <c r="C619" s="158" t="s">
        <v>1141</v>
      </c>
      <c r="D619" s="158" t="s">
        <v>237</v>
      </c>
      <c r="E619" s="159" t="s">
        <v>1142</v>
      </c>
      <c r="F619" s="160" t="s">
        <v>1143</v>
      </c>
      <c r="G619" s="161" t="s">
        <v>256</v>
      </c>
      <c r="H619" s="162">
        <v>12.1</v>
      </c>
      <c r="I619" s="163"/>
      <c r="J619" s="164">
        <f>ROUND(I619*H619,2)</f>
        <v>0</v>
      </c>
      <c r="K619" s="165"/>
      <c r="L619" s="34"/>
      <c r="M619" s="166" t="s">
        <v>1</v>
      </c>
      <c r="N619" s="167" t="s">
        <v>41</v>
      </c>
      <c r="O619" s="62"/>
      <c r="P619" s="168">
        <f>O619*H619</f>
        <v>0</v>
      </c>
      <c r="Q619" s="168">
        <v>6.9999999999999994E-5</v>
      </c>
      <c r="R619" s="168">
        <f>Q619*H619</f>
        <v>8.4699999999999988E-4</v>
      </c>
      <c r="S619" s="168">
        <v>0</v>
      </c>
      <c r="T619" s="169">
        <f>S619*H619</f>
        <v>0</v>
      </c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R619" s="170" t="s">
        <v>327</v>
      </c>
      <c r="AT619" s="170" t="s">
        <v>237</v>
      </c>
      <c r="AU619" s="170" t="s">
        <v>87</v>
      </c>
      <c r="AY619" s="18" t="s">
        <v>234</v>
      </c>
      <c r="BE619" s="171">
        <f>IF(N619="základná",J619,0)</f>
        <v>0</v>
      </c>
      <c r="BF619" s="171">
        <f>IF(N619="znížená",J619,0)</f>
        <v>0</v>
      </c>
      <c r="BG619" s="171">
        <f>IF(N619="zákl. prenesená",J619,0)</f>
        <v>0</v>
      </c>
      <c r="BH619" s="171">
        <f>IF(N619="zníž. prenesená",J619,0)</f>
        <v>0</v>
      </c>
      <c r="BI619" s="171">
        <f>IF(N619="nulová",J619,0)</f>
        <v>0</v>
      </c>
      <c r="BJ619" s="18" t="s">
        <v>87</v>
      </c>
      <c r="BK619" s="171">
        <f>ROUND(I619*H619,2)</f>
        <v>0</v>
      </c>
      <c r="BL619" s="18" t="s">
        <v>327</v>
      </c>
      <c r="BM619" s="170" t="s">
        <v>1144</v>
      </c>
    </row>
    <row r="620" spans="1:65" s="13" customFormat="1">
      <c r="B620" s="172"/>
      <c r="D620" s="173" t="s">
        <v>243</v>
      </c>
      <c r="E620" s="174" t="s">
        <v>1</v>
      </c>
      <c r="F620" s="175" t="s">
        <v>1145</v>
      </c>
      <c r="H620" s="174" t="s">
        <v>1</v>
      </c>
      <c r="I620" s="176"/>
      <c r="L620" s="172"/>
      <c r="M620" s="177"/>
      <c r="N620" s="178"/>
      <c r="O620" s="178"/>
      <c r="P620" s="178"/>
      <c r="Q620" s="178"/>
      <c r="R620" s="178"/>
      <c r="S620" s="178"/>
      <c r="T620" s="179"/>
      <c r="AT620" s="174" t="s">
        <v>243</v>
      </c>
      <c r="AU620" s="174" t="s">
        <v>87</v>
      </c>
      <c r="AV620" s="13" t="s">
        <v>82</v>
      </c>
      <c r="AW620" s="13" t="s">
        <v>29</v>
      </c>
      <c r="AX620" s="13" t="s">
        <v>75</v>
      </c>
      <c r="AY620" s="174" t="s">
        <v>234</v>
      </c>
    </row>
    <row r="621" spans="1:65" s="14" customFormat="1">
      <c r="B621" s="180"/>
      <c r="D621" s="173" t="s">
        <v>243</v>
      </c>
      <c r="E621" s="181" t="s">
        <v>1</v>
      </c>
      <c r="F621" s="182" t="s">
        <v>1146</v>
      </c>
      <c r="H621" s="183">
        <v>12.1</v>
      </c>
      <c r="I621" s="184"/>
      <c r="L621" s="180"/>
      <c r="M621" s="185"/>
      <c r="N621" s="186"/>
      <c r="O621" s="186"/>
      <c r="P621" s="186"/>
      <c r="Q621" s="186"/>
      <c r="R621" s="186"/>
      <c r="S621" s="186"/>
      <c r="T621" s="187"/>
      <c r="AT621" s="181" t="s">
        <v>243</v>
      </c>
      <c r="AU621" s="181" t="s">
        <v>87</v>
      </c>
      <c r="AV621" s="14" t="s">
        <v>87</v>
      </c>
      <c r="AW621" s="14" t="s">
        <v>29</v>
      </c>
      <c r="AX621" s="14" t="s">
        <v>82</v>
      </c>
      <c r="AY621" s="181" t="s">
        <v>234</v>
      </c>
    </row>
    <row r="622" spans="1:65" s="2" customFormat="1" ht="24.15" customHeight="1">
      <c r="A622" s="33"/>
      <c r="B622" s="157"/>
      <c r="C622" s="199" t="s">
        <v>1147</v>
      </c>
      <c r="D622" s="199" t="s">
        <v>478</v>
      </c>
      <c r="E622" s="200" t="s">
        <v>1148</v>
      </c>
      <c r="F622" s="201" t="s">
        <v>1149</v>
      </c>
      <c r="G622" s="202" t="s">
        <v>256</v>
      </c>
      <c r="H622" s="203">
        <v>12.1</v>
      </c>
      <c r="I622" s="204"/>
      <c r="J622" s="205">
        <f>ROUND(I622*H622,2)</f>
        <v>0</v>
      </c>
      <c r="K622" s="206"/>
      <c r="L622" s="207"/>
      <c r="M622" s="208" t="s">
        <v>1</v>
      </c>
      <c r="N622" s="209" t="s">
        <v>41</v>
      </c>
      <c r="O622" s="62"/>
      <c r="P622" s="168">
        <f>O622*H622</f>
        <v>0</v>
      </c>
      <c r="Q622" s="168">
        <v>2.7E-2</v>
      </c>
      <c r="R622" s="168">
        <f>Q622*H622</f>
        <v>0.32669999999999999</v>
      </c>
      <c r="S622" s="168">
        <v>0</v>
      </c>
      <c r="T622" s="169">
        <f>S622*H622</f>
        <v>0</v>
      </c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R622" s="170" t="s">
        <v>643</v>
      </c>
      <c r="AT622" s="170" t="s">
        <v>478</v>
      </c>
      <c r="AU622" s="170" t="s">
        <v>87</v>
      </c>
      <c r="AY622" s="18" t="s">
        <v>234</v>
      </c>
      <c r="BE622" s="171">
        <f>IF(N622="základná",J622,0)</f>
        <v>0</v>
      </c>
      <c r="BF622" s="171">
        <f>IF(N622="znížená",J622,0)</f>
        <v>0</v>
      </c>
      <c r="BG622" s="171">
        <f>IF(N622="zákl. prenesená",J622,0)</f>
        <v>0</v>
      </c>
      <c r="BH622" s="171">
        <f>IF(N622="zníž. prenesená",J622,0)</f>
        <v>0</v>
      </c>
      <c r="BI622" s="171">
        <f>IF(N622="nulová",J622,0)</f>
        <v>0</v>
      </c>
      <c r="BJ622" s="18" t="s">
        <v>87</v>
      </c>
      <c r="BK622" s="171">
        <f>ROUND(I622*H622,2)</f>
        <v>0</v>
      </c>
      <c r="BL622" s="18" t="s">
        <v>327</v>
      </c>
      <c r="BM622" s="170" t="s">
        <v>1150</v>
      </c>
    </row>
    <row r="623" spans="1:65" s="2" customFormat="1" ht="24.15" customHeight="1">
      <c r="A623" s="33"/>
      <c r="B623" s="157"/>
      <c r="C623" s="158" t="s">
        <v>1151</v>
      </c>
      <c r="D623" s="158" t="s">
        <v>237</v>
      </c>
      <c r="E623" s="159" t="s">
        <v>1152</v>
      </c>
      <c r="F623" s="160" t="s">
        <v>1153</v>
      </c>
      <c r="G623" s="161" t="s">
        <v>611</v>
      </c>
      <c r="H623" s="162">
        <v>1306.92</v>
      </c>
      <c r="I623" s="163"/>
      <c r="J623" s="164">
        <f>ROUND(I623*H623,2)</f>
        <v>0</v>
      </c>
      <c r="K623" s="165"/>
      <c r="L623" s="34"/>
      <c r="M623" s="166" t="s">
        <v>1</v>
      </c>
      <c r="N623" s="167" t="s">
        <v>41</v>
      </c>
      <c r="O623" s="62"/>
      <c r="P623" s="168">
        <f>O623*H623</f>
        <v>0</v>
      </c>
      <c r="Q623" s="168">
        <v>5.0000000000000002E-5</v>
      </c>
      <c r="R623" s="168">
        <f>Q623*H623</f>
        <v>6.5346000000000001E-2</v>
      </c>
      <c r="S623" s="168">
        <v>0</v>
      </c>
      <c r="T623" s="169">
        <f>S623*H623</f>
        <v>0</v>
      </c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R623" s="170" t="s">
        <v>327</v>
      </c>
      <c r="AT623" s="170" t="s">
        <v>237</v>
      </c>
      <c r="AU623" s="170" t="s">
        <v>87</v>
      </c>
      <c r="AY623" s="18" t="s">
        <v>234</v>
      </c>
      <c r="BE623" s="171">
        <f>IF(N623="základná",J623,0)</f>
        <v>0</v>
      </c>
      <c r="BF623" s="171">
        <f>IF(N623="znížená",J623,0)</f>
        <v>0</v>
      </c>
      <c r="BG623" s="171">
        <f>IF(N623="zákl. prenesená",J623,0)</f>
        <v>0</v>
      </c>
      <c r="BH623" s="171">
        <f>IF(N623="zníž. prenesená",J623,0)</f>
        <v>0</v>
      </c>
      <c r="BI623" s="171">
        <f>IF(N623="nulová",J623,0)</f>
        <v>0</v>
      </c>
      <c r="BJ623" s="18" t="s">
        <v>87</v>
      </c>
      <c r="BK623" s="171">
        <f>ROUND(I623*H623,2)</f>
        <v>0</v>
      </c>
      <c r="BL623" s="18" t="s">
        <v>327</v>
      </c>
      <c r="BM623" s="170" t="s">
        <v>1154</v>
      </c>
    </row>
    <row r="624" spans="1:65" s="13" customFormat="1">
      <c r="B624" s="172"/>
      <c r="D624" s="173" t="s">
        <v>243</v>
      </c>
      <c r="E624" s="174" t="s">
        <v>1</v>
      </c>
      <c r="F624" s="175" t="s">
        <v>1155</v>
      </c>
      <c r="H624" s="174" t="s">
        <v>1</v>
      </c>
      <c r="I624" s="176"/>
      <c r="L624" s="172"/>
      <c r="M624" s="177"/>
      <c r="N624" s="178"/>
      <c r="O624" s="178"/>
      <c r="P624" s="178"/>
      <c r="Q624" s="178"/>
      <c r="R624" s="178"/>
      <c r="S624" s="178"/>
      <c r="T624" s="179"/>
      <c r="AT624" s="174" t="s">
        <v>243</v>
      </c>
      <c r="AU624" s="174" t="s">
        <v>87</v>
      </c>
      <c r="AV624" s="13" t="s">
        <v>82</v>
      </c>
      <c r="AW624" s="13" t="s">
        <v>29</v>
      </c>
      <c r="AX624" s="13" t="s">
        <v>75</v>
      </c>
      <c r="AY624" s="174" t="s">
        <v>234</v>
      </c>
    </row>
    <row r="625" spans="1:65" s="14" customFormat="1">
      <c r="B625" s="180"/>
      <c r="D625" s="173" t="s">
        <v>243</v>
      </c>
      <c r="E625" s="181" t="s">
        <v>1</v>
      </c>
      <c r="F625" s="182" t="s">
        <v>1156</v>
      </c>
      <c r="H625" s="183">
        <v>1306.92</v>
      </c>
      <c r="I625" s="184"/>
      <c r="L625" s="180"/>
      <c r="M625" s="185"/>
      <c r="N625" s="186"/>
      <c r="O625" s="186"/>
      <c r="P625" s="186"/>
      <c r="Q625" s="186"/>
      <c r="R625" s="186"/>
      <c r="S625" s="186"/>
      <c r="T625" s="187"/>
      <c r="AT625" s="181" t="s">
        <v>243</v>
      </c>
      <c r="AU625" s="181" t="s">
        <v>87</v>
      </c>
      <c r="AV625" s="14" t="s">
        <v>87</v>
      </c>
      <c r="AW625" s="14" t="s">
        <v>29</v>
      </c>
      <c r="AX625" s="14" t="s">
        <v>82</v>
      </c>
      <c r="AY625" s="181" t="s">
        <v>234</v>
      </c>
    </row>
    <row r="626" spans="1:65" s="2" customFormat="1" ht="16.5" customHeight="1">
      <c r="A626" s="33"/>
      <c r="B626" s="157"/>
      <c r="C626" s="199" t="s">
        <v>1157</v>
      </c>
      <c r="D626" s="199" t="s">
        <v>478</v>
      </c>
      <c r="E626" s="200" t="s">
        <v>1158</v>
      </c>
      <c r="F626" s="201" t="s">
        <v>1159</v>
      </c>
      <c r="G626" s="202" t="s">
        <v>267</v>
      </c>
      <c r="H626" s="203">
        <v>1.3069999999999999</v>
      </c>
      <c r="I626" s="204"/>
      <c r="J626" s="205">
        <f>ROUND(I626*H626,2)</f>
        <v>0</v>
      </c>
      <c r="K626" s="206"/>
      <c r="L626" s="207"/>
      <c r="M626" s="208" t="s">
        <v>1</v>
      </c>
      <c r="N626" s="209" t="s">
        <v>41</v>
      </c>
      <c r="O626" s="62"/>
      <c r="P626" s="168">
        <f>O626*H626</f>
        <v>0</v>
      </c>
      <c r="Q626" s="168">
        <v>1</v>
      </c>
      <c r="R626" s="168">
        <f>Q626*H626</f>
        <v>1.3069999999999999</v>
      </c>
      <c r="S626" s="168">
        <v>0</v>
      </c>
      <c r="T626" s="169">
        <f>S626*H626</f>
        <v>0</v>
      </c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R626" s="170" t="s">
        <v>643</v>
      </c>
      <c r="AT626" s="170" t="s">
        <v>478</v>
      </c>
      <c r="AU626" s="170" t="s">
        <v>87</v>
      </c>
      <c r="AY626" s="18" t="s">
        <v>234</v>
      </c>
      <c r="BE626" s="171">
        <f>IF(N626="základná",J626,0)</f>
        <v>0</v>
      </c>
      <c r="BF626" s="171">
        <f>IF(N626="znížená",J626,0)</f>
        <v>0</v>
      </c>
      <c r="BG626" s="171">
        <f>IF(N626="zákl. prenesená",J626,0)</f>
        <v>0</v>
      </c>
      <c r="BH626" s="171">
        <f>IF(N626="zníž. prenesená",J626,0)</f>
        <v>0</v>
      </c>
      <c r="BI626" s="171">
        <f>IF(N626="nulová",J626,0)</f>
        <v>0</v>
      </c>
      <c r="BJ626" s="18" t="s">
        <v>87</v>
      </c>
      <c r="BK626" s="171">
        <f>ROUND(I626*H626,2)</f>
        <v>0</v>
      </c>
      <c r="BL626" s="18" t="s">
        <v>327</v>
      </c>
      <c r="BM626" s="170" t="s">
        <v>1160</v>
      </c>
    </row>
    <row r="627" spans="1:65" s="13" customFormat="1" ht="20.399999999999999">
      <c r="B627" s="172"/>
      <c r="D627" s="173" t="s">
        <v>243</v>
      </c>
      <c r="E627" s="174" t="s">
        <v>1</v>
      </c>
      <c r="F627" s="175" t="s">
        <v>1161</v>
      </c>
      <c r="H627" s="174" t="s">
        <v>1</v>
      </c>
      <c r="I627" s="176"/>
      <c r="L627" s="172"/>
      <c r="M627" s="177"/>
      <c r="N627" s="178"/>
      <c r="O627" s="178"/>
      <c r="P627" s="178"/>
      <c r="Q627" s="178"/>
      <c r="R627" s="178"/>
      <c r="S627" s="178"/>
      <c r="T627" s="179"/>
      <c r="AT627" s="174" t="s">
        <v>243</v>
      </c>
      <c r="AU627" s="174" t="s">
        <v>87</v>
      </c>
      <c r="AV627" s="13" t="s">
        <v>82</v>
      </c>
      <c r="AW627" s="13" t="s">
        <v>29</v>
      </c>
      <c r="AX627" s="13" t="s">
        <v>75</v>
      </c>
      <c r="AY627" s="174" t="s">
        <v>234</v>
      </c>
    </row>
    <row r="628" spans="1:65" s="14" customFormat="1">
      <c r="B628" s="180"/>
      <c r="D628" s="173" t="s">
        <v>243</v>
      </c>
      <c r="E628" s="181" t="s">
        <v>1</v>
      </c>
      <c r="F628" s="182" t="s">
        <v>1162</v>
      </c>
      <c r="H628" s="183">
        <v>1.3069999999999999</v>
      </c>
      <c r="I628" s="184"/>
      <c r="L628" s="180"/>
      <c r="M628" s="185"/>
      <c r="N628" s="186"/>
      <c r="O628" s="186"/>
      <c r="P628" s="186"/>
      <c r="Q628" s="186"/>
      <c r="R628" s="186"/>
      <c r="S628" s="186"/>
      <c r="T628" s="187"/>
      <c r="AT628" s="181" t="s">
        <v>243</v>
      </c>
      <c r="AU628" s="181" t="s">
        <v>87</v>
      </c>
      <c r="AV628" s="14" t="s">
        <v>87</v>
      </c>
      <c r="AW628" s="14" t="s">
        <v>29</v>
      </c>
      <c r="AX628" s="14" t="s">
        <v>82</v>
      </c>
      <c r="AY628" s="181" t="s">
        <v>234</v>
      </c>
    </row>
    <row r="629" spans="1:65" s="2" customFormat="1" ht="16.5" customHeight="1">
      <c r="A629" s="33"/>
      <c r="B629" s="157"/>
      <c r="C629" s="158" t="s">
        <v>1163</v>
      </c>
      <c r="D629" s="158" t="s">
        <v>237</v>
      </c>
      <c r="E629" s="159" t="s">
        <v>1164</v>
      </c>
      <c r="F629" s="160" t="s">
        <v>1165</v>
      </c>
      <c r="G629" s="161" t="s">
        <v>611</v>
      </c>
      <c r="H629" s="162">
        <v>1306.92</v>
      </c>
      <c r="I629" s="163"/>
      <c r="J629" s="164">
        <f>ROUND(I629*H629,2)</f>
        <v>0</v>
      </c>
      <c r="K629" s="165"/>
      <c r="L629" s="34"/>
      <c r="M629" s="166" t="s">
        <v>1</v>
      </c>
      <c r="N629" s="167" t="s">
        <v>41</v>
      </c>
      <c r="O629" s="62"/>
      <c r="P629" s="168">
        <f>O629*H629</f>
        <v>0</v>
      </c>
      <c r="Q629" s="168">
        <v>0</v>
      </c>
      <c r="R629" s="168">
        <f>Q629*H629</f>
        <v>0</v>
      </c>
      <c r="S629" s="168">
        <v>0</v>
      </c>
      <c r="T629" s="169">
        <f>S629*H629</f>
        <v>0</v>
      </c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R629" s="170" t="s">
        <v>327</v>
      </c>
      <c r="AT629" s="170" t="s">
        <v>237</v>
      </c>
      <c r="AU629" s="170" t="s">
        <v>87</v>
      </c>
      <c r="AY629" s="18" t="s">
        <v>234</v>
      </c>
      <c r="BE629" s="171">
        <f>IF(N629="základná",J629,0)</f>
        <v>0</v>
      </c>
      <c r="BF629" s="171">
        <f>IF(N629="znížená",J629,0)</f>
        <v>0</v>
      </c>
      <c r="BG629" s="171">
        <f>IF(N629="zákl. prenesená",J629,0)</f>
        <v>0</v>
      </c>
      <c r="BH629" s="171">
        <f>IF(N629="zníž. prenesená",J629,0)</f>
        <v>0</v>
      </c>
      <c r="BI629" s="171">
        <f>IF(N629="nulová",J629,0)</f>
        <v>0</v>
      </c>
      <c r="BJ629" s="18" t="s">
        <v>87</v>
      </c>
      <c r="BK629" s="171">
        <f>ROUND(I629*H629,2)</f>
        <v>0</v>
      </c>
      <c r="BL629" s="18" t="s">
        <v>327</v>
      </c>
      <c r="BM629" s="170" t="s">
        <v>1166</v>
      </c>
    </row>
    <row r="630" spans="1:65" s="13" customFormat="1">
      <c r="B630" s="172"/>
      <c r="D630" s="173" t="s">
        <v>243</v>
      </c>
      <c r="E630" s="174" t="s">
        <v>1</v>
      </c>
      <c r="F630" s="175" t="s">
        <v>1155</v>
      </c>
      <c r="H630" s="174" t="s">
        <v>1</v>
      </c>
      <c r="I630" s="176"/>
      <c r="L630" s="172"/>
      <c r="M630" s="177"/>
      <c r="N630" s="178"/>
      <c r="O630" s="178"/>
      <c r="P630" s="178"/>
      <c r="Q630" s="178"/>
      <c r="R630" s="178"/>
      <c r="S630" s="178"/>
      <c r="T630" s="179"/>
      <c r="AT630" s="174" t="s">
        <v>243</v>
      </c>
      <c r="AU630" s="174" t="s">
        <v>87</v>
      </c>
      <c r="AV630" s="13" t="s">
        <v>82</v>
      </c>
      <c r="AW630" s="13" t="s">
        <v>29</v>
      </c>
      <c r="AX630" s="13" t="s">
        <v>75</v>
      </c>
      <c r="AY630" s="174" t="s">
        <v>234</v>
      </c>
    </row>
    <row r="631" spans="1:65" s="14" customFormat="1">
      <c r="B631" s="180"/>
      <c r="D631" s="173" t="s">
        <v>243</v>
      </c>
      <c r="E631" s="181" t="s">
        <v>1</v>
      </c>
      <c r="F631" s="182" t="s">
        <v>1156</v>
      </c>
      <c r="H631" s="183">
        <v>1306.92</v>
      </c>
      <c r="I631" s="184"/>
      <c r="L631" s="180"/>
      <c r="M631" s="185"/>
      <c r="N631" s="186"/>
      <c r="O631" s="186"/>
      <c r="P631" s="186"/>
      <c r="Q631" s="186"/>
      <c r="R631" s="186"/>
      <c r="S631" s="186"/>
      <c r="T631" s="187"/>
      <c r="AT631" s="181" t="s">
        <v>243</v>
      </c>
      <c r="AU631" s="181" t="s">
        <v>87</v>
      </c>
      <c r="AV631" s="14" t="s">
        <v>87</v>
      </c>
      <c r="AW631" s="14" t="s">
        <v>29</v>
      </c>
      <c r="AX631" s="14" t="s">
        <v>82</v>
      </c>
      <c r="AY631" s="181" t="s">
        <v>234</v>
      </c>
    </row>
    <row r="632" spans="1:65" s="12" customFormat="1" ht="22.95" customHeight="1">
      <c r="B632" s="144"/>
      <c r="D632" s="145" t="s">
        <v>74</v>
      </c>
      <c r="E632" s="155" t="s">
        <v>1167</v>
      </c>
      <c r="F632" s="155" t="s">
        <v>1168</v>
      </c>
      <c r="I632" s="147"/>
      <c r="J632" s="156">
        <f>BK632</f>
        <v>0</v>
      </c>
      <c r="L632" s="144"/>
      <c r="M632" s="149"/>
      <c r="N632" s="150"/>
      <c r="O632" s="150"/>
      <c r="P632" s="151">
        <f>SUM(P633:P647)</f>
        <v>0</v>
      </c>
      <c r="Q632" s="150"/>
      <c r="R632" s="151">
        <f>SUM(R633:R647)</f>
        <v>2.4484141599999996</v>
      </c>
      <c r="S632" s="150"/>
      <c r="T632" s="152">
        <f>SUM(T633:T647)</f>
        <v>0</v>
      </c>
      <c r="AR632" s="145" t="s">
        <v>87</v>
      </c>
      <c r="AT632" s="153" t="s">
        <v>74</v>
      </c>
      <c r="AU632" s="153" t="s">
        <v>82</v>
      </c>
      <c r="AY632" s="145" t="s">
        <v>234</v>
      </c>
      <c r="BK632" s="154">
        <f>SUM(BK633:BK647)</f>
        <v>0</v>
      </c>
    </row>
    <row r="633" spans="1:65" s="2" customFormat="1" ht="16.5" customHeight="1">
      <c r="A633" s="33"/>
      <c r="B633" s="157"/>
      <c r="C633" s="158" t="s">
        <v>1169</v>
      </c>
      <c r="D633" s="158" t="s">
        <v>237</v>
      </c>
      <c r="E633" s="159" t="s">
        <v>1170</v>
      </c>
      <c r="F633" s="160" t="s">
        <v>1171</v>
      </c>
      <c r="G633" s="161" t="s">
        <v>240</v>
      </c>
      <c r="H633" s="162">
        <v>60.19</v>
      </c>
      <c r="I633" s="163"/>
      <c r="J633" s="164">
        <f>ROUND(I633*H633,2)</f>
        <v>0</v>
      </c>
      <c r="K633" s="165"/>
      <c r="L633" s="34"/>
      <c r="M633" s="166" t="s">
        <v>1</v>
      </c>
      <c r="N633" s="167" t="s">
        <v>41</v>
      </c>
      <c r="O633" s="62"/>
      <c r="P633" s="168">
        <f>O633*H633</f>
        <v>0</v>
      </c>
      <c r="Q633" s="168">
        <v>6.3000000000000003E-4</v>
      </c>
      <c r="R633" s="168">
        <f>Q633*H633</f>
        <v>3.7919700000000001E-2</v>
      </c>
      <c r="S633" s="168">
        <v>0</v>
      </c>
      <c r="T633" s="169">
        <f>S633*H633</f>
        <v>0</v>
      </c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R633" s="170" t="s">
        <v>327</v>
      </c>
      <c r="AT633" s="170" t="s">
        <v>237</v>
      </c>
      <c r="AU633" s="170" t="s">
        <v>87</v>
      </c>
      <c r="AY633" s="18" t="s">
        <v>234</v>
      </c>
      <c r="BE633" s="171">
        <f>IF(N633="základná",J633,0)</f>
        <v>0</v>
      </c>
      <c r="BF633" s="171">
        <f>IF(N633="znížená",J633,0)</f>
        <v>0</v>
      </c>
      <c r="BG633" s="171">
        <f>IF(N633="zákl. prenesená",J633,0)</f>
        <v>0</v>
      </c>
      <c r="BH633" s="171">
        <f>IF(N633="zníž. prenesená",J633,0)</f>
        <v>0</v>
      </c>
      <c r="BI633" s="171">
        <f>IF(N633="nulová",J633,0)</f>
        <v>0</v>
      </c>
      <c r="BJ633" s="18" t="s">
        <v>87</v>
      </c>
      <c r="BK633" s="171">
        <f>ROUND(I633*H633,2)</f>
        <v>0</v>
      </c>
      <c r="BL633" s="18" t="s">
        <v>327</v>
      </c>
      <c r="BM633" s="170" t="s">
        <v>1172</v>
      </c>
    </row>
    <row r="634" spans="1:65" s="13" customFormat="1">
      <c r="B634" s="172"/>
      <c r="D634" s="173" t="s">
        <v>243</v>
      </c>
      <c r="E634" s="174" t="s">
        <v>1</v>
      </c>
      <c r="F634" s="175" t="s">
        <v>1173</v>
      </c>
      <c r="H634" s="174" t="s">
        <v>1</v>
      </c>
      <c r="I634" s="176"/>
      <c r="L634" s="172"/>
      <c r="M634" s="177"/>
      <c r="N634" s="178"/>
      <c r="O634" s="178"/>
      <c r="P634" s="178"/>
      <c r="Q634" s="178"/>
      <c r="R634" s="178"/>
      <c r="S634" s="178"/>
      <c r="T634" s="179"/>
      <c r="AT634" s="174" t="s">
        <v>243</v>
      </c>
      <c r="AU634" s="174" t="s">
        <v>87</v>
      </c>
      <c r="AV634" s="13" t="s">
        <v>82</v>
      </c>
      <c r="AW634" s="13" t="s">
        <v>29</v>
      </c>
      <c r="AX634" s="13" t="s">
        <v>75</v>
      </c>
      <c r="AY634" s="174" t="s">
        <v>234</v>
      </c>
    </row>
    <row r="635" spans="1:65" s="14" customFormat="1">
      <c r="B635" s="180"/>
      <c r="D635" s="173" t="s">
        <v>243</v>
      </c>
      <c r="E635" s="181" t="s">
        <v>1</v>
      </c>
      <c r="F635" s="182" t="s">
        <v>1174</v>
      </c>
      <c r="H635" s="183">
        <v>69.19</v>
      </c>
      <c r="I635" s="184"/>
      <c r="L635" s="180"/>
      <c r="M635" s="185"/>
      <c r="N635" s="186"/>
      <c r="O635" s="186"/>
      <c r="P635" s="186"/>
      <c r="Q635" s="186"/>
      <c r="R635" s="186"/>
      <c r="S635" s="186"/>
      <c r="T635" s="187"/>
      <c r="AT635" s="181" t="s">
        <v>243</v>
      </c>
      <c r="AU635" s="181" t="s">
        <v>87</v>
      </c>
      <c r="AV635" s="14" t="s">
        <v>87</v>
      </c>
      <c r="AW635" s="14" t="s">
        <v>29</v>
      </c>
      <c r="AX635" s="14" t="s">
        <v>75</v>
      </c>
      <c r="AY635" s="181" t="s">
        <v>234</v>
      </c>
    </row>
    <row r="636" spans="1:65" s="14" customFormat="1">
      <c r="B636" s="180"/>
      <c r="D636" s="173" t="s">
        <v>243</v>
      </c>
      <c r="E636" s="181" t="s">
        <v>1</v>
      </c>
      <c r="F636" s="182" t="s">
        <v>1175</v>
      </c>
      <c r="H636" s="183">
        <v>-9</v>
      </c>
      <c r="I636" s="184"/>
      <c r="L636" s="180"/>
      <c r="M636" s="185"/>
      <c r="N636" s="186"/>
      <c r="O636" s="186"/>
      <c r="P636" s="186"/>
      <c r="Q636" s="186"/>
      <c r="R636" s="186"/>
      <c r="S636" s="186"/>
      <c r="T636" s="187"/>
      <c r="AT636" s="181" t="s">
        <v>243</v>
      </c>
      <c r="AU636" s="181" t="s">
        <v>87</v>
      </c>
      <c r="AV636" s="14" t="s">
        <v>87</v>
      </c>
      <c r="AW636" s="14" t="s">
        <v>29</v>
      </c>
      <c r="AX636" s="14" t="s">
        <v>75</v>
      </c>
      <c r="AY636" s="181" t="s">
        <v>234</v>
      </c>
    </row>
    <row r="637" spans="1:65" s="15" customFormat="1">
      <c r="B637" s="188"/>
      <c r="D637" s="173" t="s">
        <v>243</v>
      </c>
      <c r="E637" s="189" t="s">
        <v>1</v>
      </c>
      <c r="F637" s="190" t="s">
        <v>248</v>
      </c>
      <c r="H637" s="191">
        <v>60.19</v>
      </c>
      <c r="I637" s="192"/>
      <c r="L637" s="188"/>
      <c r="M637" s="193"/>
      <c r="N637" s="194"/>
      <c r="O637" s="194"/>
      <c r="P637" s="194"/>
      <c r="Q637" s="194"/>
      <c r="R637" s="194"/>
      <c r="S637" s="194"/>
      <c r="T637" s="195"/>
      <c r="AT637" s="189" t="s">
        <v>243</v>
      </c>
      <c r="AU637" s="189" t="s">
        <v>87</v>
      </c>
      <c r="AV637" s="15" t="s">
        <v>241</v>
      </c>
      <c r="AW637" s="15" t="s">
        <v>29</v>
      </c>
      <c r="AX637" s="15" t="s">
        <v>82</v>
      </c>
      <c r="AY637" s="189" t="s">
        <v>234</v>
      </c>
    </row>
    <row r="638" spans="1:65" s="2" customFormat="1" ht="21.75" customHeight="1">
      <c r="A638" s="33"/>
      <c r="B638" s="157"/>
      <c r="C638" s="158" t="s">
        <v>1176</v>
      </c>
      <c r="D638" s="158" t="s">
        <v>237</v>
      </c>
      <c r="E638" s="159" t="s">
        <v>1177</v>
      </c>
      <c r="F638" s="160" t="s">
        <v>1178</v>
      </c>
      <c r="G638" s="161" t="s">
        <v>256</v>
      </c>
      <c r="H638" s="162">
        <v>94.415000000000006</v>
      </c>
      <c r="I638" s="163"/>
      <c r="J638" s="164">
        <f>ROUND(I638*H638,2)</f>
        <v>0</v>
      </c>
      <c r="K638" s="165"/>
      <c r="L638" s="34"/>
      <c r="M638" s="166" t="s">
        <v>1</v>
      </c>
      <c r="N638" s="167" t="s">
        <v>41</v>
      </c>
      <c r="O638" s="62"/>
      <c r="P638" s="168">
        <f>O638*H638</f>
        <v>0</v>
      </c>
      <c r="Q638" s="168">
        <v>3.8600000000000001E-3</v>
      </c>
      <c r="R638" s="168">
        <f>Q638*H638</f>
        <v>0.36444190000000004</v>
      </c>
      <c r="S638" s="168">
        <v>0</v>
      </c>
      <c r="T638" s="169">
        <f>S638*H638</f>
        <v>0</v>
      </c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R638" s="170" t="s">
        <v>327</v>
      </c>
      <c r="AT638" s="170" t="s">
        <v>237</v>
      </c>
      <c r="AU638" s="170" t="s">
        <v>87</v>
      </c>
      <c r="AY638" s="18" t="s">
        <v>234</v>
      </c>
      <c r="BE638" s="171">
        <f>IF(N638="základná",J638,0)</f>
        <v>0</v>
      </c>
      <c r="BF638" s="171">
        <f>IF(N638="znížená",J638,0)</f>
        <v>0</v>
      </c>
      <c r="BG638" s="171">
        <f>IF(N638="zákl. prenesená",J638,0)</f>
        <v>0</v>
      </c>
      <c r="BH638" s="171">
        <f>IF(N638="zníž. prenesená",J638,0)</f>
        <v>0</v>
      </c>
      <c r="BI638" s="171">
        <f>IF(N638="nulová",J638,0)</f>
        <v>0</v>
      </c>
      <c r="BJ638" s="18" t="s">
        <v>87</v>
      </c>
      <c r="BK638" s="171">
        <f>ROUND(I638*H638,2)</f>
        <v>0</v>
      </c>
      <c r="BL638" s="18" t="s">
        <v>327</v>
      </c>
      <c r="BM638" s="170" t="s">
        <v>1179</v>
      </c>
    </row>
    <row r="639" spans="1:65" s="14" customFormat="1">
      <c r="B639" s="180"/>
      <c r="D639" s="173" t="s">
        <v>243</v>
      </c>
      <c r="E639" s="181" t="s">
        <v>1</v>
      </c>
      <c r="F639" s="182" t="s">
        <v>1180</v>
      </c>
      <c r="H639" s="183">
        <v>36.225000000000001</v>
      </c>
      <c r="I639" s="184"/>
      <c r="L639" s="180"/>
      <c r="M639" s="185"/>
      <c r="N639" s="186"/>
      <c r="O639" s="186"/>
      <c r="P639" s="186"/>
      <c r="Q639" s="186"/>
      <c r="R639" s="186"/>
      <c r="S639" s="186"/>
      <c r="T639" s="187"/>
      <c r="AT639" s="181" t="s">
        <v>243</v>
      </c>
      <c r="AU639" s="181" t="s">
        <v>87</v>
      </c>
      <c r="AV639" s="14" t="s">
        <v>87</v>
      </c>
      <c r="AW639" s="14" t="s">
        <v>29</v>
      </c>
      <c r="AX639" s="14" t="s">
        <v>75</v>
      </c>
      <c r="AY639" s="181" t="s">
        <v>234</v>
      </c>
    </row>
    <row r="640" spans="1:65" s="14" customFormat="1">
      <c r="B640" s="180"/>
      <c r="D640" s="173" t="s">
        <v>243</v>
      </c>
      <c r="E640" s="181" t="s">
        <v>1</v>
      </c>
      <c r="F640" s="182" t="s">
        <v>1181</v>
      </c>
      <c r="H640" s="183">
        <v>48.49</v>
      </c>
      <c r="I640" s="184"/>
      <c r="L640" s="180"/>
      <c r="M640" s="185"/>
      <c r="N640" s="186"/>
      <c r="O640" s="186"/>
      <c r="P640" s="186"/>
      <c r="Q640" s="186"/>
      <c r="R640" s="186"/>
      <c r="S640" s="186"/>
      <c r="T640" s="187"/>
      <c r="AT640" s="181" t="s">
        <v>243</v>
      </c>
      <c r="AU640" s="181" t="s">
        <v>87</v>
      </c>
      <c r="AV640" s="14" t="s">
        <v>87</v>
      </c>
      <c r="AW640" s="14" t="s">
        <v>29</v>
      </c>
      <c r="AX640" s="14" t="s">
        <v>75</v>
      </c>
      <c r="AY640" s="181" t="s">
        <v>234</v>
      </c>
    </row>
    <row r="641" spans="1:65" s="14" customFormat="1">
      <c r="B641" s="180"/>
      <c r="D641" s="173" t="s">
        <v>243</v>
      </c>
      <c r="E641" s="181" t="s">
        <v>1</v>
      </c>
      <c r="F641" s="182" t="s">
        <v>1182</v>
      </c>
      <c r="H641" s="183">
        <v>9.6999999999999993</v>
      </c>
      <c r="I641" s="184"/>
      <c r="L641" s="180"/>
      <c r="M641" s="185"/>
      <c r="N641" s="186"/>
      <c r="O641" s="186"/>
      <c r="P641" s="186"/>
      <c r="Q641" s="186"/>
      <c r="R641" s="186"/>
      <c r="S641" s="186"/>
      <c r="T641" s="187"/>
      <c r="AT641" s="181" t="s">
        <v>243</v>
      </c>
      <c r="AU641" s="181" t="s">
        <v>87</v>
      </c>
      <c r="AV641" s="14" t="s">
        <v>87</v>
      </c>
      <c r="AW641" s="14" t="s">
        <v>29</v>
      </c>
      <c r="AX641" s="14" t="s">
        <v>75</v>
      </c>
      <c r="AY641" s="181" t="s">
        <v>234</v>
      </c>
    </row>
    <row r="642" spans="1:65" s="15" customFormat="1">
      <c r="B642" s="188"/>
      <c r="D642" s="173" t="s">
        <v>243</v>
      </c>
      <c r="E642" s="189" t="s">
        <v>397</v>
      </c>
      <c r="F642" s="190" t="s">
        <v>248</v>
      </c>
      <c r="H642" s="191">
        <v>94.415000000000006</v>
      </c>
      <c r="I642" s="192"/>
      <c r="L642" s="188"/>
      <c r="M642" s="193"/>
      <c r="N642" s="194"/>
      <c r="O642" s="194"/>
      <c r="P642" s="194"/>
      <c r="Q642" s="194"/>
      <c r="R642" s="194"/>
      <c r="S642" s="194"/>
      <c r="T642" s="195"/>
      <c r="AT642" s="189" t="s">
        <v>243</v>
      </c>
      <c r="AU642" s="189" t="s">
        <v>87</v>
      </c>
      <c r="AV642" s="15" t="s">
        <v>241</v>
      </c>
      <c r="AW642" s="15" t="s">
        <v>29</v>
      </c>
      <c r="AX642" s="15" t="s">
        <v>82</v>
      </c>
      <c r="AY642" s="189" t="s">
        <v>234</v>
      </c>
    </row>
    <row r="643" spans="1:65" s="2" customFormat="1" ht="16.5" customHeight="1">
      <c r="A643" s="33"/>
      <c r="B643" s="157"/>
      <c r="C643" s="199" t="s">
        <v>1183</v>
      </c>
      <c r="D643" s="199" t="s">
        <v>478</v>
      </c>
      <c r="E643" s="200" t="s">
        <v>1184</v>
      </c>
      <c r="F643" s="201" t="s">
        <v>1185</v>
      </c>
      <c r="G643" s="202" t="s">
        <v>256</v>
      </c>
      <c r="H643" s="203">
        <v>110.47799999999999</v>
      </c>
      <c r="I643" s="204"/>
      <c r="J643" s="205">
        <f>ROUND(I643*H643,2)</f>
        <v>0</v>
      </c>
      <c r="K643" s="206"/>
      <c r="L643" s="207"/>
      <c r="M643" s="208" t="s">
        <v>1</v>
      </c>
      <c r="N643" s="209" t="s">
        <v>41</v>
      </c>
      <c r="O643" s="62"/>
      <c r="P643" s="168">
        <f>O643*H643</f>
        <v>0</v>
      </c>
      <c r="Q643" s="168">
        <v>1.8519999999999998E-2</v>
      </c>
      <c r="R643" s="168">
        <f>Q643*H643</f>
        <v>2.0460525599999997</v>
      </c>
      <c r="S643" s="168">
        <v>0</v>
      </c>
      <c r="T643" s="169">
        <f>S643*H643</f>
        <v>0</v>
      </c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R643" s="170" t="s">
        <v>643</v>
      </c>
      <c r="AT643" s="170" t="s">
        <v>478</v>
      </c>
      <c r="AU643" s="170" t="s">
        <v>87</v>
      </c>
      <c r="AY643" s="18" t="s">
        <v>234</v>
      </c>
      <c r="BE643" s="171">
        <f>IF(N643="základná",J643,0)</f>
        <v>0</v>
      </c>
      <c r="BF643" s="171">
        <f>IF(N643="znížená",J643,0)</f>
        <v>0</v>
      </c>
      <c r="BG643" s="171">
        <f>IF(N643="zákl. prenesená",J643,0)</f>
        <v>0</v>
      </c>
      <c r="BH643" s="171">
        <f>IF(N643="zníž. prenesená",J643,0)</f>
        <v>0</v>
      </c>
      <c r="BI643" s="171">
        <f>IF(N643="nulová",J643,0)</f>
        <v>0</v>
      </c>
      <c r="BJ643" s="18" t="s">
        <v>87</v>
      </c>
      <c r="BK643" s="171">
        <f>ROUND(I643*H643,2)</f>
        <v>0</v>
      </c>
      <c r="BL643" s="18" t="s">
        <v>327</v>
      </c>
      <c r="BM643" s="170" t="s">
        <v>1186</v>
      </c>
    </row>
    <row r="644" spans="1:65" s="14" customFormat="1">
      <c r="B644" s="180"/>
      <c r="D644" s="173" t="s">
        <v>243</v>
      </c>
      <c r="E644" s="181" t="s">
        <v>1</v>
      </c>
      <c r="F644" s="182" t="s">
        <v>1187</v>
      </c>
      <c r="H644" s="183">
        <v>103.857</v>
      </c>
      <c r="I644" s="184"/>
      <c r="L644" s="180"/>
      <c r="M644" s="185"/>
      <c r="N644" s="186"/>
      <c r="O644" s="186"/>
      <c r="P644" s="186"/>
      <c r="Q644" s="186"/>
      <c r="R644" s="186"/>
      <c r="S644" s="186"/>
      <c r="T644" s="187"/>
      <c r="AT644" s="181" t="s">
        <v>243</v>
      </c>
      <c r="AU644" s="181" t="s">
        <v>87</v>
      </c>
      <c r="AV644" s="14" t="s">
        <v>87</v>
      </c>
      <c r="AW644" s="14" t="s">
        <v>29</v>
      </c>
      <c r="AX644" s="14" t="s">
        <v>75</v>
      </c>
      <c r="AY644" s="181" t="s">
        <v>234</v>
      </c>
    </row>
    <row r="645" spans="1:65" s="14" customFormat="1">
      <c r="B645" s="180"/>
      <c r="D645" s="173" t="s">
        <v>243</v>
      </c>
      <c r="E645" s="181" t="s">
        <v>1</v>
      </c>
      <c r="F645" s="182" t="s">
        <v>1188</v>
      </c>
      <c r="H645" s="183">
        <v>6.6210000000000004</v>
      </c>
      <c r="I645" s="184"/>
      <c r="L645" s="180"/>
      <c r="M645" s="185"/>
      <c r="N645" s="186"/>
      <c r="O645" s="186"/>
      <c r="P645" s="186"/>
      <c r="Q645" s="186"/>
      <c r="R645" s="186"/>
      <c r="S645" s="186"/>
      <c r="T645" s="187"/>
      <c r="AT645" s="181" t="s">
        <v>243</v>
      </c>
      <c r="AU645" s="181" t="s">
        <v>87</v>
      </c>
      <c r="AV645" s="14" t="s">
        <v>87</v>
      </c>
      <c r="AW645" s="14" t="s">
        <v>29</v>
      </c>
      <c r="AX645" s="14" t="s">
        <v>75</v>
      </c>
      <c r="AY645" s="181" t="s">
        <v>234</v>
      </c>
    </row>
    <row r="646" spans="1:65" s="15" customFormat="1">
      <c r="B646" s="188"/>
      <c r="D646" s="173" t="s">
        <v>243</v>
      </c>
      <c r="E646" s="189" t="s">
        <v>1</v>
      </c>
      <c r="F646" s="190" t="s">
        <v>248</v>
      </c>
      <c r="H646" s="191">
        <v>110.47799999999999</v>
      </c>
      <c r="I646" s="192"/>
      <c r="L646" s="188"/>
      <c r="M646" s="193"/>
      <c r="N646" s="194"/>
      <c r="O646" s="194"/>
      <c r="P646" s="194"/>
      <c r="Q646" s="194"/>
      <c r="R646" s="194"/>
      <c r="S646" s="194"/>
      <c r="T646" s="195"/>
      <c r="AT646" s="189" t="s">
        <v>243</v>
      </c>
      <c r="AU646" s="189" t="s">
        <v>87</v>
      </c>
      <c r="AV646" s="15" t="s">
        <v>241</v>
      </c>
      <c r="AW646" s="15" t="s">
        <v>29</v>
      </c>
      <c r="AX646" s="15" t="s">
        <v>82</v>
      </c>
      <c r="AY646" s="189" t="s">
        <v>234</v>
      </c>
    </row>
    <row r="647" spans="1:65" s="2" customFormat="1" ht="24.15" customHeight="1">
      <c r="A647" s="33"/>
      <c r="B647" s="157"/>
      <c r="C647" s="158" t="s">
        <v>1189</v>
      </c>
      <c r="D647" s="158" t="s">
        <v>237</v>
      </c>
      <c r="E647" s="159" t="s">
        <v>1190</v>
      </c>
      <c r="F647" s="160" t="s">
        <v>1191</v>
      </c>
      <c r="G647" s="161" t="s">
        <v>267</v>
      </c>
      <c r="H647" s="162">
        <v>2.448</v>
      </c>
      <c r="I647" s="163"/>
      <c r="J647" s="164">
        <f>ROUND(I647*H647,2)</f>
        <v>0</v>
      </c>
      <c r="K647" s="165"/>
      <c r="L647" s="34"/>
      <c r="M647" s="166" t="s">
        <v>1</v>
      </c>
      <c r="N647" s="167" t="s">
        <v>41</v>
      </c>
      <c r="O647" s="62"/>
      <c r="P647" s="168">
        <f>O647*H647</f>
        <v>0</v>
      </c>
      <c r="Q647" s="168">
        <v>0</v>
      </c>
      <c r="R647" s="168">
        <f>Q647*H647</f>
        <v>0</v>
      </c>
      <c r="S647" s="168">
        <v>0</v>
      </c>
      <c r="T647" s="169">
        <f>S647*H647</f>
        <v>0</v>
      </c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R647" s="170" t="s">
        <v>327</v>
      </c>
      <c r="AT647" s="170" t="s">
        <v>237</v>
      </c>
      <c r="AU647" s="170" t="s">
        <v>87</v>
      </c>
      <c r="AY647" s="18" t="s">
        <v>234</v>
      </c>
      <c r="BE647" s="171">
        <f>IF(N647="základná",J647,0)</f>
        <v>0</v>
      </c>
      <c r="BF647" s="171">
        <f>IF(N647="znížená",J647,0)</f>
        <v>0</v>
      </c>
      <c r="BG647" s="171">
        <f>IF(N647="zákl. prenesená",J647,0)</f>
        <v>0</v>
      </c>
      <c r="BH647" s="171">
        <f>IF(N647="zníž. prenesená",J647,0)</f>
        <v>0</v>
      </c>
      <c r="BI647" s="171">
        <f>IF(N647="nulová",J647,0)</f>
        <v>0</v>
      </c>
      <c r="BJ647" s="18" t="s">
        <v>87</v>
      </c>
      <c r="BK647" s="171">
        <f>ROUND(I647*H647,2)</f>
        <v>0</v>
      </c>
      <c r="BL647" s="18" t="s">
        <v>327</v>
      </c>
      <c r="BM647" s="170" t="s">
        <v>1192</v>
      </c>
    </row>
    <row r="648" spans="1:65" s="12" customFormat="1" ht="22.95" customHeight="1">
      <c r="B648" s="144"/>
      <c r="D648" s="145" t="s">
        <v>74</v>
      </c>
      <c r="E648" s="155" t="s">
        <v>1193</v>
      </c>
      <c r="F648" s="155" t="s">
        <v>1194</v>
      </c>
      <c r="I648" s="147"/>
      <c r="J648" s="156">
        <f>BK648</f>
        <v>0</v>
      </c>
      <c r="L648" s="144"/>
      <c r="M648" s="149"/>
      <c r="N648" s="150"/>
      <c r="O648" s="150"/>
      <c r="P648" s="151">
        <f>SUM(P649:P681)</f>
        <v>0</v>
      </c>
      <c r="Q648" s="150"/>
      <c r="R648" s="151">
        <f>SUM(R649:R681)</f>
        <v>2.7027413600000001</v>
      </c>
      <c r="S648" s="150"/>
      <c r="T648" s="152">
        <f>SUM(T649:T681)</f>
        <v>0</v>
      </c>
      <c r="AR648" s="145" t="s">
        <v>87</v>
      </c>
      <c r="AT648" s="153" t="s">
        <v>74</v>
      </c>
      <c r="AU648" s="153" t="s">
        <v>82</v>
      </c>
      <c r="AY648" s="145" t="s">
        <v>234</v>
      </c>
      <c r="BK648" s="154">
        <f>SUM(BK649:BK681)</f>
        <v>0</v>
      </c>
    </row>
    <row r="649" spans="1:65" s="2" customFormat="1" ht="24.15" customHeight="1">
      <c r="A649" s="33"/>
      <c r="B649" s="157"/>
      <c r="C649" s="158" t="s">
        <v>1195</v>
      </c>
      <c r="D649" s="158" t="s">
        <v>237</v>
      </c>
      <c r="E649" s="159" t="s">
        <v>1196</v>
      </c>
      <c r="F649" s="160" t="s">
        <v>1197</v>
      </c>
      <c r="G649" s="161" t="s">
        <v>240</v>
      </c>
      <c r="H649" s="162">
        <v>282.72000000000003</v>
      </c>
      <c r="I649" s="163"/>
      <c r="J649" s="164">
        <f>ROUND(I649*H649,2)</f>
        <v>0</v>
      </c>
      <c r="K649" s="165"/>
      <c r="L649" s="34"/>
      <c r="M649" s="166" t="s">
        <v>1</v>
      </c>
      <c r="N649" s="167" t="s">
        <v>41</v>
      </c>
      <c r="O649" s="62"/>
      <c r="P649" s="168">
        <f>O649*H649</f>
        <v>0</v>
      </c>
      <c r="Q649" s="168">
        <v>2.0000000000000002E-5</v>
      </c>
      <c r="R649" s="168">
        <f>Q649*H649</f>
        <v>5.6544000000000013E-3</v>
      </c>
      <c r="S649" s="168">
        <v>0</v>
      </c>
      <c r="T649" s="169">
        <f>S649*H649</f>
        <v>0</v>
      </c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R649" s="170" t="s">
        <v>327</v>
      </c>
      <c r="AT649" s="170" t="s">
        <v>237</v>
      </c>
      <c r="AU649" s="170" t="s">
        <v>87</v>
      </c>
      <c r="AY649" s="18" t="s">
        <v>234</v>
      </c>
      <c r="BE649" s="171">
        <f>IF(N649="základná",J649,0)</f>
        <v>0</v>
      </c>
      <c r="BF649" s="171">
        <f>IF(N649="znížená",J649,0)</f>
        <v>0</v>
      </c>
      <c r="BG649" s="171">
        <f>IF(N649="zákl. prenesená",J649,0)</f>
        <v>0</v>
      </c>
      <c r="BH649" s="171">
        <f>IF(N649="zníž. prenesená",J649,0)</f>
        <v>0</v>
      </c>
      <c r="BI649" s="171">
        <f>IF(N649="nulová",J649,0)</f>
        <v>0</v>
      </c>
      <c r="BJ649" s="18" t="s">
        <v>87</v>
      </c>
      <c r="BK649" s="171">
        <f>ROUND(I649*H649,2)</f>
        <v>0</v>
      </c>
      <c r="BL649" s="18" t="s">
        <v>327</v>
      </c>
      <c r="BM649" s="170" t="s">
        <v>1198</v>
      </c>
    </row>
    <row r="650" spans="1:65" s="14" customFormat="1" ht="20.399999999999999">
      <c r="B650" s="180"/>
      <c r="D650" s="173" t="s">
        <v>243</v>
      </c>
      <c r="E650" s="181" t="s">
        <v>1</v>
      </c>
      <c r="F650" s="182" t="s">
        <v>1199</v>
      </c>
      <c r="H650" s="183">
        <v>40.68</v>
      </c>
      <c r="I650" s="184"/>
      <c r="L650" s="180"/>
      <c r="M650" s="185"/>
      <c r="N650" s="186"/>
      <c r="O650" s="186"/>
      <c r="P650" s="186"/>
      <c r="Q650" s="186"/>
      <c r="R650" s="186"/>
      <c r="S650" s="186"/>
      <c r="T650" s="187"/>
      <c r="AT650" s="181" t="s">
        <v>243</v>
      </c>
      <c r="AU650" s="181" t="s">
        <v>87</v>
      </c>
      <c r="AV650" s="14" t="s">
        <v>87</v>
      </c>
      <c r="AW650" s="14" t="s">
        <v>29</v>
      </c>
      <c r="AX650" s="14" t="s">
        <v>75</v>
      </c>
      <c r="AY650" s="181" t="s">
        <v>234</v>
      </c>
    </row>
    <row r="651" spans="1:65" s="14" customFormat="1" ht="20.399999999999999">
      <c r="B651" s="180"/>
      <c r="D651" s="173" t="s">
        <v>243</v>
      </c>
      <c r="E651" s="181" t="s">
        <v>1</v>
      </c>
      <c r="F651" s="182" t="s">
        <v>1200</v>
      </c>
      <c r="H651" s="183">
        <v>41.78</v>
      </c>
      <c r="I651" s="184"/>
      <c r="L651" s="180"/>
      <c r="M651" s="185"/>
      <c r="N651" s="186"/>
      <c r="O651" s="186"/>
      <c r="P651" s="186"/>
      <c r="Q651" s="186"/>
      <c r="R651" s="186"/>
      <c r="S651" s="186"/>
      <c r="T651" s="187"/>
      <c r="AT651" s="181" t="s">
        <v>243</v>
      </c>
      <c r="AU651" s="181" t="s">
        <v>87</v>
      </c>
      <c r="AV651" s="14" t="s">
        <v>87</v>
      </c>
      <c r="AW651" s="14" t="s">
        <v>29</v>
      </c>
      <c r="AX651" s="14" t="s">
        <v>75</v>
      </c>
      <c r="AY651" s="181" t="s">
        <v>234</v>
      </c>
    </row>
    <row r="652" spans="1:65" s="14" customFormat="1" ht="20.399999999999999">
      <c r="B652" s="180"/>
      <c r="D652" s="173" t="s">
        <v>243</v>
      </c>
      <c r="E652" s="181" t="s">
        <v>1</v>
      </c>
      <c r="F652" s="182" t="s">
        <v>1201</v>
      </c>
      <c r="H652" s="183">
        <v>35.42</v>
      </c>
      <c r="I652" s="184"/>
      <c r="L652" s="180"/>
      <c r="M652" s="185"/>
      <c r="N652" s="186"/>
      <c r="O652" s="186"/>
      <c r="P652" s="186"/>
      <c r="Q652" s="186"/>
      <c r="R652" s="186"/>
      <c r="S652" s="186"/>
      <c r="T652" s="187"/>
      <c r="AT652" s="181" t="s">
        <v>243</v>
      </c>
      <c r="AU652" s="181" t="s">
        <v>87</v>
      </c>
      <c r="AV652" s="14" t="s">
        <v>87</v>
      </c>
      <c r="AW652" s="14" t="s">
        <v>29</v>
      </c>
      <c r="AX652" s="14" t="s">
        <v>75</v>
      </c>
      <c r="AY652" s="181" t="s">
        <v>234</v>
      </c>
    </row>
    <row r="653" spans="1:65" s="14" customFormat="1" ht="20.399999999999999">
      <c r="B653" s="180"/>
      <c r="D653" s="173" t="s">
        <v>243</v>
      </c>
      <c r="E653" s="181" t="s">
        <v>1</v>
      </c>
      <c r="F653" s="182" t="s">
        <v>1202</v>
      </c>
      <c r="H653" s="183">
        <v>39.92</v>
      </c>
      <c r="I653" s="184"/>
      <c r="L653" s="180"/>
      <c r="M653" s="185"/>
      <c r="N653" s="186"/>
      <c r="O653" s="186"/>
      <c r="P653" s="186"/>
      <c r="Q653" s="186"/>
      <c r="R653" s="186"/>
      <c r="S653" s="186"/>
      <c r="T653" s="187"/>
      <c r="AT653" s="181" t="s">
        <v>243</v>
      </c>
      <c r="AU653" s="181" t="s">
        <v>87</v>
      </c>
      <c r="AV653" s="14" t="s">
        <v>87</v>
      </c>
      <c r="AW653" s="14" t="s">
        <v>29</v>
      </c>
      <c r="AX653" s="14" t="s">
        <v>75</v>
      </c>
      <c r="AY653" s="181" t="s">
        <v>234</v>
      </c>
    </row>
    <row r="654" spans="1:65" s="14" customFormat="1">
      <c r="B654" s="180"/>
      <c r="D654" s="173" t="s">
        <v>243</v>
      </c>
      <c r="E654" s="181" t="s">
        <v>1</v>
      </c>
      <c r="F654" s="182" t="s">
        <v>1203</v>
      </c>
      <c r="H654" s="183">
        <v>39.92</v>
      </c>
      <c r="I654" s="184"/>
      <c r="L654" s="180"/>
      <c r="M654" s="185"/>
      <c r="N654" s="186"/>
      <c r="O654" s="186"/>
      <c r="P654" s="186"/>
      <c r="Q654" s="186"/>
      <c r="R654" s="186"/>
      <c r="S654" s="186"/>
      <c r="T654" s="187"/>
      <c r="AT654" s="181" t="s">
        <v>243</v>
      </c>
      <c r="AU654" s="181" t="s">
        <v>87</v>
      </c>
      <c r="AV654" s="14" t="s">
        <v>87</v>
      </c>
      <c r="AW654" s="14" t="s">
        <v>29</v>
      </c>
      <c r="AX654" s="14" t="s">
        <v>75</v>
      </c>
      <c r="AY654" s="181" t="s">
        <v>234</v>
      </c>
    </row>
    <row r="655" spans="1:65" s="14" customFormat="1" ht="20.399999999999999">
      <c r="B655" s="180"/>
      <c r="D655" s="173" t="s">
        <v>243</v>
      </c>
      <c r="E655" s="181" t="s">
        <v>1</v>
      </c>
      <c r="F655" s="182" t="s">
        <v>1204</v>
      </c>
      <c r="H655" s="183">
        <v>39.68</v>
      </c>
      <c r="I655" s="184"/>
      <c r="L655" s="180"/>
      <c r="M655" s="185"/>
      <c r="N655" s="186"/>
      <c r="O655" s="186"/>
      <c r="P655" s="186"/>
      <c r="Q655" s="186"/>
      <c r="R655" s="186"/>
      <c r="S655" s="186"/>
      <c r="T655" s="187"/>
      <c r="AT655" s="181" t="s">
        <v>243</v>
      </c>
      <c r="AU655" s="181" t="s">
        <v>87</v>
      </c>
      <c r="AV655" s="14" t="s">
        <v>87</v>
      </c>
      <c r="AW655" s="14" t="s">
        <v>29</v>
      </c>
      <c r="AX655" s="14" t="s">
        <v>75</v>
      </c>
      <c r="AY655" s="181" t="s">
        <v>234</v>
      </c>
    </row>
    <row r="656" spans="1:65" s="14" customFormat="1" ht="20.399999999999999">
      <c r="B656" s="180"/>
      <c r="D656" s="173" t="s">
        <v>243</v>
      </c>
      <c r="E656" s="181" t="s">
        <v>1</v>
      </c>
      <c r="F656" s="182" t="s">
        <v>1205</v>
      </c>
      <c r="H656" s="183">
        <v>45.32</v>
      </c>
      <c r="I656" s="184"/>
      <c r="L656" s="180"/>
      <c r="M656" s="185"/>
      <c r="N656" s="186"/>
      <c r="O656" s="186"/>
      <c r="P656" s="186"/>
      <c r="Q656" s="186"/>
      <c r="R656" s="186"/>
      <c r="S656" s="186"/>
      <c r="T656" s="187"/>
      <c r="AT656" s="181" t="s">
        <v>243</v>
      </c>
      <c r="AU656" s="181" t="s">
        <v>87</v>
      </c>
      <c r="AV656" s="14" t="s">
        <v>87</v>
      </c>
      <c r="AW656" s="14" t="s">
        <v>29</v>
      </c>
      <c r="AX656" s="14" t="s">
        <v>75</v>
      </c>
      <c r="AY656" s="181" t="s">
        <v>234</v>
      </c>
    </row>
    <row r="657" spans="1:65" s="15" customFormat="1">
      <c r="B657" s="188"/>
      <c r="D657" s="173" t="s">
        <v>243</v>
      </c>
      <c r="E657" s="189" t="s">
        <v>1</v>
      </c>
      <c r="F657" s="190" t="s">
        <v>248</v>
      </c>
      <c r="H657" s="191">
        <v>282.72000000000003</v>
      </c>
      <c r="I657" s="192"/>
      <c r="L657" s="188"/>
      <c r="M657" s="193"/>
      <c r="N657" s="194"/>
      <c r="O657" s="194"/>
      <c r="P657" s="194"/>
      <c r="Q657" s="194"/>
      <c r="R657" s="194"/>
      <c r="S657" s="194"/>
      <c r="T657" s="195"/>
      <c r="AT657" s="189" t="s">
        <v>243</v>
      </c>
      <c r="AU657" s="189" t="s">
        <v>87</v>
      </c>
      <c r="AV657" s="15" t="s">
        <v>241</v>
      </c>
      <c r="AW657" s="15" t="s">
        <v>29</v>
      </c>
      <c r="AX657" s="15" t="s">
        <v>82</v>
      </c>
      <c r="AY657" s="189" t="s">
        <v>234</v>
      </c>
    </row>
    <row r="658" spans="1:65" s="2" customFormat="1" ht="16.5" customHeight="1">
      <c r="A658" s="33"/>
      <c r="B658" s="157"/>
      <c r="C658" s="199" t="s">
        <v>1206</v>
      </c>
      <c r="D658" s="199" t="s">
        <v>478</v>
      </c>
      <c r="E658" s="200" t="s">
        <v>1207</v>
      </c>
      <c r="F658" s="201" t="s">
        <v>1208</v>
      </c>
      <c r="G658" s="202" t="s">
        <v>240</v>
      </c>
      <c r="H658" s="203">
        <v>296.85599999999999</v>
      </c>
      <c r="I658" s="204"/>
      <c r="J658" s="205">
        <f>ROUND(I658*H658,2)</f>
        <v>0</v>
      </c>
      <c r="K658" s="206"/>
      <c r="L658" s="207"/>
      <c r="M658" s="208" t="s">
        <v>1</v>
      </c>
      <c r="N658" s="209" t="s">
        <v>41</v>
      </c>
      <c r="O658" s="62"/>
      <c r="P658" s="168">
        <f>O658*H658</f>
        <v>0</v>
      </c>
      <c r="Q658" s="168">
        <v>5.0000000000000001E-4</v>
      </c>
      <c r="R658" s="168">
        <f>Q658*H658</f>
        <v>0.148428</v>
      </c>
      <c r="S658" s="168">
        <v>0</v>
      </c>
      <c r="T658" s="169">
        <f>S658*H658</f>
        <v>0</v>
      </c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R658" s="170" t="s">
        <v>643</v>
      </c>
      <c r="AT658" s="170" t="s">
        <v>478</v>
      </c>
      <c r="AU658" s="170" t="s">
        <v>87</v>
      </c>
      <c r="AY658" s="18" t="s">
        <v>234</v>
      </c>
      <c r="BE658" s="171">
        <f>IF(N658="základná",J658,0)</f>
        <v>0</v>
      </c>
      <c r="BF658" s="171">
        <f>IF(N658="znížená",J658,0)</f>
        <v>0</v>
      </c>
      <c r="BG658" s="171">
        <f>IF(N658="zákl. prenesená",J658,0)</f>
        <v>0</v>
      </c>
      <c r="BH658" s="171">
        <f>IF(N658="zníž. prenesená",J658,0)</f>
        <v>0</v>
      </c>
      <c r="BI658" s="171">
        <f>IF(N658="nulová",J658,0)</f>
        <v>0</v>
      </c>
      <c r="BJ658" s="18" t="s">
        <v>87</v>
      </c>
      <c r="BK658" s="171">
        <f>ROUND(I658*H658,2)</f>
        <v>0</v>
      </c>
      <c r="BL658" s="18" t="s">
        <v>327</v>
      </c>
      <c r="BM658" s="170" t="s">
        <v>1209</v>
      </c>
    </row>
    <row r="659" spans="1:65" s="14" customFormat="1">
      <c r="B659" s="180"/>
      <c r="D659" s="173" t="s">
        <v>243</v>
      </c>
      <c r="E659" s="181" t="s">
        <v>1</v>
      </c>
      <c r="F659" s="182" t="s">
        <v>1210</v>
      </c>
      <c r="H659" s="183">
        <v>296.85599999999999</v>
      </c>
      <c r="I659" s="184"/>
      <c r="L659" s="180"/>
      <c r="M659" s="185"/>
      <c r="N659" s="186"/>
      <c r="O659" s="186"/>
      <c r="P659" s="186"/>
      <c r="Q659" s="186"/>
      <c r="R659" s="186"/>
      <c r="S659" s="186"/>
      <c r="T659" s="187"/>
      <c r="AT659" s="181" t="s">
        <v>243</v>
      </c>
      <c r="AU659" s="181" t="s">
        <v>87</v>
      </c>
      <c r="AV659" s="14" t="s">
        <v>87</v>
      </c>
      <c r="AW659" s="14" t="s">
        <v>29</v>
      </c>
      <c r="AX659" s="14" t="s">
        <v>82</v>
      </c>
      <c r="AY659" s="181" t="s">
        <v>234</v>
      </c>
    </row>
    <row r="660" spans="1:65" s="2" customFormat="1" ht="16.5" customHeight="1">
      <c r="A660" s="33"/>
      <c r="B660" s="157"/>
      <c r="C660" s="158" t="s">
        <v>1211</v>
      </c>
      <c r="D660" s="158" t="s">
        <v>237</v>
      </c>
      <c r="E660" s="159" t="s">
        <v>1212</v>
      </c>
      <c r="F660" s="160" t="s">
        <v>1213</v>
      </c>
      <c r="G660" s="161" t="s">
        <v>240</v>
      </c>
      <c r="H660" s="162">
        <v>4.9000000000000004</v>
      </c>
      <c r="I660" s="163"/>
      <c r="J660" s="164">
        <f>ROUND(I660*H660,2)</f>
        <v>0</v>
      </c>
      <c r="K660" s="165"/>
      <c r="L660" s="34"/>
      <c r="M660" s="166" t="s">
        <v>1</v>
      </c>
      <c r="N660" s="167" t="s">
        <v>41</v>
      </c>
      <c r="O660" s="62"/>
      <c r="P660" s="168">
        <f>O660*H660</f>
        <v>0</v>
      </c>
      <c r="Q660" s="168">
        <v>1.0000000000000001E-5</v>
      </c>
      <c r="R660" s="168">
        <f>Q660*H660</f>
        <v>4.9000000000000005E-5</v>
      </c>
      <c r="S660" s="168">
        <v>0</v>
      </c>
      <c r="T660" s="169">
        <f>S660*H660</f>
        <v>0</v>
      </c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R660" s="170" t="s">
        <v>327</v>
      </c>
      <c r="AT660" s="170" t="s">
        <v>237</v>
      </c>
      <c r="AU660" s="170" t="s">
        <v>87</v>
      </c>
      <c r="AY660" s="18" t="s">
        <v>234</v>
      </c>
      <c r="BE660" s="171">
        <f>IF(N660="základná",J660,0)</f>
        <v>0</v>
      </c>
      <c r="BF660" s="171">
        <f>IF(N660="znížená",J660,0)</f>
        <v>0</v>
      </c>
      <c r="BG660" s="171">
        <f>IF(N660="zákl. prenesená",J660,0)</f>
        <v>0</v>
      </c>
      <c r="BH660" s="171">
        <f>IF(N660="zníž. prenesená",J660,0)</f>
        <v>0</v>
      </c>
      <c r="BI660" s="171">
        <f>IF(N660="nulová",J660,0)</f>
        <v>0</v>
      </c>
      <c r="BJ660" s="18" t="s">
        <v>87</v>
      </c>
      <c r="BK660" s="171">
        <f>ROUND(I660*H660,2)</f>
        <v>0</v>
      </c>
      <c r="BL660" s="18" t="s">
        <v>327</v>
      </c>
      <c r="BM660" s="170" t="s">
        <v>1214</v>
      </c>
    </row>
    <row r="661" spans="1:65" s="13" customFormat="1">
      <c r="B661" s="172"/>
      <c r="D661" s="173" t="s">
        <v>243</v>
      </c>
      <c r="E661" s="174" t="s">
        <v>1</v>
      </c>
      <c r="F661" s="175" t="s">
        <v>1215</v>
      </c>
      <c r="H661" s="174" t="s">
        <v>1</v>
      </c>
      <c r="I661" s="176"/>
      <c r="L661" s="172"/>
      <c r="M661" s="177"/>
      <c r="N661" s="178"/>
      <c r="O661" s="178"/>
      <c r="P661" s="178"/>
      <c r="Q661" s="178"/>
      <c r="R661" s="178"/>
      <c r="S661" s="178"/>
      <c r="T661" s="179"/>
      <c r="AT661" s="174" t="s">
        <v>243</v>
      </c>
      <c r="AU661" s="174" t="s">
        <v>87</v>
      </c>
      <c r="AV661" s="13" t="s">
        <v>82</v>
      </c>
      <c r="AW661" s="13" t="s">
        <v>29</v>
      </c>
      <c r="AX661" s="13" t="s">
        <v>75</v>
      </c>
      <c r="AY661" s="174" t="s">
        <v>234</v>
      </c>
    </row>
    <row r="662" spans="1:65" s="14" customFormat="1">
      <c r="B662" s="180"/>
      <c r="D662" s="173" t="s">
        <v>243</v>
      </c>
      <c r="E662" s="181" t="s">
        <v>1</v>
      </c>
      <c r="F662" s="182" t="s">
        <v>1216</v>
      </c>
      <c r="H662" s="183">
        <v>4.9000000000000004</v>
      </c>
      <c r="I662" s="184"/>
      <c r="L662" s="180"/>
      <c r="M662" s="185"/>
      <c r="N662" s="186"/>
      <c r="O662" s="186"/>
      <c r="P662" s="186"/>
      <c r="Q662" s="186"/>
      <c r="R662" s="186"/>
      <c r="S662" s="186"/>
      <c r="T662" s="187"/>
      <c r="AT662" s="181" t="s">
        <v>243</v>
      </c>
      <c r="AU662" s="181" t="s">
        <v>87</v>
      </c>
      <c r="AV662" s="14" t="s">
        <v>87</v>
      </c>
      <c r="AW662" s="14" t="s">
        <v>29</v>
      </c>
      <c r="AX662" s="14" t="s">
        <v>82</v>
      </c>
      <c r="AY662" s="181" t="s">
        <v>234</v>
      </c>
    </row>
    <row r="663" spans="1:65" s="2" customFormat="1" ht="16.5" customHeight="1">
      <c r="A663" s="33"/>
      <c r="B663" s="157"/>
      <c r="C663" s="199" t="s">
        <v>1217</v>
      </c>
      <c r="D663" s="199" t="s">
        <v>478</v>
      </c>
      <c r="E663" s="200" t="s">
        <v>1218</v>
      </c>
      <c r="F663" s="201" t="s">
        <v>1219</v>
      </c>
      <c r="G663" s="202" t="s">
        <v>240</v>
      </c>
      <c r="H663" s="203">
        <v>4.9000000000000004</v>
      </c>
      <c r="I663" s="204"/>
      <c r="J663" s="205">
        <f>ROUND(I663*H663,2)</f>
        <v>0</v>
      </c>
      <c r="K663" s="206"/>
      <c r="L663" s="207"/>
      <c r="M663" s="208" t="s">
        <v>1</v>
      </c>
      <c r="N663" s="209" t="s">
        <v>41</v>
      </c>
      <c r="O663" s="62"/>
      <c r="P663" s="168">
        <f>O663*H663</f>
        <v>0</v>
      </c>
      <c r="Q663" s="168">
        <v>2.9999999999999997E-4</v>
      </c>
      <c r="R663" s="168">
        <f>Q663*H663</f>
        <v>1.47E-3</v>
      </c>
      <c r="S663" s="168">
        <v>0</v>
      </c>
      <c r="T663" s="169">
        <f>S663*H663</f>
        <v>0</v>
      </c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R663" s="170" t="s">
        <v>643</v>
      </c>
      <c r="AT663" s="170" t="s">
        <v>478</v>
      </c>
      <c r="AU663" s="170" t="s">
        <v>87</v>
      </c>
      <c r="AY663" s="18" t="s">
        <v>234</v>
      </c>
      <c r="BE663" s="171">
        <f>IF(N663="základná",J663,0)</f>
        <v>0</v>
      </c>
      <c r="BF663" s="171">
        <f>IF(N663="znížená",J663,0)</f>
        <v>0</v>
      </c>
      <c r="BG663" s="171">
        <f>IF(N663="zákl. prenesená",J663,0)</f>
        <v>0</v>
      </c>
      <c r="BH663" s="171">
        <f>IF(N663="zníž. prenesená",J663,0)</f>
        <v>0</v>
      </c>
      <c r="BI663" s="171">
        <f>IF(N663="nulová",J663,0)</f>
        <v>0</v>
      </c>
      <c r="BJ663" s="18" t="s">
        <v>87</v>
      </c>
      <c r="BK663" s="171">
        <f>ROUND(I663*H663,2)</f>
        <v>0</v>
      </c>
      <c r="BL663" s="18" t="s">
        <v>327</v>
      </c>
      <c r="BM663" s="170" t="s">
        <v>1220</v>
      </c>
    </row>
    <row r="664" spans="1:65" s="2" customFormat="1" ht="21.75" customHeight="1">
      <c r="A664" s="33"/>
      <c r="B664" s="157"/>
      <c r="C664" s="158" t="s">
        <v>1221</v>
      </c>
      <c r="D664" s="158" t="s">
        <v>237</v>
      </c>
      <c r="E664" s="159" t="s">
        <v>1222</v>
      </c>
      <c r="F664" s="160" t="s">
        <v>1223</v>
      </c>
      <c r="G664" s="161" t="s">
        <v>256</v>
      </c>
      <c r="H664" s="162">
        <v>319.23</v>
      </c>
      <c r="I664" s="163"/>
      <c r="J664" s="164">
        <f>ROUND(I664*H664,2)</f>
        <v>0</v>
      </c>
      <c r="K664" s="165"/>
      <c r="L664" s="34"/>
      <c r="M664" s="166" t="s">
        <v>1</v>
      </c>
      <c r="N664" s="167" t="s">
        <v>41</v>
      </c>
      <c r="O664" s="62"/>
      <c r="P664" s="168">
        <f>O664*H664</f>
        <v>0</v>
      </c>
      <c r="Q664" s="168">
        <v>2.0000000000000002E-5</v>
      </c>
      <c r="R664" s="168">
        <f>Q664*H664</f>
        <v>6.3846000000000007E-3</v>
      </c>
      <c r="S664" s="168">
        <v>0</v>
      </c>
      <c r="T664" s="169">
        <f>S664*H664</f>
        <v>0</v>
      </c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R664" s="170" t="s">
        <v>327</v>
      </c>
      <c r="AT664" s="170" t="s">
        <v>237</v>
      </c>
      <c r="AU664" s="170" t="s">
        <v>87</v>
      </c>
      <c r="AY664" s="18" t="s">
        <v>234</v>
      </c>
      <c r="BE664" s="171">
        <f>IF(N664="základná",J664,0)</f>
        <v>0</v>
      </c>
      <c r="BF664" s="171">
        <f>IF(N664="znížená",J664,0)</f>
        <v>0</v>
      </c>
      <c r="BG664" s="171">
        <f>IF(N664="zákl. prenesená",J664,0)</f>
        <v>0</v>
      </c>
      <c r="BH664" s="171">
        <f>IF(N664="zníž. prenesená",J664,0)</f>
        <v>0</v>
      </c>
      <c r="BI664" s="171">
        <f>IF(N664="nulová",J664,0)</f>
        <v>0</v>
      </c>
      <c r="BJ664" s="18" t="s">
        <v>87</v>
      </c>
      <c r="BK664" s="171">
        <f>ROUND(I664*H664,2)</f>
        <v>0</v>
      </c>
      <c r="BL664" s="18" t="s">
        <v>327</v>
      </c>
      <c r="BM664" s="170" t="s">
        <v>1224</v>
      </c>
    </row>
    <row r="665" spans="1:65" s="14" customFormat="1">
      <c r="B665" s="180"/>
      <c r="D665" s="173" t="s">
        <v>243</v>
      </c>
      <c r="E665" s="181" t="s">
        <v>1</v>
      </c>
      <c r="F665" s="182" t="s">
        <v>1225</v>
      </c>
      <c r="H665" s="183">
        <v>50.45</v>
      </c>
      <c r="I665" s="184"/>
      <c r="L665" s="180"/>
      <c r="M665" s="185"/>
      <c r="N665" s="186"/>
      <c r="O665" s="186"/>
      <c r="P665" s="186"/>
      <c r="Q665" s="186"/>
      <c r="R665" s="186"/>
      <c r="S665" s="186"/>
      <c r="T665" s="187"/>
      <c r="AT665" s="181" t="s">
        <v>243</v>
      </c>
      <c r="AU665" s="181" t="s">
        <v>87</v>
      </c>
      <c r="AV665" s="14" t="s">
        <v>87</v>
      </c>
      <c r="AW665" s="14" t="s">
        <v>29</v>
      </c>
      <c r="AX665" s="14" t="s">
        <v>75</v>
      </c>
      <c r="AY665" s="181" t="s">
        <v>234</v>
      </c>
    </row>
    <row r="666" spans="1:65" s="14" customFormat="1">
      <c r="B666" s="180"/>
      <c r="D666" s="173" t="s">
        <v>243</v>
      </c>
      <c r="E666" s="181" t="s">
        <v>1</v>
      </c>
      <c r="F666" s="182" t="s">
        <v>1226</v>
      </c>
      <c r="H666" s="183">
        <v>46.32</v>
      </c>
      <c r="I666" s="184"/>
      <c r="L666" s="180"/>
      <c r="M666" s="185"/>
      <c r="N666" s="186"/>
      <c r="O666" s="186"/>
      <c r="P666" s="186"/>
      <c r="Q666" s="186"/>
      <c r="R666" s="186"/>
      <c r="S666" s="186"/>
      <c r="T666" s="187"/>
      <c r="AT666" s="181" t="s">
        <v>243</v>
      </c>
      <c r="AU666" s="181" t="s">
        <v>87</v>
      </c>
      <c r="AV666" s="14" t="s">
        <v>87</v>
      </c>
      <c r="AW666" s="14" t="s">
        <v>29</v>
      </c>
      <c r="AX666" s="14" t="s">
        <v>75</v>
      </c>
      <c r="AY666" s="181" t="s">
        <v>234</v>
      </c>
    </row>
    <row r="667" spans="1:65" s="14" customFormat="1">
      <c r="B667" s="180"/>
      <c r="D667" s="173" t="s">
        <v>243</v>
      </c>
      <c r="E667" s="181" t="s">
        <v>1</v>
      </c>
      <c r="F667" s="182" t="s">
        <v>1227</v>
      </c>
      <c r="H667" s="183">
        <v>39.17</v>
      </c>
      <c r="I667" s="184"/>
      <c r="L667" s="180"/>
      <c r="M667" s="185"/>
      <c r="N667" s="186"/>
      <c r="O667" s="186"/>
      <c r="P667" s="186"/>
      <c r="Q667" s="186"/>
      <c r="R667" s="186"/>
      <c r="S667" s="186"/>
      <c r="T667" s="187"/>
      <c r="AT667" s="181" t="s">
        <v>243</v>
      </c>
      <c r="AU667" s="181" t="s">
        <v>87</v>
      </c>
      <c r="AV667" s="14" t="s">
        <v>87</v>
      </c>
      <c r="AW667" s="14" t="s">
        <v>29</v>
      </c>
      <c r="AX667" s="14" t="s">
        <v>75</v>
      </c>
      <c r="AY667" s="181" t="s">
        <v>234</v>
      </c>
    </row>
    <row r="668" spans="1:65" s="14" customFormat="1">
      <c r="B668" s="180"/>
      <c r="D668" s="173" t="s">
        <v>243</v>
      </c>
      <c r="E668" s="181" t="s">
        <v>1</v>
      </c>
      <c r="F668" s="182" t="s">
        <v>1228</v>
      </c>
      <c r="H668" s="183">
        <v>43.28</v>
      </c>
      <c r="I668" s="184"/>
      <c r="L668" s="180"/>
      <c r="M668" s="185"/>
      <c r="N668" s="186"/>
      <c r="O668" s="186"/>
      <c r="P668" s="186"/>
      <c r="Q668" s="186"/>
      <c r="R668" s="186"/>
      <c r="S668" s="186"/>
      <c r="T668" s="187"/>
      <c r="AT668" s="181" t="s">
        <v>243</v>
      </c>
      <c r="AU668" s="181" t="s">
        <v>87</v>
      </c>
      <c r="AV668" s="14" t="s">
        <v>87</v>
      </c>
      <c r="AW668" s="14" t="s">
        <v>29</v>
      </c>
      <c r="AX668" s="14" t="s">
        <v>75</v>
      </c>
      <c r="AY668" s="181" t="s">
        <v>234</v>
      </c>
    </row>
    <row r="669" spans="1:65" s="14" customFormat="1">
      <c r="B669" s="180"/>
      <c r="D669" s="173" t="s">
        <v>243</v>
      </c>
      <c r="E669" s="181" t="s">
        <v>1</v>
      </c>
      <c r="F669" s="182" t="s">
        <v>1229</v>
      </c>
      <c r="H669" s="183">
        <v>43.28</v>
      </c>
      <c r="I669" s="184"/>
      <c r="L669" s="180"/>
      <c r="M669" s="185"/>
      <c r="N669" s="186"/>
      <c r="O669" s="186"/>
      <c r="P669" s="186"/>
      <c r="Q669" s="186"/>
      <c r="R669" s="186"/>
      <c r="S669" s="186"/>
      <c r="T669" s="187"/>
      <c r="AT669" s="181" t="s">
        <v>243</v>
      </c>
      <c r="AU669" s="181" t="s">
        <v>87</v>
      </c>
      <c r="AV669" s="14" t="s">
        <v>87</v>
      </c>
      <c r="AW669" s="14" t="s">
        <v>29</v>
      </c>
      <c r="AX669" s="14" t="s">
        <v>75</v>
      </c>
      <c r="AY669" s="181" t="s">
        <v>234</v>
      </c>
    </row>
    <row r="670" spans="1:65" s="14" customFormat="1">
      <c r="B670" s="180"/>
      <c r="D670" s="173" t="s">
        <v>243</v>
      </c>
      <c r="E670" s="181" t="s">
        <v>1</v>
      </c>
      <c r="F670" s="182" t="s">
        <v>1230</v>
      </c>
      <c r="H670" s="183">
        <v>42.32</v>
      </c>
      <c r="I670" s="184"/>
      <c r="L670" s="180"/>
      <c r="M670" s="185"/>
      <c r="N670" s="186"/>
      <c r="O670" s="186"/>
      <c r="P670" s="186"/>
      <c r="Q670" s="186"/>
      <c r="R670" s="186"/>
      <c r="S670" s="186"/>
      <c r="T670" s="187"/>
      <c r="AT670" s="181" t="s">
        <v>243</v>
      </c>
      <c r="AU670" s="181" t="s">
        <v>87</v>
      </c>
      <c r="AV670" s="14" t="s">
        <v>87</v>
      </c>
      <c r="AW670" s="14" t="s">
        <v>29</v>
      </c>
      <c r="AX670" s="14" t="s">
        <v>75</v>
      </c>
      <c r="AY670" s="181" t="s">
        <v>234</v>
      </c>
    </row>
    <row r="671" spans="1:65" s="14" customFormat="1">
      <c r="B671" s="180"/>
      <c r="D671" s="173" t="s">
        <v>243</v>
      </c>
      <c r="E671" s="181" t="s">
        <v>1</v>
      </c>
      <c r="F671" s="182" t="s">
        <v>1231</v>
      </c>
      <c r="H671" s="183">
        <v>54.41</v>
      </c>
      <c r="I671" s="184"/>
      <c r="L671" s="180"/>
      <c r="M671" s="185"/>
      <c r="N671" s="186"/>
      <c r="O671" s="186"/>
      <c r="P671" s="186"/>
      <c r="Q671" s="186"/>
      <c r="R671" s="186"/>
      <c r="S671" s="186"/>
      <c r="T671" s="187"/>
      <c r="AT671" s="181" t="s">
        <v>243</v>
      </c>
      <c r="AU671" s="181" t="s">
        <v>87</v>
      </c>
      <c r="AV671" s="14" t="s">
        <v>87</v>
      </c>
      <c r="AW671" s="14" t="s">
        <v>29</v>
      </c>
      <c r="AX671" s="14" t="s">
        <v>75</v>
      </c>
      <c r="AY671" s="181" t="s">
        <v>234</v>
      </c>
    </row>
    <row r="672" spans="1:65" s="15" customFormat="1">
      <c r="B672" s="188"/>
      <c r="D672" s="173" t="s">
        <v>243</v>
      </c>
      <c r="E672" s="189" t="s">
        <v>394</v>
      </c>
      <c r="F672" s="190" t="s">
        <v>248</v>
      </c>
      <c r="H672" s="191">
        <v>319.23</v>
      </c>
      <c r="I672" s="192"/>
      <c r="L672" s="188"/>
      <c r="M672" s="193"/>
      <c r="N672" s="194"/>
      <c r="O672" s="194"/>
      <c r="P672" s="194"/>
      <c r="Q672" s="194"/>
      <c r="R672" s="194"/>
      <c r="S672" s="194"/>
      <c r="T672" s="195"/>
      <c r="AT672" s="189" t="s">
        <v>243</v>
      </c>
      <c r="AU672" s="189" t="s">
        <v>87</v>
      </c>
      <c r="AV672" s="15" t="s">
        <v>241</v>
      </c>
      <c r="AW672" s="15" t="s">
        <v>29</v>
      </c>
      <c r="AX672" s="15" t="s">
        <v>82</v>
      </c>
      <c r="AY672" s="189" t="s">
        <v>234</v>
      </c>
    </row>
    <row r="673" spans="1:65" s="2" customFormat="1" ht="16.5" customHeight="1">
      <c r="A673" s="33"/>
      <c r="B673" s="157"/>
      <c r="C673" s="199" t="s">
        <v>1232</v>
      </c>
      <c r="D673" s="199" t="s">
        <v>478</v>
      </c>
      <c r="E673" s="200" t="s">
        <v>1233</v>
      </c>
      <c r="F673" s="201" t="s">
        <v>1234</v>
      </c>
      <c r="G673" s="202" t="s">
        <v>256</v>
      </c>
      <c r="H673" s="203">
        <v>335.19200000000001</v>
      </c>
      <c r="I673" s="204"/>
      <c r="J673" s="205">
        <f>ROUND(I673*H673,2)</f>
        <v>0</v>
      </c>
      <c r="K673" s="206"/>
      <c r="L673" s="207"/>
      <c r="M673" s="208" t="s">
        <v>1</v>
      </c>
      <c r="N673" s="209" t="s">
        <v>41</v>
      </c>
      <c r="O673" s="62"/>
      <c r="P673" s="168">
        <f>O673*H673</f>
        <v>0</v>
      </c>
      <c r="Q673" s="168">
        <v>7.4999999999999997E-3</v>
      </c>
      <c r="R673" s="168">
        <f>Q673*H673</f>
        <v>2.5139399999999998</v>
      </c>
      <c r="S673" s="168">
        <v>0</v>
      </c>
      <c r="T673" s="169">
        <f>S673*H673</f>
        <v>0</v>
      </c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R673" s="170" t="s">
        <v>643</v>
      </c>
      <c r="AT673" s="170" t="s">
        <v>478</v>
      </c>
      <c r="AU673" s="170" t="s">
        <v>87</v>
      </c>
      <c r="AY673" s="18" t="s">
        <v>234</v>
      </c>
      <c r="BE673" s="171">
        <f>IF(N673="základná",J673,0)</f>
        <v>0</v>
      </c>
      <c r="BF673" s="171">
        <f>IF(N673="znížená",J673,0)</f>
        <v>0</v>
      </c>
      <c r="BG673" s="171">
        <f>IF(N673="zákl. prenesená",J673,0)</f>
        <v>0</v>
      </c>
      <c r="BH673" s="171">
        <f>IF(N673="zníž. prenesená",J673,0)</f>
        <v>0</v>
      </c>
      <c r="BI673" s="171">
        <f>IF(N673="nulová",J673,0)</f>
        <v>0</v>
      </c>
      <c r="BJ673" s="18" t="s">
        <v>87</v>
      </c>
      <c r="BK673" s="171">
        <f>ROUND(I673*H673,2)</f>
        <v>0</v>
      </c>
      <c r="BL673" s="18" t="s">
        <v>327</v>
      </c>
      <c r="BM673" s="170" t="s">
        <v>1235</v>
      </c>
    </row>
    <row r="674" spans="1:65" s="14" customFormat="1">
      <c r="B674" s="180"/>
      <c r="D674" s="173" t="s">
        <v>243</v>
      </c>
      <c r="E674" s="181" t="s">
        <v>1</v>
      </c>
      <c r="F674" s="182" t="s">
        <v>1236</v>
      </c>
      <c r="H674" s="183">
        <v>335.19200000000001</v>
      </c>
      <c r="I674" s="184"/>
      <c r="L674" s="180"/>
      <c r="M674" s="185"/>
      <c r="N674" s="186"/>
      <c r="O674" s="186"/>
      <c r="P674" s="186"/>
      <c r="Q674" s="186"/>
      <c r="R674" s="186"/>
      <c r="S674" s="186"/>
      <c r="T674" s="187"/>
      <c r="AT674" s="181" t="s">
        <v>243</v>
      </c>
      <c r="AU674" s="181" t="s">
        <v>87</v>
      </c>
      <c r="AV674" s="14" t="s">
        <v>87</v>
      </c>
      <c r="AW674" s="14" t="s">
        <v>29</v>
      </c>
      <c r="AX674" s="14" t="s">
        <v>82</v>
      </c>
      <c r="AY674" s="181" t="s">
        <v>234</v>
      </c>
    </row>
    <row r="675" spans="1:65" s="2" customFormat="1" ht="24.15" customHeight="1">
      <c r="A675" s="33"/>
      <c r="B675" s="157"/>
      <c r="C675" s="158" t="s">
        <v>1237</v>
      </c>
      <c r="D675" s="158" t="s">
        <v>237</v>
      </c>
      <c r="E675" s="159" t="s">
        <v>1238</v>
      </c>
      <c r="F675" s="160" t="s">
        <v>1239</v>
      </c>
      <c r="G675" s="161" t="s">
        <v>256</v>
      </c>
      <c r="H675" s="162">
        <v>319.23</v>
      </c>
      <c r="I675" s="163"/>
      <c r="J675" s="164">
        <f>ROUND(I675*H675,2)</f>
        <v>0</v>
      </c>
      <c r="K675" s="165"/>
      <c r="L675" s="34"/>
      <c r="M675" s="166" t="s">
        <v>1</v>
      </c>
      <c r="N675" s="167" t="s">
        <v>41</v>
      </c>
      <c r="O675" s="62"/>
      <c r="P675" s="168">
        <f>O675*H675</f>
        <v>0</v>
      </c>
      <c r="Q675" s="168">
        <v>0</v>
      </c>
      <c r="R675" s="168">
        <f>Q675*H675</f>
        <v>0</v>
      </c>
      <c r="S675" s="168">
        <v>0</v>
      </c>
      <c r="T675" s="169">
        <f>S675*H675</f>
        <v>0</v>
      </c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R675" s="170" t="s">
        <v>327</v>
      </c>
      <c r="AT675" s="170" t="s">
        <v>237</v>
      </c>
      <c r="AU675" s="170" t="s">
        <v>87</v>
      </c>
      <c r="AY675" s="18" t="s">
        <v>234</v>
      </c>
      <c r="BE675" s="171">
        <f>IF(N675="základná",J675,0)</f>
        <v>0</v>
      </c>
      <c r="BF675" s="171">
        <f>IF(N675="znížená",J675,0)</f>
        <v>0</v>
      </c>
      <c r="BG675" s="171">
        <f>IF(N675="zákl. prenesená",J675,0)</f>
        <v>0</v>
      </c>
      <c r="BH675" s="171">
        <f>IF(N675="zníž. prenesená",J675,0)</f>
        <v>0</v>
      </c>
      <c r="BI675" s="171">
        <f>IF(N675="nulová",J675,0)</f>
        <v>0</v>
      </c>
      <c r="BJ675" s="18" t="s">
        <v>87</v>
      </c>
      <c r="BK675" s="171">
        <f>ROUND(I675*H675,2)</f>
        <v>0</v>
      </c>
      <c r="BL675" s="18" t="s">
        <v>327</v>
      </c>
      <c r="BM675" s="170" t="s">
        <v>1240</v>
      </c>
    </row>
    <row r="676" spans="1:65" s="14" customFormat="1">
      <c r="B676" s="180"/>
      <c r="D676" s="173" t="s">
        <v>243</v>
      </c>
      <c r="E676" s="181" t="s">
        <v>1</v>
      </c>
      <c r="F676" s="182" t="s">
        <v>394</v>
      </c>
      <c r="H676" s="183">
        <v>319.23</v>
      </c>
      <c r="I676" s="184"/>
      <c r="L676" s="180"/>
      <c r="M676" s="185"/>
      <c r="N676" s="186"/>
      <c r="O676" s="186"/>
      <c r="P676" s="186"/>
      <c r="Q676" s="186"/>
      <c r="R676" s="186"/>
      <c r="S676" s="186"/>
      <c r="T676" s="187"/>
      <c r="AT676" s="181" t="s">
        <v>243</v>
      </c>
      <c r="AU676" s="181" t="s">
        <v>87</v>
      </c>
      <c r="AV676" s="14" t="s">
        <v>87</v>
      </c>
      <c r="AW676" s="14" t="s">
        <v>29</v>
      </c>
      <c r="AX676" s="14" t="s">
        <v>82</v>
      </c>
      <c r="AY676" s="181" t="s">
        <v>234</v>
      </c>
    </row>
    <row r="677" spans="1:65" s="2" customFormat="1" ht="24.15" customHeight="1">
      <c r="A677" s="33"/>
      <c r="B677" s="157"/>
      <c r="C677" s="199" t="s">
        <v>1241</v>
      </c>
      <c r="D677" s="199" t="s">
        <v>478</v>
      </c>
      <c r="E677" s="200" t="s">
        <v>1242</v>
      </c>
      <c r="F677" s="201" t="s">
        <v>1243</v>
      </c>
      <c r="G677" s="202" t="s">
        <v>256</v>
      </c>
      <c r="H677" s="203">
        <v>335.19200000000001</v>
      </c>
      <c r="I677" s="204"/>
      <c r="J677" s="205">
        <f>ROUND(I677*H677,2)</f>
        <v>0</v>
      </c>
      <c r="K677" s="206"/>
      <c r="L677" s="207"/>
      <c r="M677" s="208" t="s">
        <v>1</v>
      </c>
      <c r="N677" s="209" t="s">
        <v>41</v>
      </c>
      <c r="O677" s="62"/>
      <c r="P677" s="168">
        <f>O677*H677</f>
        <v>0</v>
      </c>
      <c r="Q677" s="168">
        <v>8.0000000000000007E-5</v>
      </c>
      <c r="R677" s="168">
        <f>Q677*H677</f>
        <v>2.6815360000000003E-2</v>
      </c>
      <c r="S677" s="168">
        <v>0</v>
      </c>
      <c r="T677" s="169">
        <f>S677*H677</f>
        <v>0</v>
      </c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R677" s="170" t="s">
        <v>643</v>
      </c>
      <c r="AT677" s="170" t="s">
        <v>478</v>
      </c>
      <c r="AU677" s="170" t="s">
        <v>87</v>
      </c>
      <c r="AY677" s="18" t="s">
        <v>234</v>
      </c>
      <c r="BE677" s="171">
        <f>IF(N677="základná",J677,0)</f>
        <v>0</v>
      </c>
      <c r="BF677" s="171">
        <f>IF(N677="znížená",J677,0)</f>
        <v>0</v>
      </c>
      <c r="BG677" s="171">
        <f>IF(N677="zákl. prenesená",J677,0)</f>
        <v>0</v>
      </c>
      <c r="BH677" s="171">
        <f>IF(N677="zníž. prenesená",J677,0)</f>
        <v>0</v>
      </c>
      <c r="BI677" s="171">
        <f>IF(N677="nulová",J677,0)</f>
        <v>0</v>
      </c>
      <c r="BJ677" s="18" t="s">
        <v>87</v>
      </c>
      <c r="BK677" s="171">
        <f>ROUND(I677*H677,2)</f>
        <v>0</v>
      </c>
      <c r="BL677" s="18" t="s">
        <v>327</v>
      </c>
      <c r="BM677" s="170" t="s">
        <v>1244</v>
      </c>
    </row>
    <row r="678" spans="1:65" s="14" customFormat="1">
      <c r="B678" s="180"/>
      <c r="D678" s="173" t="s">
        <v>243</v>
      </c>
      <c r="E678" s="181" t="s">
        <v>1</v>
      </c>
      <c r="F678" s="182" t="s">
        <v>1236</v>
      </c>
      <c r="H678" s="183">
        <v>335.19200000000001</v>
      </c>
      <c r="I678" s="184"/>
      <c r="L678" s="180"/>
      <c r="M678" s="185"/>
      <c r="N678" s="186"/>
      <c r="O678" s="186"/>
      <c r="P678" s="186"/>
      <c r="Q678" s="186"/>
      <c r="R678" s="186"/>
      <c r="S678" s="186"/>
      <c r="T678" s="187"/>
      <c r="AT678" s="181" t="s">
        <v>243</v>
      </c>
      <c r="AU678" s="181" t="s">
        <v>87</v>
      </c>
      <c r="AV678" s="14" t="s">
        <v>87</v>
      </c>
      <c r="AW678" s="14" t="s">
        <v>29</v>
      </c>
      <c r="AX678" s="14" t="s">
        <v>82</v>
      </c>
      <c r="AY678" s="181" t="s">
        <v>234</v>
      </c>
    </row>
    <row r="679" spans="1:65" s="2" customFormat="1" ht="16.5" customHeight="1">
      <c r="A679" s="33"/>
      <c r="B679" s="157"/>
      <c r="C679" s="158" t="s">
        <v>1245</v>
      </c>
      <c r="D679" s="158" t="s">
        <v>237</v>
      </c>
      <c r="E679" s="159" t="s">
        <v>1246</v>
      </c>
      <c r="F679" s="160" t="s">
        <v>1247</v>
      </c>
      <c r="G679" s="161" t="s">
        <v>256</v>
      </c>
      <c r="H679" s="162">
        <v>319.23</v>
      </c>
      <c r="I679" s="163"/>
      <c r="J679" s="164">
        <f>ROUND(I679*H679,2)</f>
        <v>0</v>
      </c>
      <c r="K679" s="165"/>
      <c r="L679" s="34"/>
      <c r="M679" s="166" t="s">
        <v>1</v>
      </c>
      <c r="N679" s="167" t="s">
        <v>41</v>
      </c>
      <c r="O679" s="62"/>
      <c r="P679" s="168">
        <f>O679*H679</f>
        <v>0</v>
      </c>
      <c r="Q679" s="168">
        <v>0</v>
      </c>
      <c r="R679" s="168">
        <f>Q679*H679</f>
        <v>0</v>
      </c>
      <c r="S679" s="168">
        <v>0</v>
      </c>
      <c r="T679" s="169">
        <f>S679*H679</f>
        <v>0</v>
      </c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R679" s="170" t="s">
        <v>327</v>
      </c>
      <c r="AT679" s="170" t="s">
        <v>237</v>
      </c>
      <c r="AU679" s="170" t="s">
        <v>87</v>
      </c>
      <c r="AY679" s="18" t="s">
        <v>234</v>
      </c>
      <c r="BE679" s="171">
        <f>IF(N679="základná",J679,0)</f>
        <v>0</v>
      </c>
      <c r="BF679" s="171">
        <f>IF(N679="znížená",J679,0)</f>
        <v>0</v>
      </c>
      <c r="BG679" s="171">
        <f>IF(N679="zákl. prenesená",J679,0)</f>
        <v>0</v>
      </c>
      <c r="BH679" s="171">
        <f>IF(N679="zníž. prenesená",J679,0)</f>
        <v>0</v>
      </c>
      <c r="BI679" s="171">
        <f>IF(N679="nulová",J679,0)</f>
        <v>0</v>
      </c>
      <c r="BJ679" s="18" t="s">
        <v>87</v>
      </c>
      <c r="BK679" s="171">
        <f>ROUND(I679*H679,2)</f>
        <v>0</v>
      </c>
      <c r="BL679" s="18" t="s">
        <v>327</v>
      </c>
      <c r="BM679" s="170" t="s">
        <v>1248</v>
      </c>
    </row>
    <row r="680" spans="1:65" s="14" customFormat="1">
      <c r="B680" s="180"/>
      <c r="D680" s="173" t="s">
        <v>243</v>
      </c>
      <c r="E680" s="181" t="s">
        <v>1</v>
      </c>
      <c r="F680" s="182" t="s">
        <v>394</v>
      </c>
      <c r="H680" s="183">
        <v>319.23</v>
      </c>
      <c r="I680" s="184"/>
      <c r="L680" s="180"/>
      <c r="M680" s="185"/>
      <c r="N680" s="186"/>
      <c r="O680" s="186"/>
      <c r="P680" s="186"/>
      <c r="Q680" s="186"/>
      <c r="R680" s="186"/>
      <c r="S680" s="186"/>
      <c r="T680" s="187"/>
      <c r="AT680" s="181" t="s">
        <v>243</v>
      </c>
      <c r="AU680" s="181" t="s">
        <v>87</v>
      </c>
      <c r="AV680" s="14" t="s">
        <v>87</v>
      </c>
      <c r="AW680" s="14" t="s">
        <v>29</v>
      </c>
      <c r="AX680" s="14" t="s">
        <v>82</v>
      </c>
      <c r="AY680" s="181" t="s">
        <v>234</v>
      </c>
    </row>
    <row r="681" spans="1:65" s="2" customFormat="1" ht="24.15" customHeight="1">
      <c r="A681" s="33"/>
      <c r="B681" s="157"/>
      <c r="C681" s="158" t="s">
        <v>1249</v>
      </c>
      <c r="D681" s="158" t="s">
        <v>237</v>
      </c>
      <c r="E681" s="159" t="s">
        <v>1250</v>
      </c>
      <c r="F681" s="160" t="s">
        <v>1251</v>
      </c>
      <c r="G681" s="161" t="s">
        <v>267</v>
      </c>
      <c r="H681" s="162">
        <v>2.7029999999999998</v>
      </c>
      <c r="I681" s="163"/>
      <c r="J681" s="164">
        <f>ROUND(I681*H681,2)</f>
        <v>0</v>
      </c>
      <c r="K681" s="165"/>
      <c r="L681" s="34"/>
      <c r="M681" s="166" t="s">
        <v>1</v>
      </c>
      <c r="N681" s="167" t="s">
        <v>41</v>
      </c>
      <c r="O681" s="62"/>
      <c r="P681" s="168">
        <f>O681*H681</f>
        <v>0</v>
      </c>
      <c r="Q681" s="168">
        <v>0</v>
      </c>
      <c r="R681" s="168">
        <f>Q681*H681</f>
        <v>0</v>
      </c>
      <c r="S681" s="168">
        <v>0</v>
      </c>
      <c r="T681" s="169">
        <f>S681*H681</f>
        <v>0</v>
      </c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R681" s="170" t="s">
        <v>327</v>
      </c>
      <c r="AT681" s="170" t="s">
        <v>237</v>
      </c>
      <c r="AU681" s="170" t="s">
        <v>87</v>
      </c>
      <c r="AY681" s="18" t="s">
        <v>234</v>
      </c>
      <c r="BE681" s="171">
        <f>IF(N681="základná",J681,0)</f>
        <v>0</v>
      </c>
      <c r="BF681" s="171">
        <f>IF(N681="znížená",J681,0)</f>
        <v>0</v>
      </c>
      <c r="BG681" s="171">
        <f>IF(N681="zákl. prenesená",J681,0)</f>
        <v>0</v>
      </c>
      <c r="BH681" s="171">
        <f>IF(N681="zníž. prenesená",J681,0)</f>
        <v>0</v>
      </c>
      <c r="BI681" s="171">
        <f>IF(N681="nulová",J681,0)</f>
        <v>0</v>
      </c>
      <c r="BJ681" s="18" t="s">
        <v>87</v>
      </c>
      <c r="BK681" s="171">
        <f>ROUND(I681*H681,2)</f>
        <v>0</v>
      </c>
      <c r="BL681" s="18" t="s">
        <v>327</v>
      </c>
      <c r="BM681" s="170" t="s">
        <v>1252</v>
      </c>
    </row>
    <row r="682" spans="1:65" s="12" customFormat="1" ht="22.95" customHeight="1">
      <c r="B682" s="144"/>
      <c r="D682" s="145" t="s">
        <v>74</v>
      </c>
      <c r="E682" s="155" t="s">
        <v>1253</v>
      </c>
      <c r="F682" s="155" t="s">
        <v>1254</v>
      </c>
      <c r="I682" s="147"/>
      <c r="J682" s="156">
        <f>BK682</f>
        <v>0</v>
      </c>
      <c r="L682" s="144"/>
      <c r="M682" s="149"/>
      <c r="N682" s="150"/>
      <c r="O682" s="150"/>
      <c r="P682" s="151">
        <f>SUM(P683:P705)</f>
        <v>0</v>
      </c>
      <c r="Q682" s="150"/>
      <c r="R682" s="151">
        <f>SUM(R683:R705)</f>
        <v>3.07102466</v>
      </c>
      <c r="S682" s="150"/>
      <c r="T682" s="152">
        <f>SUM(T683:T705)</f>
        <v>0</v>
      </c>
      <c r="AR682" s="145" t="s">
        <v>87</v>
      </c>
      <c r="AT682" s="153" t="s">
        <v>74</v>
      </c>
      <c r="AU682" s="153" t="s">
        <v>82</v>
      </c>
      <c r="AY682" s="145" t="s">
        <v>234</v>
      </c>
      <c r="BK682" s="154">
        <f>SUM(BK683:BK705)</f>
        <v>0</v>
      </c>
    </row>
    <row r="683" spans="1:65" s="2" customFormat="1" ht="24.15" customHeight="1">
      <c r="A683" s="33"/>
      <c r="B683" s="157"/>
      <c r="C683" s="158" t="s">
        <v>1255</v>
      </c>
      <c r="D683" s="158" t="s">
        <v>237</v>
      </c>
      <c r="E683" s="159" t="s">
        <v>1256</v>
      </c>
      <c r="F683" s="160" t="s">
        <v>1257</v>
      </c>
      <c r="G683" s="161" t="s">
        <v>256</v>
      </c>
      <c r="H683" s="162">
        <v>178.75399999999999</v>
      </c>
      <c r="I683" s="163"/>
      <c r="J683" s="164">
        <f>ROUND(I683*H683,2)</f>
        <v>0</v>
      </c>
      <c r="K683" s="165"/>
      <c r="L683" s="34"/>
      <c r="M683" s="166" t="s">
        <v>1</v>
      </c>
      <c r="N683" s="167" t="s">
        <v>41</v>
      </c>
      <c r="O683" s="62"/>
      <c r="P683" s="168">
        <f>O683*H683</f>
        <v>0</v>
      </c>
      <c r="Q683" s="168">
        <v>3.31E-3</v>
      </c>
      <c r="R683" s="168">
        <f>Q683*H683</f>
        <v>0.59167574000000001</v>
      </c>
      <c r="S683" s="168">
        <v>0</v>
      </c>
      <c r="T683" s="169">
        <f>S683*H683</f>
        <v>0</v>
      </c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R683" s="170" t="s">
        <v>327</v>
      </c>
      <c r="AT683" s="170" t="s">
        <v>237</v>
      </c>
      <c r="AU683" s="170" t="s">
        <v>87</v>
      </c>
      <c r="AY683" s="18" t="s">
        <v>234</v>
      </c>
      <c r="BE683" s="171">
        <f>IF(N683="základná",J683,0)</f>
        <v>0</v>
      </c>
      <c r="BF683" s="171">
        <f>IF(N683="znížená",J683,0)</f>
        <v>0</v>
      </c>
      <c r="BG683" s="171">
        <f>IF(N683="zákl. prenesená",J683,0)</f>
        <v>0</v>
      </c>
      <c r="BH683" s="171">
        <f>IF(N683="zníž. prenesená",J683,0)</f>
        <v>0</v>
      </c>
      <c r="BI683" s="171">
        <f>IF(N683="nulová",J683,0)</f>
        <v>0</v>
      </c>
      <c r="BJ683" s="18" t="s">
        <v>87</v>
      </c>
      <c r="BK683" s="171">
        <f>ROUND(I683*H683,2)</f>
        <v>0</v>
      </c>
      <c r="BL683" s="18" t="s">
        <v>327</v>
      </c>
      <c r="BM683" s="170" t="s">
        <v>1258</v>
      </c>
    </row>
    <row r="684" spans="1:65" s="13" customFormat="1">
      <c r="B684" s="172"/>
      <c r="D684" s="173" t="s">
        <v>243</v>
      </c>
      <c r="E684" s="174" t="s">
        <v>1</v>
      </c>
      <c r="F684" s="175" t="s">
        <v>1259</v>
      </c>
      <c r="H684" s="174" t="s">
        <v>1</v>
      </c>
      <c r="I684" s="176"/>
      <c r="L684" s="172"/>
      <c r="M684" s="177"/>
      <c r="N684" s="178"/>
      <c r="O684" s="178"/>
      <c r="P684" s="178"/>
      <c r="Q684" s="178"/>
      <c r="R684" s="178"/>
      <c r="S684" s="178"/>
      <c r="T684" s="179"/>
      <c r="AT684" s="174" t="s">
        <v>243</v>
      </c>
      <c r="AU684" s="174" t="s">
        <v>87</v>
      </c>
      <c r="AV684" s="13" t="s">
        <v>82</v>
      </c>
      <c r="AW684" s="13" t="s">
        <v>29</v>
      </c>
      <c r="AX684" s="13" t="s">
        <v>75</v>
      </c>
      <c r="AY684" s="174" t="s">
        <v>234</v>
      </c>
    </row>
    <row r="685" spans="1:65" s="14" customFormat="1" ht="20.399999999999999">
      <c r="B685" s="180"/>
      <c r="D685" s="173" t="s">
        <v>243</v>
      </c>
      <c r="E685" s="181" t="s">
        <v>1</v>
      </c>
      <c r="F685" s="182" t="s">
        <v>1260</v>
      </c>
      <c r="H685" s="183">
        <v>31.442</v>
      </c>
      <c r="I685" s="184"/>
      <c r="L685" s="180"/>
      <c r="M685" s="185"/>
      <c r="N685" s="186"/>
      <c r="O685" s="186"/>
      <c r="P685" s="186"/>
      <c r="Q685" s="186"/>
      <c r="R685" s="186"/>
      <c r="S685" s="186"/>
      <c r="T685" s="187"/>
      <c r="AT685" s="181" t="s">
        <v>243</v>
      </c>
      <c r="AU685" s="181" t="s">
        <v>87</v>
      </c>
      <c r="AV685" s="14" t="s">
        <v>87</v>
      </c>
      <c r="AW685" s="14" t="s">
        <v>29</v>
      </c>
      <c r="AX685" s="14" t="s">
        <v>75</v>
      </c>
      <c r="AY685" s="181" t="s">
        <v>234</v>
      </c>
    </row>
    <row r="686" spans="1:65" s="14" customFormat="1">
      <c r="B686" s="180"/>
      <c r="D686" s="173" t="s">
        <v>243</v>
      </c>
      <c r="E686" s="181" t="s">
        <v>1</v>
      </c>
      <c r="F686" s="182" t="s">
        <v>1261</v>
      </c>
      <c r="H686" s="183">
        <v>98.905000000000001</v>
      </c>
      <c r="I686" s="184"/>
      <c r="L686" s="180"/>
      <c r="M686" s="185"/>
      <c r="N686" s="186"/>
      <c r="O686" s="186"/>
      <c r="P686" s="186"/>
      <c r="Q686" s="186"/>
      <c r="R686" s="186"/>
      <c r="S686" s="186"/>
      <c r="T686" s="187"/>
      <c r="AT686" s="181" t="s">
        <v>243</v>
      </c>
      <c r="AU686" s="181" t="s">
        <v>87</v>
      </c>
      <c r="AV686" s="14" t="s">
        <v>87</v>
      </c>
      <c r="AW686" s="14" t="s">
        <v>29</v>
      </c>
      <c r="AX686" s="14" t="s">
        <v>75</v>
      </c>
      <c r="AY686" s="181" t="s">
        <v>234</v>
      </c>
    </row>
    <row r="687" spans="1:65" s="14" customFormat="1" ht="20.399999999999999">
      <c r="B687" s="180"/>
      <c r="D687" s="173" t="s">
        <v>243</v>
      </c>
      <c r="E687" s="181" t="s">
        <v>1</v>
      </c>
      <c r="F687" s="182" t="s">
        <v>1262</v>
      </c>
      <c r="H687" s="183">
        <v>20.12</v>
      </c>
      <c r="I687" s="184"/>
      <c r="L687" s="180"/>
      <c r="M687" s="185"/>
      <c r="N687" s="186"/>
      <c r="O687" s="186"/>
      <c r="P687" s="186"/>
      <c r="Q687" s="186"/>
      <c r="R687" s="186"/>
      <c r="S687" s="186"/>
      <c r="T687" s="187"/>
      <c r="AT687" s="181" t="s">
        <v>243</v>
      </c>
      <c r="AU687" s="181" t="s">
        <v>87</v>
      </c>
      <c r="AV687" s="14" t="s">
        <v>87</v>
      </c>
      <c r="AW687" s="14" t="s">
        <v>29</v>
      </c>
      <c r="AX687" s="14" t="s">
        <v>75</v>
      </c>
      <c r="AY687" s="181" t="s">
        <v>234</v>
      </c>
    </row>
    <row r="688" spans="1:65" s="13" customFormat="1" ht="20.399999999999999">
      <c r="B688" s="172"/>
      <c r="D688" s="173" t="s">
        <v>243</v>
      </c>
      <c r="E688" s="174" t="s">
        <v>1</v>
      </c>
      <c r="F688" s="175" t="s">
        <v>1263</v>
      </c>
      <c r="H688" s="174" t="s">
        <v>1</v>
      </c>
      <c r="I688" s="176"/>
      <c r="L688" s="172"/>
      <c r="M688" s="177"/>
      <c r="N688" s="178"/>
      <c r="O688" s="178"/>
      <c r="P688" s="178"/>
      <c r="Q688" s="178"/>
      <c r="R688" s="178"/>
      <c r="S688" s="178"/>
      <c r="T688" s="179"/>
      <c r="AT688" s="174" t="s">
        <v>243</v>
      </c>
      <c r="AU688" s="174" t="s">
        <v>87</v>
      </c>
      <c r="AV688" s="13" t="s">
        <v>82</v>
      </c>
      <c r="AW688" s="13" t="s">
        <v>29</v>
      </c>
      <c r="AX688" s="13" t="s">
        <v>75</v>
      </c>
      <c r="AY688" s="174" t="s">
        <v>234</v>
      </c>
    </row>
    <row r="689" spans="1:65" s="14" customFormat="1">
      <c r="B689" s="180"/>
      <c r="D689" s="173" t="s">
        <v>243</v>
      </c>
      <c r="E689" s="181" t="s">
        <v>1</v>
      </c>
      <c r="F689" s="182" t="s">
        <v>1264</v>
      </c>
      <c r="H689" s="183">
        <v>4.2569999999999997</v>
      </c>
      <c r="I689" s="184"/>
      <c r="L689" s="180"/>
      <c r="M689" s="185"/>
      <c r="N689" s="186"/>
      <c r="O689" s="186"/>
      <c r="P689" s="186"/>
      <c r="Q689" s="186"/>
      <c r="R689" s="186"/>
      <c r="S689" s="186"/>
      <c r="T689" s="187"/>
      <c r="AT689" s="181" t="s">
        <v>243</v>
      </c>
      <c r="AU689" s="181" t="s">
        <v>87</v>
      </c>
      <c r="AV689" s="14" t="s">
        <v>87</v>
      </c>
      <c r="AW689" s="14" t="s">
        <v>29</v>
      </c>
      <c r="AX689" s="14" t="s">
        <v>75</v>
      </c>
      <c r="AY689" s="181" t="s">
        <v>234</v>
      </c>
    </row>
    <row r="690" spans="1:65" s="14" customFormat="1">
      <c r="B690" s="180"/>
      <c r="D690" s="173" t="s">
        <v>243</v>
      </c>
      <c r="E690" s="181" t="s">
        <v>1</v>
      </c>
      <c r="F690" s="182" t="s">
        <v>1265</v>
      </c>
      <c r="H690" s="183">
        <v>4.1399999999999997</v>
      </c>
      <c r="I690" s="184"/>
      <c r="L690" s="180"/>
      <c r="M690" s="185"/>
      <c r="N690" s="186"/>
      <c r="O690" s="186"/>
      <c r="P690" s="186"/>
      <c r="Q690" s="186"/>
      <c r="R690" s="186"/>
      <c r="S690" s="186"/>
      <c r="T690" s="187"/>
      <c r="AT690" s="181" t="s">
        <v>243</v>
      </c>
      <c r="AU690" s="181" t="s">
        <v>87</v>
      </c>
      <c r="AV690" s="14" t="s">
        <v>87</v>
      </c>
      <c r="AW690" s="14" t="s">
        <v>29</v>
      </c>
      <c r="AX690" s="14" t="s">
        <v>75</v>
      </c>
      <c r="AY690" s="181" t="s">
        <v>234</v>
      </c>
    </row>
    <row r="691" spans="1:65" s="14" customFormat="1">
      <c r="B691" s="180"/>
      <c r="D691" s="173" t="s">
        <v>243</v>
      </c>
      <c r="E691" s="181" t="s">
        <v>1</v>
      </c>
      <c r="F691" s="182" t="s">
        <v>1266</v>
      </c>
      <c r="H691" s="183">
        <v>3.33</v>
      </c>
      <c r="I691" s="184"/>
      <c r="L691" s="180"/>
      <c r="M691" s="185"/>
      <c r="N691" s="186"/>
      <c r="O691" s="186"/>
      <c r="P691" s="186"/>
      <c r="Q691" s="186"/>
      <c r="R691" s="186"/>
      <c r="S691" s="186"/>
      <c r="T691" s="187"/>
      <c r="AT691" s="181" t="s">
        <v>243</v>
      </c>
      <c r="AU691" s="181" t="s">
        <v>87</v>
      </c>
      <c r="AV691" s="14" t="s">
        <v>87</v>
      </c>
      <c r="AW691" s="14" t="s">
        <v>29</v>
      </c>
      <c r="AX691" s="14" t="s">
        <v>75</v>
      </c>
      <c r="AY691" s="181" t="s">
        <v>234</v>
      </c>
    </row>
    <row r="692" spans="1:65" s="14" customFormat="1">
      <c r="B692" s="180"/>
      <c r="D692" s="173" t="s">
        <v>243</v>
      </c>
      <c r="E692" s="181" t="s">
        <v>1</v>
      </c>
      <c r="F692" s="182" t="s">
        <v>1267</v>
      </c>
      <c r="H692" s="183">
        <v>3.51</v>
      </c>
      <c r="I692" s="184"/>
      <c r="L692" s="180"/>
      <c r="M692" s="185"/>
      <c r="N692" s="186"/>
      <c r="O692" s="186"/>
      <c r="P692" s="186"/>
      <c r="Q692" s="186"/>
      <c r="R692" s="186"/>
      <c r="S692" s="186"/>
      <c r="T692" s="187"/>
      <c r="AT692" s="181" t="s">
        <v>243</v>
      </c>
      <c r="AU692" s="181" t="s">
        <v>87</v>
      </c>
      <c r="AV692" s="14" t="s">
        <v>87</v>
      </c>
      <c r="AW692" s="14" t="s">
        <v>29</v>
      </c>
      <c r="AX692" s="14" t="s">
        <v>75</v>
      </c>
      <c r="AY692" s="181" t="s">
        <v>234</v>
      </c>
    </row>
    <row r="693" spans="1:65" s="14" customFormat="1">
      <c r="B693" s="180"/>
      <c r="D693" s="173" t="s">
        <v>243</v>
      </c>
      <c r="E693" s="181" t="s">
        <v>1</v>
      </c>
      <c r="F693" s="182" t="s">
        <v>1268</v>
      </c>
      <c r="H693" s="183">
        <v>3.51</v>
      </c>
      <c r="I693" s="184"/>
      <c r="L693" s="180"/>
      <c r="M693" s="185"/>
      <c r="N693" s="186"/>
      <c r="O693" s="186"/>
      <c r="P693" s="186"/>
      <c r="Q693" s="186"/>
      <c r="R693" s="186"/>
      <c r="S693" s="186"/>
      <c r="T693" s="187"/>
      <c r="AT693" s="181" t="s">
        <v>243</v>
      </c>
      <c r="AU693" s="181" t="s">
        <v>87</v>
      </c>
      <c r="AV693" s="14" t="s">
        <v>87</v>
      </c>
      <c r="AW693" s="14" t="s">
        <v>29</v>
      </c>
      <c r="AX693" s="14" t="s">
        <v>75</v>
      </c>
      <c r="AY693" s="181" t="s">
        <v>234</v>
      </c>
    </row>
    <row r="694" spans="1:65" s="14" customFormat="1">
      <c r="B694" s="180"/>
      <c r="D694" s="173" t="s">
        <v>243</v>
      </c>
      <c r="E694" s="181" t="s">
        <v>1</v>
      </c>
      <c r="F694" s="182" t="s">
        <v>1269</v>
      </c>
      <c r="H694" s="183">
        <v>3.51</v>
      </c>
      <c r="I694" s="184"/>
      <c r="L694" s="180"/>
      <c r="M694" s="185"/>
      <c r="N694" s="186"/>
      <c r="O694" s="186"/>
      <c r="P694" s="186"/>
      <c r="Q694" s="186"/>
      <c r="R694" s="186"/>
      <c r="S694" s="186"/>
      <c r="T694" s="187"/>
      <c r="AT694" s="181" t="s">
        <v>243</v>
      </c>
      <c r="AU694" s="181" t="s">
        <v>87</v>
      </c>
      <c r="AV694" s="14" t="s">
        <v>87</v>
      </c>
      <c r="AW694" s="14" t="s">
        <v>29</v>
      </c>
      <c r="AX694" s="14" t="s">
        <v>75</v>
      </c>
      <c r="AY694" s="181" t="s">
        <v>234</v>
      </c>
    </row>
    <row r="695" spans="1:65" s="14" customFormat="1">
      <c r="B695" s="180"/>
      <c r="D695" s="173" t="s">
        <v>243</v>
      </c>
      <c r="E695" s="181" t="s">
        <v>1</v>
      </c>
      <c r="F695" s="182" t="s">
        <v>1270</v>
      </c>
      <c r="H695" s="183">
        <v>6.03</v>
      </c>
      <c r="I695" s="184"/>
      <c r="L695" s="180"/>
      <c r="M695" s="185"/>
      <c r="N695" s="186"/>
      <c r="O695" s="186"/>
      <c r="P695" s="186"/>
      <c r="Q695" s="186"/>
      <c r="R695" s="186"/>
      <c r="S695" s="186"/>
      <c r="T695" s="187"/>
      <c r="AT695" s="181" t="s">
        <v>243</v>
      </c>
      <c r="AU695" s="181" t="s">
        <v>87</v>
      </c>
      <c r="AV695" s="14" t="s">
        <v>87</v>
      </c>
      <c r="AW695" s="14" t="s">
        <v>29</v>
      </c>
      <c r="AX695" s="14" t="s">
        <v>75</v>
      </c>
      <c r="AY695" s="181" t="s">
        <v>234</v>
      </c>
    </row>
    <row r="696" spans="1:65" s="15" customFormat="1">
      <c r="B696" s="188"/>
      <c r="D696" s="173" t="s">
        <v>243</v>
      </c>
      <c r="E696" s="189" t="s">
        <v>420</v>
      </c>
      <c r="F696" s="190" t="s">
        <v>248</v>
      </c>
      <c r="H696" s="191">
        <v>178.75399999999999</v>
      </c>
      <c r="I696" s="192"/>
      <c r="L696" s="188"/>
      <c r="M696" s="193"/>
      <c r="N696" s="194"/>
      <c r="O696" s="194"/>
      <c r="P696" s="194"/>
      <c r="Q696" s="194"/>
      <c r="R696" s="194"/>
      <c r="S696" s="194"/>
      <c r="T696" s="195"/>
      <c r="AT696" s="189" t="s">
        <v>243</v>
      </c>
      <c r="AU696" s="189" t="s">
        <v>87</v>
      </c>
      <c r="AV696" s="15" t="s">
        <v>241</v>
      </c>
      <c r="AW696" s="15" t="s">
        <v>29</v>
      </c>
      <c r="AX696" s="15" t="s">
        <v>82</v>
      </c>
      <c r="AY696" s="189" t="s">
        <v>234</v>
      </c>
    </row>
    <row r="697" spans="1:65" s="2" customFormat="1" ht="21.75" customHeight="1">
      <c r="A697" s="33"/>
      <c r="B697" s="157"/>
      <c r="C697" s="199" t="s">
        <v>1271</v>
      </c>
      <c r="D697" s="199" t="s">
        <v>478</v>
      </c>
      <c r="E697" s="200" t="s">
        <v>1272</v>
      </c>
      <c r="F697" s="201" t="s">
        <v>1273</v>
      </c>
      <c r="G697" s="202" t="s">
        <v>256</v>
      </c>
      <c r="H697" s="203">
        <v>187.69200000000001</v>
      </c>
      <c r="I697" s="204"/>
      <c r="J697" s="205">
        <f>ROUND(I697*H697,2)</f>
        <v>0</v>
      </c>
      <c r="K697" s="206"/>
      <c r="L697" s="207"/>
      <c r="M697" s="208" t="s">
        <v>1</v>
      </c>
      <c r="N697" s="209" t="s">
        <v>41</v>
      </c>
      <c r="O697" s="62"/>
      <c r="P697" s="168">
        <f>O697*H697</f>
        <v>0</v>
      </c>
      <c r="Q697" s="168">
        <v>1.2880000000000001E-2</v>
      </c>
      <c r="R697" s="168">
        <f>Q697*H697</f>
        <v>2.4174729600000004</v>
      </c>
      <c r="S697" s="168">
        <v>0</v>
      </c>
      <c r="T697" s="169">
        <f>S697*H697</f>
        <v>0</v>
      </c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R697" s="170" t="s">
        <v>643</v>
      </c>
      <c r="AT697" s="170" t="s">
        <v>478</v>
      </c>
      <c r="AU697" s="170" t="s">
        <v>87</v>
      </c>
      <c r="AY697" s="18" t="s">
        <v>234</v>
      </c>
      <c r="BE697" s="171">
        <f>IF(N697="základná",J697,0)</f>
        <v>0</v>
      </c>
      <c r="BF697" s="171">
        <f>IF(N697="znížená",J697,0)</f>
        <v>0</v>
      </c>
      <c r="BG697" s="171">
        <f>IF(N697="zákl. prenesená",J697,0)</f>
        <v>0</v>
      </c>
      <c r="BH697" s="171">
        <f>IF(N697="zníž. prenesená",J697,0)</f>
        <v>0</v>
      </c>
      <c r="BI697" s="171">
        <f>IF(N697="nulová",J697,0)</f>
        <v>0</v>
      </c>
      <c r="BJ697" s="18" t="s">
        <v>87</v>
      </c>
      <c r="BK697" s="171">
        <f>ROUND(I697*H697,2)</f>
        <v>0</v>
      </c>
      <c r="BL697" s="18" t="s">
        <v>327</v>
      </c>
      <c r="BM697" s="170" t="s">
        <v>1274</v>
      </c>
    </row>
    <row r="698" spans="1:65" s="14" customFormat="1">
      <c r="B698" s="180"/>
      <c r="D698" s="173" t="s">
        <v>243</v>
      </c>
      <c r="E698" s="181" t="s">
        <v>1</v>
      </c>
      <c r="F698" s="182" t="s">
        <v>1275</v>
      </c>
      <c r="H698" s="183">
        <v>187.69200000000001</v>
      </c>
      <c r="I698" s="184"/>
      <c r="L698" s="180"/>
      <c r="M698" s="185"/>
      <c r="N698" s="186"/>
      <c r="O698" s="186"/>
      <c r="P698" s="186"/>
      <c r="Q698" s="186"/>
      <c r="R698" s="186"/>
      <c r="S698" s="186"/>
      <c r="T698" s="187"/>
      <c r="AT698" s="181" t="s">
        <v>243</v>
      </c>
      <c r="AU698" s="181" t="s">
        <v>87</v>
      </c>
      <c r="AV698" s="14" t="s">
        <v>87</v>
      </c>
      <c r="AW698" s="14" t="s">
        <v>29</v>
      </c>
      <c r="AX698" s="14" t="s">
        <v>82</v>
      </c>
      <c r="AY698" s="181" t="s">
        <v>234</v>
      </c>
    </row>
    <row r="699" spans="1:65" s="2" customFormat="1" ht="16.5" customHeight="1">
      <c r="A699" s="33"/>
      <c r="B699" s="157"/>
      <c r="C699" s="158" t="s">
        <v>1276</v>
      </c>
      <c r="D699" s="158" t="s">
        <v>237</v>
      </c>
      <c r="E699" s="159" t="s">
        <v>1277</v>
      </c>
      <c r="F699" s="160" t="s">
        <v>1278</v>
      </c>
      <c r="G699" s="161" t="s">
        <v>240</v>
      </c>
      <c r="H699" s="162">
        <v>101.43600000000001</v>
      </c>
      <c r="I699" s="163"/>
      <c r="J699" s="164">
        <f>ROUND(I699*H699,2)</f>
        <v>0</v>
      </c>
      <c r="K699" s="165"/>
      <c r="L699" s="34"/>
      <c r="M699" s="166" t="s">
        <v>1</v>
      </c>
      <c r="N699" s="167" t="s">
        <v>41</v>
      </c>
      <c r="O699" s="62"/>
      <c r="P699" s="168">
        <f>O699*H699</f>
        <v>0</v>
      </c>
      <c r="Q699" s="168">
        <v>5.0000000000000001E-4</v>
      </c>
      <c r="R699" s="168">
        <f>Q699*H699</f>
        <v>5.0718000000000006E-2</v>
      </c>
      <c r="S699" s="168">
        <v>0</v>
      </c>
      <c r="T699" s="169">
        <f>S699*H699</f>
        <v>0</v>
      </c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R699" s="170" t="s">
        <v>327</v>
      </c>
      <c r="AT699" s="170" t="s">
        <v>237</v>
      </c>
      <c r="AU699" s="170" t="s">
        <v>87</v>
      </c>
      <c r="AY699" s="18" t="s">
        <v>234</v>
      </c>
      <c r="BE699" s="171">
        <f>IF(N699="základná",J699,0)</f>
        <v>0</v>
      </c>
      <c r="BF699" s="171">
        <f>IF(N699="znížená",J699,0)</f>
        <v>0</v>
      </c>
      <c r="BG699" s="171">
        <f>IF(N699="zákl. prenesená",J699,0)</f>
        <v>0</v>
      </c>
      <c r="BH699" s="171">
        <f>IF(N699="zníž. prenesená",J699,0)</f>
        <v>0</v>
      </c>
      <c r="BI699" s="171">
        <f>IF(N699="nulová",J699,0)</f>
        <v>0</v>
      </c>
      <c r="BJ699" s="18" t="s">
        <v>87</v>
      </c>
      <c r="BK699" s="171">
        <f>ROUND(I699*H699,2)</f>
        <v>0</v>
      </c>
      <c r="BL699" s="18" t="s">
        <v>327</v>
      </c>
      <c r="BM699" s="170" t="s">
        <v>1279</v>
      </c>
    </row>
    <row r="700" spans="1:65" s="14" customFormat="1">
      <c r="B700" s="180"/>
      <c r="D700" s="173" t="s">
        <v>243</v>
      </c>
      <c r="E700" s="181" t="s">
        <v>1</v>
      </c>
      <c r="F700" s="182" t="s">
        <v>1280</v>
      </c>
      <c r="H700" s="183">
        <v>71.599999999999994</v>
      </c>
      <c r="I700" s="184"/>
      <c r="L700" s="180"/>
      <c r="M700" s="185"/>
      <c r="N700" s="186"/>
      <c r="O700" s="186"/>
      <c r="P700" s="186"/>
      <c r="Q700" s="186"/>
      <c r="R700" s="186"/>
      <c r="S700" s="186"/>
      <c r="T700" s="187"/>
      <c r="AT700" s="181" t="s">
        <v>243</v>
      </c>
      <c r="AU700" s="181" t="s">
        <v>87</v>
      </c>
      <c r="AV700" s="14" t="s">
        <v>87</v>
      </c>
      <c r="AW700" s="14" t="s">
        <v>29</v>
      </c>
      <c r="AX700" s="14" t="s">
        <v>75</v>
      </c>
      <c r="AY700" s="181" t="s">
        <v>234</v>
      </c>
    </row>
    <row r="701" spans="1:65" s="14" customFormat="1">
      <c r="B701" s="180"/>
      <c r="D701" s="173" t="s">
        <v>243</v>
      </c>
      <c r="E701" s="181" t="s">
        <v>1</v>
      </c>
      <c r="F701" s="182" t="s">
        <v>1281</v>
      </c>
      <c r="H701" s="183">
        <v>24.835999999999999</v>
      </c>
      <c r="I701" s="184"/>
      <c r="L701" s="180"/>
      <c r="M701" s="185"/>
      <c r="N701" s="186"/>
      <c r="O701" s="186"/>
      <c r="P701" s="186"/>
      <c r="Q701" s="186"/>
      <c r="R701" s="186"/>
      <c r="S701" s="186"/>
      <c r="T701" s="187"/>
      <c r="AT701" s="181" t="s">
        <v>243</v>
      </c>
      <c r="AU701" s="181" t="s">
        <v>87</v>
      </c>
      <c r="AV701" s="14" t="s">
        <v>87</v>
      </c>
      <c r="AW701" s="14" t="s">
        <v>29</v>
      </c>
      <c r="AX701" s="14" t="s">
        <v>75</v>
      </c>
      <c r="AY701" s="181" t="s">
        <v>234</v>
      </c>
    </row>
    <row r="702" spans="1:65" s="14" customFormat="1">
      <c r="B702" s="180"/>
      <c r="D702" s="173" t="s">
        <v>243</v>
      </c>
      <c r="E702" s="181" t="s">
        <v>1</v>
      </c>
      <c r="F702" s="182" t="s">
        <v>763</v>
      </c>
      <c r="H702" s="183">
        <v>5</v>
      </c>
      <c r="I702" s="184"/>
      <c r="L702" s="180"/>
      <c r="M702" s="185"/>
      <c r="N702" s="186"/>
      <c r="O702" s="186"/>
      <c r="P702" s="186"/>
      <c r="Q702" s="186"/>
      <c r="R702" s="186"/>
      <c r="S702" s="186"/>
      <c r="T702" s="187"/>
      <c r="AT702" s="181" t="s">
        <v>243</v>
      </c>
      <c r="AU702" s="181" t="s">
        <v>87</v>
      </c>
      <c r="AV702" s="14" t="s">
        <v>87</v>
      </c>
      <c r="AW702" s="14" t="s">
        <v>29</v>
      </c>
      <c r="AX702" s="14" t="s">
        <v>75</v>
      </c>
      <c r="AY702" s="181" t="s">
        <v>234</v>
      </c>
    </row>
    <row r="703" spans="1:65" s="15" customFormat="1">
      <c r="B703" s="188"/>
      <c r="D703" s="173" t="s">
        <v>243</v>
      </c>
      <c r="E703" s="189" t="s">
        <v>1</v>
      </c>
      <c r="F703" s="190" t="s">
        <v>248</v>
      </c>
      <c r="H703" s="191">
        <v>101.43600000000001</v>
      </c>
      <c r="I703" s="192"/>
      <c r="L703" s="188"/>
      <c r="M703" s="193"/>
      <c r="N703" s="194"/>
      <c r="O703" s="194"/>
      <c r="P703" s="194"/>
      <c r="Q703" s="194"/>
      <c r="R703" s="194"/>
      <c r="S703" s="194"/>
      <c r="T703" s="195"/>
      <c r="AT703" s="189" t="s">
        <v>243</v>
      </c>
      <c r="AU703" s="189" t="s">
        <v>87</v>
      </c>
      <c r="AV703" s="15" t="s">
        <v>241</v>
      </c>
      <c r="AW703" s="15" t="s">
        <v>29</v>
      </c>
      <c r="AX703" s="15" t="s">
        <v>82</v>
      </c>
      <c r="AY703" s="189" t="s">
        <v>234</v>
      </c>
    </row>
    <row r="704" spans="1:65" s="2" customFormat="1" ht="16.5" customHeight="1">
      <c r="A704" s="33"/>
      <c r="B704" s="157"/>
      <c r="C704" s="199" t="s">
        <v>1282</v>
      </c>
      <c r="D704" s="199" t="s">
        <v>478</v>
      </c>
      <c r="E704" s="200" t="s">
        <v>1283</v>
      </c>
      <c r="F704" s="201" t="s">
        <v>1284</v>
      </c>
      <c r="G704" s="202" t="s">
        <v>240</v>
      </c>
      <c r="H704" s="203">
        <v>101.43600000000001</v>
      </c>
      <c r="I704" s="204"/>
      <c r="J704" s="205">
        <f>ROUND(I704*H704,2)</f>
        <v>0</v>
      </c>
      <c r="K704" s="206"/>
      <c r="L704" s="207"/>
      <c r="M704" s="208" t="s">
        <v>1</v>
      </c>
      <c r="N704" s="209" t="s">
        <v>41</v>
      </c>
      <c r="O704" s="62"/>
      <c r="P704" s="168">
        <f>O704*H704</f>
        <v>0</v>
      </c>
      <c r="Q704" s="168">
        <v>1.1E-4</v>
      </c>
      <c r="R704" s="168">
        <f>Q704*H704</f>
        <v>1.1157960000000001E-2</v>
      </c>
      <c r="S704" s="168">
        <v>0</v>
      </c>
      <c r="T704" s="169">
        <f>S704*H704</f>
        <v>0</v>
      </c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R704" s="170" t="s">
        <v>643</v>
      </c>
      <c r="AT704" s="170" t="s">
        <v>478</v>
      </c>
      <c r="AU704" s="170" t="s">
        <v>87</v>
      </c>
      <c r="AY704" s="18" t="s">
        <v>234</v>
      </c>
      <c r="BE704" s="171">
        <f>IF(N704="základná",J704,0)</f>
        <v>0</v>
      </c>
      <c r="BF704" s="171">
        <f>IF(N704="znížená",J704,0)</f>
        <v>0</v>
      </c>
      <c r="BG704" s="171">
        <f>IF(N704="zákl. prenesená",J704,0)</f>
        <v>0</v>
      </c>
      <c r="BH704" s="171">
        <f>IF(N704="zníž. prenesená",J704,0)</f>
        <v>0</v>
      </c>
      <c r="BI704" s="171">
        <f>IF(N704="nulová",J704,0)</f>
        <v>0</v>
      </c>
      <c r="BJ704" s="18" t="s">
        <v>87</v>
      </c>
      <c r="BK704" s="171">
        <f>ROUND(I704*H704,2)</f>
        <v>0</v>
      </c>
      <c r="BL704" s="18" t="s">
        <v>327</v>
      </c>
      <c r="BM704" s="170" t="s">
        <v>1285</v>
      </c>
    </row>
    <row r="705" spans="1:65" s="2" customFormat="1" ht="24.15" customHeight="1">
      <c r="A705" s="33"/>
      <c r="B705" s="157"/>
      <c r="C705" s="158" t="s">
        <v>1286</v>
      </c>
      <c r="D705" s="158" t="s">
        <v>237</v>
      </c>
      <c r="E705" s="159" t="s">
        <v>1287</v>
      </c>
      <c r="F705" s="160" t="s">
        <v>1288</v>
      </c>
      <c r="G705" s="161" t="s">
        <v>267</v>
      </c>
      <c r="H705" s="162">
        <v>3.0710000000000002</v>
      </c>
      <c r="I705" s="163"/>
      <c r="J705" s="164">
        <f>ROUND(I705*H705,2)</f>
        <v>0</v>
      </c>
      <c r="K705" s="165"/>
      <c r="L705" s="34"/>
      <c r="M705" s="166" t="s">
        <v>1</v>
      </c>
      <c r="N705" s="167" t="s">
        <v>41</v>
      </c>
      <c r="O705" s="62"/>
      <c r="P705" s="168">
        <f>O705*H705</f>
        <v>0</v>
      </c>
      <c r="Q705" s="168">
        <v>0</v>
      </c>
      <c r="R705" s="168">
        <f>Q705*H705</f>
        <v>0</v>
      </c>
      <c r="S705" s="168">
        <v>0</v>
      </c>
      <c r="T705" s="169">
        <f>S705*H705</f>
        <v>0</v>
      </c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R705" s="170" t="s">
        <v>327</v>
      </c>
      <c r="AT705" s="170" t="s">
        <v>237</v>
      </c>
      <c r="AU705" s="170" t="s">
        <v>87</v>
      </c>
      <c r="AY705" s="18" t="s">
        <v>234</v>
      </c>
      <c r="BE705" s="171">
        <f>IF(N705="základná",J705,0)</f>
        <v>0</v>
      </c>
      <c r="BF705" s="171">
        <f>IF(N705="znížená",J705,0)</f>
        <v>0</v>
      </c>
      <c r="BG705" s="171">
        <f>IF(N705="zákl. prenesená",J705,0)</f>
        <v>0</v>
      </c>
      <c r="BH705" s="171">
        <f>IF(N705="zníž. prenesená",J705,0)</f>
        <v>0</v>
      </c>
      <c r="BI705" s="171">
        <f>IF(N705="nulová",J705,0)</f>
        <v>0</v>
      </c>
      <c r="BJ705" s="18" t="s">
        <v>87</v>
      </c>
      <c r="BK705" s="171">
        <f>ROUND(I705*H705,2)</f>
        <v>0</v>
      </c>
      <c r="BL705" s="18" t="s">
        <v>327</v>
      </c>
      <c r="BM705" s="170" t="s">
        <v>1289</v>
      </c>
    </row>
    <row r="706" spans="1:65" s="12" customFormat="1" ht="22.95" customHeight="1">
      <c r="B706" s="144"/>
      <c r="D706" s="145" t="s">
        <v>74</v>
      </c>
      <c r="E706" s="155" t="s">
        <v>1290</v>
      </c>
      <c r="F706" s="155" t="s">
        <v>1291</v>
      </c>
      <c r="I706" s="147"/>
      <c r="J706" s="156">
        <f>BK706</f>
        <v>0</v>
      </c>
      <c r="L706" s="144"/>
      <c r="M706" s="149"/>
      <c r="N706" s="150"/>
      <c r="O706" s="150"/>
      <c r="P706" s="151">
        <f>SUM(P707:P709)</f>
        <v>0</v>
      </c>
      <c r="Q706" s="150"/>
      <c r="R706" s="151">
        <f>SUM(R707:R709)</f>
        <v>1.5864320000000001E-2</v>
      </c>
      <c r="S706" s="150"/>
      <c r="T706" s="152">
        <f>SUM(T707:T709)</f>
        <v>0</v>
      </c>
      <c r="AR706" s="145" t="s">
        <v>87</v>
      </c>
      <c r="AT706" s="153" t="s">
        <v>74</v>
      </c>
      <c r="AU706" s="153" t="s">
        <v>82</v>
      </c>
      <c r="AY706" s="145" t="s">
        <v>234</v>
      </c>
      <c r="BK706" s="154">
        <f>SUM(BK707:BK709)</f>
        <v>0</v>
      </c>
    </row>
    <row r="707" spans="1:65" s="2" customFormat="1" ht="16.5" customHeight="1">
      <c r="A707" s="33"/>
      <c r="B707" s="157"/>
      <c r="C707" s="158" t="s">
        <v>1292</v>
      </c>
      <c r="D707" s="158" t="s">
        <v>237</v>
      </c>
      <c r="E707" s="159" t="s">
        <v>1293</v>
      </c>
      <c r="F707" s="160" t="s">
        <v>1294</v>
      </c>
      <c r="G707" s="161" t="s">
        <v>256</v>
      </c>
      <c r="H707" s="162">
        <v>99.152000000000001</v>
      </c>
      <c r="I707" s="163"/>
      <c r="J707" s="164">
        <f>ROUND(I707*H707,2)</f>
        <v>0</v>
      </c>
      <c r="K707" s="165"/>
      <c r="L707" s="34"/>
      <c r="M707" s="166" t="s">
        <v>1</v>
      </c>
      <c r="N707" s="167" t="s">
        <v>41</v>
      </c>
      <c r="O707" s="62"/>
      <c r="P707" s="168">
        <f>O707*H707</f>
        <v>0</v>
      </c>
      <c r="Q707" s="168">
        <v>1.6000000000000001E-4</v>
      </c>
      <c r="R707" s="168">
        <f>Q707*H707</f>
        <v>1.5864320000000001E-2</v>
      </c>
      <c r="S707" s="168">
        <v>0</v>
      </c>
      <c r="T707" s="169">
        <f>S707*H707</f>
        <v>0</v>
      </c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R707" s="170" t="s">
        <v>327</v>
      </c>
      <c r="AT707" s="170" t="s">
        <v>237</v>
      </c>
      <c r="AU707" s="170" t="s">
        <v>87</v>
      </c>
      <c r="AY707" s="18" t="s">
        <v>234</v>
      </c>
      <c r="BE707" s="171">
        <f>IF(N707="základná",J707,0)</f>
        <v>0</v>
      </c>
      <c r="BF707" s="171">
        <f>IF(N707="znížená",J707,0)</f>
        <v>0</v>
      </c>
      <c r="BG707" s="171">
        <f>IF(N707="zákl. prenesená",J707,0)</f>
        <v>0</v>
      </c>
      <c r="BH707" s="171">
        <f>IF(N707="zníž. prenesená",J707,0)</f>
        <v>0</v>
      </c>
      <c r="BI707" s="171">
        <f>IF(N707="nulová",J707,0)</f>
        <v>0</v>
      </c>
      <c r="BJ707" s="18" t="s">
        <v>87</v>
      </c>
      <c r="BK707" s="171">
        <f>ROUND(I707*H707,2)</f>
        <v>0</v>
      </c>
      <c r="BL707" s="18" t="s">
        <v>327</v>
      </c>
      <c r="BM707" s="170" t="s">
        <v>1295</v>
      </c>
    </row>
    <row r="708" spans="1:65" s="14" customFormat="1" ht="20.399999999999999">
      <c r="B708" s="180"/>
      <c r="D708" s="173" t="s">
        <v>243</v>
      </c>
      <c r="E708" s="181" t="s">
        <v>1</v>
      </c>
      <c r="F708" s="182" t="s">
        <v>1296</v>
      </c>
      <c r="H708" s="183">
        <v>99.152000000000001</v>
      </c>
      <c r="I708" s="184"/>
      <c r="L708" s="180"/>
      <c r="M708" s="185"/>
      <c r="N708" s="186"/>
      <c r="O708" s="186"/>
      <c r="P708" s="186"/>
      <c r="Q708" s="186"/>
      <c r="R708" s="186"/>
      <c r="S708" s="186"/>
      <c r="T708" s="187"/>
      <c r="AT708" s="181" t="s">
        <v>243</v>
      </c>
      <c r="AU708" s="181" t="s">
        <v>87</v>
      </c>
      <c r="AV708" s="14" t="s">
        <v>87</v>
      </c>
      <c r="AW708" s="14" t="s">
        <v>29</v>
      </c>
      <c r="AX708" s="14" t="s">
        <v>75</v>
      </c>
      <c r="AY708" s="181" t="s">
        <v>234</v>
      </c>
    </row>
    <row r="709" spans="1:65" s="15" customFormat="1">
      <c r="B709" s="188"/>
      <c r="D709" s="173" t="s">
        <v>243</v>
      </c>
      <c r="E709" s="189" t="s">
        <v>1</v>
      </c>
      <c r="F709" s="190" t="s">
        <v>248</v>
      </c>
      <c r="H709" s="191">
        <v>99.152000000000001</v>
      </c>
      <c r="I709" s="192"/>
      <c r="L709" s="188"/>
      <c r="M709" s="193"/>
      <c r="N709" s="194"/>
      <c r="O709" s="194"/>
      <c r="P709" s="194"/>
      <c r="Q709" s="194"/>
      <c r="R709" s="194"/>
      <c r="S709" s="194"/>
      <c r="T709" s="195"/>
      <c r="AT709" s="189" t="s">
        <v>243</v>
      </c>
      <c r="AU709" s="189" t="s">
        <v>87</v>
      </c>
      <c r="AV709" s="15" t="s">
        <v>241</v>
      </c>
      <c r="AW709" s="15" t="s">
        <v>29</v>
      </c>
      <c r="AX709" s="15" t="s">
        <v>82</v>
      </c>
      <c r="AY709" s="189" t="s">
        <v>234</v>
      </c>
    </row>
    <row r="710" spans="1:65" s="12" customFormat="1" ht="22.95" customHeight="1">
      <c r="B710" s="144"/>
      <c r="D710" s="145" t="s">
        <v>74</v>
      </c>
      <c r="E710" s="155" t="s">
        <v>1297</v>
      </c>
      <c r="F710" s="155" t="s">
        <v>1298</v>
      </c>
      <c r="I710" s="147"/>
      <c r="J710" s="156">
        <f>BK710</f>
        <v>0</v>
      </c>
      <c r="L710" s="144"/>
      <c r="M710" s="149"/>
      <c r="N710" s="150"/>
      <c r="O710" s="150"/>
      <c r="P710" s="151">
        <f>SUM(P711:P716)</f>
        <v>0</v>
      </c>
      <c r="Q710" s="150"/>
      <c r="R710" s="151">
        <f>SUM(R711:R716)</f>
        <v>0.41760874000000003</v>
      </c>
      <c r="S710" s="150"/>
      <c r="T710" s="152">
        <f>SUM(T711:T716)</f>
        <v>0</v>
      </c>
      <c r="AR710" s="145" t="s">
        <v>87</v>
      </c>
      <c r="AT710" s="153" t="s">
        <v>74</v>
      </c>
      <c r="AU710" s="153" t="s">
        <v>82</v>
      </c>
      <c r="AY710" s="145" t="s">
        <v>234</v>
      </c>
      <c r="BK710" s="154">
        <f>SUM(BK711:BK716)</f>
        <v>0</v>
      </c>
    </row>
    <row r="711" spans="1:65" s="2" customFormat="1" ht="37.950000000000003" customHeight="1">
      <c r="A711" s="33"/>
      <c r="B711" s="157"/>
      <c r="C711" s="158" t="s">
        <v>1299</v>
      </c>
      <c r="D711" s="158" t="s">
        <v>237</v>
      </c>
      <c r="E711" s="159" t="s">
        <v>1300</v>
      </c>
      <c r="F711" s="160" t="s">
        <v>1301</v>
      </c>
      <c r="G711" s="161" t="s">
        <v>256</v>
      </c>
      <c r="H711" s="162">
        <v>1228.261</v>
      </c>
      <c r="I711" s="163"/>
      <c r="J711" s="164">
        <f>ROUND(I711*H711,2)</f>
        <v>0</v>
      </c>
      <c r="K711" s="165"/>
      <c r="L711" s="34"/>
      <c r="M711" s="166" t="s">
        <v>1</v>
      </c>
      <c r="N711" s="167" t="s">
        <v>41</v>
      </c>
      <c r="O711" s="62"/>
      <c r="P711" s="168">
        <f>O711*H711</f>
        <v>0</v>
      </c>
      <c r="Q711" s="168">
        <v>3.4000000000000002E-4</v>
      </c>
      <c r="R711" s="168">
        <f>Q711*H711</f>
        <v>0.41760874000000003</v>
      </c>
      <c r="S711" s="168">
        <v>0</v>
      </c>
      <c r="T711" s="169">
        <f>S711*H711</f>
        <v>0</v>
      </c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R711" s="170" t="s">
        <v>327</v>
      </c>
      <c r="AT711" s="170" t="s">
        <v>237</v>
      </c>
      <c r="AU711" s="170" t="s">
        <v>87</v>
      </c>
      <c r="AY711" s="18" t="s">
        <v>234</v>
      </c>
      <c r="BE711" s="171">
        <f>IF(N711="základná",J711,0)</f>
        <v>0</v>
      </c>
      <c r="BF711" s="171">
        <f>IF(N711="znížená",J711,0)</f>
        <v>0</v>
      </c>
      <c r="BG711" s="171">
        <f>IF(N711="zákl. prenesená",J711,0)</f>
        <v>0</v>
      </c>
      <c r="BH711" s="171">
        <f>IF(N711="zníž. prenesená",J711,0)</f>
        <v>0</v>
      </c>
      <c r="BI711" s="171">
        <f>IF(N711="nulová",J711,0)</f>
        <v>0</v>
      </c>
      <c r="BJ711" s="18" t="s">
        <v>87</v>
      </c>
      <c r="BK711" s="171">
        <f>ROUND(I711*H711,2)</f>
        <v>0</v>
      </c>
      <c r="BL711" s="18" t="s">
        <v>327</v>
      </c>
      <c r="BM711" s="170" t="s">
        <v>1302</v>
      </c>
    </row>
    <row r="712" spans="1:65" s="14" customFormat="1">
      <c r="B712" s="180"/>
      <c r="D712" s="173" t="s">
        <v>243</v>
      </c>
      <c r="E712" s="181" t="s">
        <v>1</v>
      </c>
      <c r="F712" s="182" t="s">
        <v>400</v>
      </c>
      <c r="H712" s="183">
        <v>885.59799999999996</v>
      </c>
      <c r="I712" s="184"/>
      <c r="L712" s="180"/>
      <c r="M712" s="185"/>
      <c r="N712" s="186"/>
      <c r="O712" s="186"/>
      <c r="P712" s="186"/>
      <c r="Q712" s="186"/>
      <c r="R712" s="186"/>
      <c r="S712" s="186"/>
      <c r="T712" s="187"/>
      <c r="AT712" s="181" t="s">
        <v>243</v>
      </c>
      <c r="AU712" s="181" t="s">
        <v>87</v>
      </c>
      <c r="AV712" s="14" t="s">
        <v>87</v>
      </c>
      <c r="AW712" s="14" t="s">
        <v>29</v>
      </c>
      <c r="AX712" s="14" t="s">
        <v>75</v>
      </c>
      <c r="AY712" s="181" t="s">
        <v>234</v>
      </c>
    </row>
    <row r="713" spans="1:65" s="14" customFormat="1">
      <c r="B713" s="180"/>
      <c r="D713" s="173" t="s">
        <v>243</v>
      </c>
      <c r="E713" s="181" t="s">
        <v>1</v>
      </c>
      <c r="F713" s="182" t="s">
        <v>430</v>
      </c>
      <c r="H713" s="183">
        <v>477.505</v>
      </c>
      <c r="I713" s="184"/>
      <c r="L713" s="180"/>
      <c r="M713" s="185"/>
      <c r="N713" s="186"/>
      <c r="O713" s="186"/>
      <c r="P713" s="186"/>
      <c r="Q713" s="186"/>
      <c r="R713" s="186"/>
      <c r="S713" s="186"/>
      <c r="T713" s="187"/>
      <c r="AT713" s="181" t="s">
        <v>243</v>
      </c>
      <c r="AU713" s="181" t="s">
        <v>87</v>
      </c>
      <c r="AV713" s="14" t="s">
        <v>87</v>
      </c>
      <c r="AW713" s="14" t="s">
        <v>29</v>
      </c>
      <c r="AX713" s="14" t="s">
        <v>75</v>
      </c>
      <c r="AY713" s="181" t="s">
        <v>234</v>
      </c>
    </row>
    <row r="714" spans="1:65" s="14" customFormat="1">
      <c r="B714" s="180"/>
      <c r="D714" s="173" t="s">
        <v>243</v>
      </c>
      <c r="E714" s="181" t="s">
        <v>1</v>
      </c>
      <c r="F714" s="182" t="s">
        <v>427</v>
      </c>
      <c r="H714" s="183">
        <v>43.911999999999999</v>
      </c>
      <c r="I714" s="184"/>
      <c r="L714" s="180"/>
      <c r="M714" s="185"/>
      <c r="N714" s="186"/>
      <c r="O714" s="186"/>
      <c r="P714" s="186"/>
      <c r="Q714" s="186"/>
      <c r="R714" s="186"/>
      <c r="S714" s="186"/>
      <c r="T714" s="187"/>
      <c r="AT714" s="181" t="s">
        <v>243</v>
      </c>
      <c r="AU714" s="181" t="s">
        <v>87</v>
      </c>
      <c r="AV714" s="14" t="s">
        <v>87</v>
      </c>
      <c r="AW714" s="14" t="s">
        <v>29</v>
      </c>
      <c r="AX714" s="14" t="s">
        <v>75</v>
      </c>
      <c r="AY714" s="181" t="s">
        <v>234</v>
      </c>
    </row>
    <row r="715" spans="1:65" s="14" customFormat="1">
      <c r="B715" s="180"/>
      <c r="D715" s="173" t="s">
        <v>243</v>
      </c>
      <c r="E715" s="181" t="s">
        <v>1</v>
      </c>
      <c r="F715" s="182" t="s">
        <v>1303</v>
      </c>
      <c r="H715" s="183">
        <v>-178.75399999999999</v>
      </c>
      <c r="I715" s="184"/>
      <c r="L715" s="180"/>
      <c r="M715" s="185"/>
      <c r="N715" s="186"/>
      <c r="O715" s="186"/>
      <c r="P715" s="186"/>
      <c r="Q715" s="186"/>
      <c r="R715" s="186"/>
      <c r="S715" s="186"/>
      <c r="T715" s="187"/>
      <c r="AT715" s="181" t="s">
        <v>243</v>
      </c>
      <c r="AU715" s="181" t="s">
        <v>87</v>
      </c>
      <c r="AV715" s="14" t="s">
        <v>87</v>
      </c>
      <c r="AW715" s="14" t="s">
        <v>29</v>
      </c>
      <c r="AX715" s="14" t="s">
        <v>75</v>
      </c>
      <c r="AY715" s="181" t="s">
        <v>234</v>
      </c>
    </row>
    <row r="716" spans="1:65" s="15" customFormat="1">
      <c r="B716" s="188"/>
      <c r="D716" s="173" t="s">
        <v>243</v>
      </c>
      <c r="E716" s="189" t="s">
        <v>1</v>
      </c>
      <c r="F716" s="190" t="s">
        <v>248</v>
      </c>
      <c r="H716" s="191">
        <v>1228.261</v>
      </c>
      <c r="I716" s="192"/>
      <c r="L716" s="188"/>
      <c r="M716" s="193"/>
      <c r="N716" s="194"/>
      <c r="O716" s="194"/>
      <c r="P716" s="194"/>
      <c r="Q716" s="194"/>
      <c r="R716" s="194"/>
      <c r="S716" s="194"/>
      <c r="T716" s="195"/>
      <c r="AT716" s="189" t="s">
        <v>243</v>
      </c>
      <c r="AU716" s="189" t="s">
        <v>87</v>
      </c>
      <c r="AV716" s="15" t="s">
        <v>241</v>
      </c>
      <c r="AW716" s="15" t="s">
        <v>29</v>
      </c>
      <c r="AX716" s="15" t="s">
        <v>82</v>
      </c>
      <c r="AY716" s="189" t="s">
        <v>234</v>
      </c>
    </row>
    <row r="717" spans="1:65" s="12" customFormat="1" ht="22.95" customHeight="1">
      <c r="B717" s="144"/>
      <c r="D717" s="145" t="s">
        <v>74</v>
      </c>
      <c r="E717" s="155" t="s">
        <v>1304</v>
      </c>
      <c r="F717" s="155" t="s">
        <v>1305</v>
      </c>
      <c r="I717" s="147"/>
      <c r="J717" s="156">
        <f>BK717</f>
        <v>0</v>
      </c>
      <c r="L717" s="144"/>
      <c r="M717" s="149"/>
      <c r="N717" s="150"/>
      <c r="O717" s="150"/>
      <c r="P717" s="151">
        <f>SUM(P718:P719)</f>
        <v>0</v>
      </c>
      <c r="Q717" s="150"/>
      <c r="R717" s="151">
        <f>SUM(R718:R719)</f>
        <v>1.6059999999999998E-2</v>
      </c>
      <c r="S717" s="150"/>
      <c r="T717" s="152">
        <f>SUM(T718:T719)</f>
        <v>0</v>
      </c>
      <c r="AR717" s="145" t="s">
        <v>87</v>
      </c>
      <c r="AT717" s="153" t="s">
        <v>74</v>
      </c>
      <c r="AU717" s="153" t="s">
        <v>82</v>
      </c>
      <c r="AY717" s="145" t="s">
        <v>234</v>
      </c>
      <c r="BK717" s="154">
        <f>SUM(BK718:BK719)</f>
        <v>0</v>
      </c>
    </row>
    <row r="718" spans="1:65" s="2" customFormat="1" ht="21.75" customHeight="1">
      <c r="A718" s="33"/>
      <c r="B718" s="157"/>
      <c r="C718" s="158" t="s">
        <v>1306</v>
      </c>
      <c r="D718" s="158" t="s">
        <v>237</v>
      </c>
      <c r="E718" s="159" t="s">
        <v>1307</v>
      </c>
      <c r="F718" s="160" t="s">
        <v>1308</v>
      </c>
      <c r="G718" s="161" t="s">
        <v>305</v>
      </c>
      <c r="H718" s="162">
        <v>22</v>
      </c>
      <c r="I718" s="163"/>
      <c r="J718" s="164">
        <f>ROUND(I718*H718,2)</f>
        <v>0</v>
      </c>
      <c r="K718" s="165"/>
      <c r="L718" s="34"/>
      <c r="M718" s="166" t="s">
        <v>1</v>
      </c>
      <c r="N718" s="167" t="s">
        <v>41</v>
      </c>
      <c r="O718" s="62"/>
      <c r="P718" s="168">
        <f>O718*H718</f>
        <v>0</v>
      </c>
      <c r="Q718" s="168">
        <v>0</v>
      </c>
      <c r="R718" s="168">
        <f>Q718*H718</f>
        <v>0</v>
      </c>
      <c r="S718" s="168">
        <v>0</v>
      </c>
      <c r="T718" s="169">
        <f>S718*H718</f>
        <v>0</v>
      </c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R718" s="170" t="s">
        <v>327</v>
      </c>
      <c r="AT718" s="170" t="s">
        <v>237</v>
      </c>
      <c r="AU718" s="170" t="s">
        <v>87</v>
      </c>
      <c r="AY718" s="18" t="s">
        <v>234</v>
      </c>
      <c r="BE718" s="171">
        <f>IF(N718="základná",J718,0)</f>
        <v>0</v>
      </c>
      <c r="BF718" s="171">
        <f>IF(N718="znížená",J718,0)</f>
        <v>0</v>
      </c>
      <c r="BG718" s="171">
        <f>IF(N718="zákl. prenesená",J718,0)</f>
        <v>0</v>
      </c>
      <c r="BH718" s="171">
        <f>IF(N718="zníž. prenesená",J718,0)</f>
        <v>0</v>
      </c>
      <c r="BI718" s="171">
        <f>IF(N718="nulová",J718,0)</f>
        <v>0</v>
      </c>
      <c r="BJ718" s="18" t="s">
        <v>87</v>
      </c>
      <c r="BK718" s="171">
        <f>ROUND(I718*H718,2)</f>
        <v>0</v>
      </c>
      <c r="BL718" s="18" t="s">
        <v>327</v>
      </c>
      <c r="BM718" s="170" t="s">
        <v>1309</v>
      </c>
    </row>
    <row r="719" spans="1:65" s="2" customFormat="1" ht="21.75" customHeight="1">
      <c r="A719" s="33"/>
      <c r="B719" s="157"/>
      <c r="C719" s="199" t="s">
        <v>1310</v>
      </c>
      <c r="D719" s="199" t="s">
        <v>478</v>
      </c>
      <c r="E719" s="200" t="s">
        <v>1311</v>
      </c>
      <c r="F719" s="201" t="s">
        <v>1312</v>
      </c>
      <c r="G719" s="202" t="s">
        <v>305</v>
      </c>
      <c r="H719" s="203">
        <v>22</v>
      </c>
      <c r="I719" s="204"/>
      <c r="J719" s="205">
        <f>ROUND(I719*H719,2)</f>
        <v>0</v>
      </c>
      <c r="K719" s="206"/>
      <c r="L719" s="207"/>
      <c r="M719" s="218" t="s">
        <v>1</v>
      </c>
      <c r="N719" s="219" t="s">
        <v>41</v>
      </c>
      <c r="O719" s="220"/>
      <c r="P719" s="221">
        <f>O719*H719</f>
        <v>0</v>
      </c>
      <c r="Q719" s="221">
        <v>7.2999999999999996E-4</v>
      </c>
      <c r="R719" s="221">
        <f>Q719*H719</f>
        <v>1.6059999999999998E-2</v>
      </c>
      <c r="S719" s="221">
        <v>0</v>
      </c>
      <c r="T719" s="222">
        <f>S719*H719</f>
        <v>0</v>
      </c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R719" s="170" t="s">
        <v>643</v>
      </c>
      <c r="AT719" s="170" t="s">
        <v>478</v>
      </c>
      <c r="AU719" s="170" t="s">
        <v>87</v>
      </c>
      <c r="AY719" s="18" t="s">
        <v>234</v>
      </c>
      <c r="BE719" s="171">
        <f>IF(N719="základná",J719,0)</f>
        <v>0</v>
      </c>
      <c r="BF719" s="171">
        <f>IF(N719="znížená",J719,0)</f>
        <v>0</v>
      </c>
      <c r="BG719" s="171">
        <f>IF(N719="zákl. prenesená",J719,0)</f>
        <v>0</v>
      </c>
      <c r="BH719" s="171">
        <f>IF(N719="zníž. prenesená",J719,0)</f>
        <v>0</v>
      </c>
      <c r="BI719" s="171">
        <f>IF(N719="nulová",J719,0)</f>
        <v>0</v>
      </c>
      <c r="BJ719" s="18" t="s">
        <v>87</v>
      </c>
      <c r="BK719" s="171">
        <f>ROUND(I719*H719,2)</f>
        <v>0</v>
      </c>
      <c r="BL719" s="18" t="s">
        <v>327</v>
      </c>
      <c r="BM719" s="170" t="s">
        <v>1313</v>
      </c>
    </row>
    <row r="720" spans="1:65" s="2" customFormat="1" ht="6.9" customHeight="1">
      <c r="A720" s="33"/>
      <c r="B720" s="51"/>
      <c r="C720" s="52"/>
      <c r="D720" s="52"/>
      <c r="E720" s="52"/>
      <c r="F720" s="52"/>
      <c r="G720" s="52"/>
      <c r="H720" s="52"/>
      <c r="I720" s="52"/>
      <c r="J720" s="52"/>
      <c r="K720" s="52"/>
      <c r="L720" s="34"/>
      <c r="M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</row>
  </sheetData>
  <autoFilter ref="C148:K719" xr:uid="{00000000-0009-0000-0000-000002000000}"/>
  <mergeCells count="15">
    <mergeCell ref="E135:H135"/>
    <mergeCell ref="E139:H139"/>
    <mergeCell ref="E137:H137"/>
    <mergeCell ref="E141:H14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419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99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46" ht="13.2">
      <c r="B8" s="21"/>
      <c r="D8" s="28" t="s">
        <v>199</v>
      </c>
      <c r="L8" s="21"/>
    </row>
    <row r="9" spans="1:46" s="1" customFormat="1" ht="16.5" customHeight="1">
      <c r="B9" s="21"/>
      <c r="E9" s="284" t="s">
        <v>200</v>
      </c>
      <c r="F9" s="248"/>
      <c r="G9" s="248"/>
      <c r="H9" s="248"/>
      <c r="L9" s="21"/>
    </row>
    <row r="10" spans="1:46" s="1" customFormat="1" ht="12" customHeight="1">
      <c r="B10" s="21"/>
      <c r="D10" s="28" t="s">
        <v>201</v>
      </c>
      <c r="L10" s="21"/>
    </row>
    <row r="11" spans="1:46" s="2" customFormat="1" ht="16.5" customHeight="1">
      <c r="A11" s="33"/>
      <c r="B11" s="34"/>
      <c r="C11" s="33"/>
      <c r="D11" s="33"/>
      <c r="E11" s="286" t="s">
        <v>202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66" t="s">
        <v>1314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31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205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ROUND(J135,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ROUND((SUM(BE135:BE418)),  2)</f>
        <v>0</v>
      </c>
      <c r="G37" s="110"/>
      <c r="H37" s="110"/>
      <c r="I37" s="111">
        <v>0.2</v>
      </c>
      <c r="J37" s="109">
        <f>ROUND(((SUM(BE135:BE418))*I37),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ROUND((SUM(BF135:BF418)),  2)</f>
        <v>0</v>
      </c>
      <c r="G38" s="110"/>
      <c r="H38" s="110"/>
      <c r="I38" s="111">
        <v>0.2</v>
      </c>
      <c r="J38" s="109">
        <f>ROUND(((SUM(BF135:BF418))*I38),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ROUND((SUM(BG135:BG418)),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ROUND((SUM(BH135:BH418)),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ROUND((SUM(BI135:BI418)),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200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202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hidden="1" customHeight="1">
      <c r="A91" s="33"/>
      <c r="B91" s="34"/>
      <c r="C91" s="33"/>
      <c r="D91" s="33"/>
      <c r="E91" s="266" t="str">
        <f>E13</f>
        <v>SO 01.3-OV - Zdravotechnika - ZS 2.NP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Ing. Michal Nágel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Ingrid Szegheőová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J135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211</v>
      </c>
      <c r="E101" s="127"/>
      <c r="F101" s="127"/>
      <c r="G101" s="127"/>
      <c r="H101" s="127"/>
      <c r="I101" s="127"/>
      <c r="J101" s="128">
        <f>J136</f>
        <v>0</v>
      </c>
      <c r="L101" s="125"/>
    </row>
    <row r="102" spans="1:47" s="10" customFormat="1" ht="19.95" hidden="1" customHeight="1">
      <c r="B102" s="129"/>
      <c r="D102" s="130" t="s">
        <v>433</v>
      </c>
      <c r="E102" s="131"/>
      <c r="F102" s="131"/>
      <c r="G102" s="131"/>
      <c r="H102" s="131"/>
      <c r="I102" s="131"/>
      <c r="J102" s="132">
        <f>J137</f>
        <v>0</v>
      </c>
      <c r="L102" s="129"/>
    </row>
    <row r="103" spans="1:47" s="10" customFormat="1" ht="19.95" hidden="1" customHeight="1">
      <c r="B103" s="129"/>
      <c r="D103" s="130" t="s">
        <v>436</v>
      </c>
      <c r="E103" s="131"/>
      <c r="F103" s="131"/>
      <c r="G103" s="131"/>
      <c r="H103" s="131"/>
      <c r="I103" s="131"/>
      <c r="J103" s="132">
        <f>J161</f>
        <v>0</v>
      </c>
      <c r="L103" s="129"/>
    </row>
    <row r="104" spans="1:47" s="10" customFormat="1" ht="19.95" hidden="1" customHeight="1">
      <c r="B104" s="129"/>
      <c r="D104" s="130" t="s">
        <v>212</v>
      </c>
      <c r="E104" s="131"/>
      <c r="F104" s="131"/>
      <c r="G104" s="131"/>
      <c r="H104" s="131"/>
      <c r="I104" s="131"/>
      <c r="J104" s="132">
        <f>J169</f>
        <v>0</v>
      </c>
      <c r="L104" s="129"/>
    </row>
    <row r="105" spans="1:47" s="10" customFormat="1" ht="19.95" hidden="1" customHeight="1">
      <c r="B105" s="129"/>
      <c r="D105" s="130" t="s">
        <v>1315</v>
      </c>
      <c r="E105" s="131"/>
      <c r="F105" s="131"/>
      <c r="G105" s="131"/>
      <c r="H105" s="131"/>
      <c r="I105" s="131"/>
      <c r="J105" s="132">
        <f>J204</f>
        <v>0</v>
      </c>
      <c r="L105" s="129"/>
    </row>
    <row r="106" spans="1:47" s="9" customFormat="1" ht="24.9" hidden="1" customHeight="1">
      <c r="B106" s="125"/>
      <c r="D106" s="126" t="s">
        <v>1316</v>
      </c>
      <c r="E106" s="127"/>
      <c r="F106" s="127"/>
      <c r="G106" s="127"/>
      <c r="H106" s="127"/>
      <c r="I106" s="127"/>
      <c r="J106" s="128">
        <f>J206</f>
        <v>0</v>
      </c>
      <c r="L106" s="125"/>
    </row>
    <row r="107" spans="1:47" s="10" customFormat="1" ht="19.95" hidden="1" customHeight="1">
      <c r="B107" s="129"/>
      <c r="D107" s="130" t="s">
        <v>441</v>
      </c>
      <c r="E107" s="131"/>
      <c r="F107" s="131"/>
      <c r="G107" s="131"/>
      <c r="H107" s="131"/>
      <c r="I107" s="131"/>
      <c r="J107" s="132">
        <f>J207</f>
        <v>0</v>
      </c>
      <c r="L107" s="129"/>
    </row>
    <row r="108" spans="1:47" s="10" customFormat="1" ht="19.95" hidden="1" customHeight="1">
      <c r="B108" s="129"/>
      <c r="D108" s="130" t="s">
        <v>1317</v>
      </c>
      <c r="E108" s="131"/>
      <c r="F108" s="131"/>
      <c r="G108" s="131"/>
      <c r="H108" s="131"/>
      <c r="I108" s="131"/>
      <c r="J108" s="132">
        <f>J229</f>
        <v>0</v>
      </c>
      <c r="L108" s="129"/>
    </row>
    <row r="109" spans="1:47" s="10" customFormat="1" ht="19.95" hidden="1" customHeight="1">
      <c r="B109" s="129"/>
      <c r="D109" s="130" t="s">
        <v>1318</v>
      </c>
      <c r="E109" s="131"/>
      <c r="F109" s="131"/>
      <c r="G109" s="131"/>
      <c r="H109" s="131"/>
      <c r="I109" s="131"/>
      <c r="J109" s="132">
        <f>J288</f>
        <v>0</v>
      </c>
      <c r="L109" s="129"/>
    </row>
    <row r="110" spans="1:47" s="10" customFormat="1" ht="19.95" hidden="1" customHeight="1">
      <c r="B110" s="129"/>
      <c r="D110" s="130" t="s">
        <v>1319</v>
      </c>
      <c r="E110" s="131"/>
      <c r="F110" s="131"/>
      <c r="G110" s="131"/>
      <c r="H110" s="131"/>
      <c r="I110" s="131"/>
      <c r="J110" s="132">
        <f>J358</f>
        <v>0</v>
      </c>
      <c r="L110" s="129"/>
    </row>
    <row r="111" spans="1:47" s="10" customFormat="1" ht="19.95" hidden="1" customHeight="1">
      <c r="B111" s="129"/>
      <c r="D111" s="130" t="s">
        <v>219</v>
      </c>
      <c r="E111" s="131"/>
      <c r="F111" s="131"/>
      <c r="G111" s="131"/>
      <c r="H111" s="131"/>
      <c r="I111" s="131"/>
      <c r="J111" s="132">
        <f>J407</f>
        <v>0</v>
      </c>
      <c r="L111" s="129"/>
    </row>
    <row r="112" spans="1:47" s="2" customFormat="1" ht="21.75" hidden="1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" hidden="1" customHeight="1">
      <c r="A113" s="33"/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hidden="1"/>
    <row r="115" spans="1:31" hidden="1"/>
    <row r="116" spans="1:31" hidden="1"/>
    <row r="117" spans="1:31" s="2" customFormat="1" ht="6.9" customHeight="1">
      <c r="A117" s="33"/>
      <c r="B117" s="53"/>
      <c r="C117" s="54"/>
      <c r="D117" s="54"/>
      <c r="E117" s="54"/>
      <c r="F117" s="54"/>
      <c r="G117" s="54"/>
      <c r="H117" s="54"/>
      <c r="I117" s="54"/>
      <c r="J117" s="54"/>
      <c r="K117" s="54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" customHeight="1">
      <c r="A118" s="33"/>
      <c r="B118" s="34"/>
      <c r="C118" s="22" t="s">
        <v>220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15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84" t="str">
        <f>E7</f>
        <v>PRESTAVBA BUDOV ZDRAVOTNÉHO STREDISKA - 9 B.J.</v>
      </c>
      <c r="F121" s="285"/>
      <c r="G121" s="285"/>
      <c r="H121" s="285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1" customFormat="1" ht="12" customHeight="1">
      <c r="B122" s="21"/>
      <c r="C122" s="28" t="s">
        <v>199</v>
      </c>
      <c r="L122" s="21"/>
    </row>
    <row r="123" spans="1:31" s="1" customFormat="1" ht="16.5" customHeight="1">
      <c r="B123" s="21"/>
      <c r="E123" s="284" t="s">
        <v>200</v>
      </c>
      <c r="F123" s="248"/>
      <c r="G123" s="248"/>
      <c r="H123" s="248"/>
      <c r="L123" s="21"/>
    </row>
    <row r="124" spans="1:31" s="1" customFormat="1" ht="12" customHeight="1">
      <c r="B124" s="21"/>
      <c r="C124" s="28" t="s">
        <v>201</v>
      </c>
      <c r="L124" s="21"/>
    </row>
    <row r="125" spans="1:31" s="2" customFormat="1" ht="16.5" customHeight="1">
      <c r="A125" s="33"/>
      <c r="B125" s="34"/>
      <c r="C125" s="33"/>
      <c r="D125" s="33"/>
      <c r="E125" s="286" t="s">
        <v>202</v>
      </c>
      <c r="F125" s="287"/>
      <c r="G125" s="287"/>
      <c r="H125" s="287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203</v>
      </c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6.5" customHeight="1">
      <c r="A127" s="33"/>
      <c r="B127" s="34"/>
      <c r="C127" s="33"/>
      <c r="D127" s="33"/>
      <c r="E127" s="266" t="str">
        <f>E13</f>
        <v>SO 01.3-OV - Zdravotechnika - ZS 2.NP</v>
      </c>
      <c r="F127" s="287"/>
      <c r="G127" s="287"/>
      <c r="H127" s="287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2" customHeight="1">
      <c r="A129" s="33"/>
      <c r="B129" s="34"/>
      <c r="C129" s="28" t="s">
        <v>19</v>
      </c>
      <c r="D129" s="33"/>
      <c r="E129" s="33"/>
      <c r="F129" s="26" t="str">
        <f>F16</f>
        <v>kú: Jelka,p.č.:1174/1,4,24,25</v>
      </c>
      <c r="G129" s="33"/>
      <c r="H129" s="33"/>
      <c r="I129" s="28" t="s">
        <v>21</v>
      </c>
      <c r="J129" s="59" t="str">
        <f>IF(J16="","",J16)</f>
        <v>20. 4. 2022</v>
      </c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15" customHeight="1">
      <c r="A131" s="33"/>
      <c r="B131" s="34"/>
      <c r="C131" s="28" t="s">
        <v>23</v>
      </c>
      <c r="D131" s="33"/>
      <c r="E131" s="33"/>
      <c r="F131" s="26" t="str">
        <f>E19</f>
        <v>Obec Jelka, Mierová 959/17, 925 23 Jelka</v>
      </c>
      <c r="G131" s="33"/>
      <c r="H131" s="33"/>
      <c r="I131" s="28" t="s">
        <v>30</v>
      </c>
      <c r="J131" s="31" t="str">
        <f>E25</f>
        <v>Ing. Michal Nágel</v>
      </c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5.15" customHeight="1">
      <c r="A132" s="33"/>
      <c r="B132" s="34"/>
      <c r="C132" s="28" t="s">
        <v>27</v>
      </c>
      <c r="D132" s="33"/>
      <c r="E132" s="33"/>
      <c r="F132" s="26" t="str">
        <f>IF(E22="","",E22)</f>
        <v>Vyplň údaj</v>
      </c>
      <c r="G132" s="33"/>
      <c r="H132" s="33"/>
      <c r="I132" s="28" t="s">
        <v>32</v>
      </c>
      <c r="J132" s="31" t="str">
        <f>E28</f>
        <v>Ingrid Szegheőová</v>
      </c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0.35" customHeight="1">
      <c r="A133" s="33"/>
      <c r="B133" s="34"/>
      <c r="C133" s="33"/>
      <c r="D133" s="33"/>
      <c r="E133" s="33"/>
      <c r="F133" s="33"/>
      <c r="G133" s="33"/>
      <c r="H133" s="33"/>
      <c r="I133" s="33"/>
      <c r="J133" s="33"/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11" customFormat="1" ht="29.25" customHeight="1">
      <c r="A134" s="133"/>
      <c r="B134" s="134"/>
      <c r="C134" s="135" t="s">
        <v>221</v>
      </c>
      <c r="D134" s="136" t="s">
        <v>60</v>
      </c>
      <c r="E134" s="136" t="s">
        <v>56</v>
      </c>
      <c r="F134" s="136" t="s">
        <v>57</v>
      </c>
      <c r="G134" s="136" t="s">
        <v>222</v>
      </c>
      <c r="H134" s="136" t="s">
        <v>223</v>
      </c>
      <c r="I134" s="136" t="s">
        <v>224</v>
      </c>
      <c r="J134" s="137" t="s">
        <v>208</v>
      </c>
      <c r="K134" s="138" t="s">
        <v>225</v>
      </c>
      <c r="L134" s="139"/>
      <c r="M134" s="66" t="s">
        <v>1</v>
      </c>
      <c r="N134" s="67" t="s">
        <v>39</v>
      </c>
      <c r="O134" s="67" t="s">
        <v>226</v>
      </c>
      <c r="P134" s="67" t="s">
        <v>227</v>
      </c>
      <c r="Q134" s="67" t="s">
        <v>228</v>
      </c>
      <c r="R134" s="67" t="s">
        <v>229</v>
      </c>
      <c r="S134" s="67" t="s">
        <v>230</v>
      </c>
      <c r="T134" s="68" t="s">
        <v>231</v>
      </c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</row>
    <row r="135" spans="1:65" s="2" customFormat="1" ht="22.95" customHeight="1">
      <c r="A135" s="33"/>
      <c r="B135" s="34"/>
      <c r="C135" s="73" t="s">
        <v>209</v>
      </c>
      <c r="D135" s="33"/>
      <c r="E135" s="33"/>
      <c r="F135" s="33"/>
      <c r="G135" s="33"/>
      <c r="H135" s="33"/>
      <c r="I135" s="33"/>
      <c r="J135" s="140">
        <f>BK135</f>
        <v>0</v>
      </c>
      <c r="K135" s="33"/>
      <c r="L135" s="34"/>
      <c r="M135" s="69"/>
      <c r="N135" s="60"/>
      <c r="O135" s="70"/>
      <c r="P135" s="141">
        <f>P136+P206</f>
        <v>0</v>
      </c>
      <c r="Q135" s="70"/>
      <c r="R135" s="141">
        <f>R136+R206</f>
        <v>6.3080690000000006</v>
      </c>
      <c r="S135" s="70"/>
      <c r="T135" s="142">
        <f>T136+T206</f>
        <v>6.4557000000000002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T135" s="18" t="s">
        <v>74</v>
      </c>
      <c r="AU135" s="18" t="s">
        <v>210</v>
      </c>
      <c r="BK135" s="143">
        <f>BK136+BK206</f>
        <v>0</v>
      </c>
    </row>
    <row r="136" spans="1:65" s="12" customFormat="1" ht="25.95" customHeight="1">
      <c r="B136" s="144"/>
      <c r="D136" s="145" t="s">
        <v>74</v>
      </c>
      <c r="E136" s="146" t="s">
        <v>232</v>
      </c>
      <c r="F136" s="146" t="s">
        <v>233</v>
      </c>
      <c r="I136" s="147"/>
      <c r="J136" s="148">
        <f>BK136</f>
        <v>0</v>
      </c>
      <c r="L136" s="144"/>
      <c r="M136" s="149"/>
      <c r="N136" s="150"/>
      <c r="O136" s="150"/>
      <c r="P136" s="151">
        <f>P137+P161+P169+P204</f>
        <v>0</v>
      </c>
      <c r="Q136" s="150"/>
      <c r="R136" s="151">
        <f>R137+R161+R169+R204</f>
        <v>4.8462640000000006</v>
      </c>
      <c r="S136" s="150"/>
      <c r="T136" s="152">
        <f>T137+T161+T169+T204</f>
        <v>6.4550000000000001</v>
      </c>
      <c r="AR136" s="145" t="s">
        <v>82</v>
      </c>
      <c r="AT136" s="153" t="s">
        <v>74</v>
      </c>
      <c r="AU136" s="153" t="s">
        <v>75</v>
      </c>
      <c r="AY136" s="145" t="s">
        <v>234</v>
      </c>
      <c r="BK136" s="154">
        <f>BK137+BK161+BK169+BK204</f>
        <v>0</v>
      </c>
    </row>
    <row r="137" spans="1:65" s="12" customFormat="1" ht="22.95" customHeight="1">
      <c r="B137" s="144"/>
      <c r="D137" s="145" t="s">
        <v>74</v>
      </c>
      <c r="E137" s="155" t="s">
        <v>82</v>
      </c>
      <c r="F137" s="155" t="s">
        <v>450</v>
      </c>
      <c r="I137" s="147"/>
      <c r="J137" s="156">
        <f>BK137</f>
        <v>0</v>
      </c>
      <c r="L137" s="144"/>
      <c r="M137" s="149"/>
      <c r="N137" s="150"/>
      <c r="O137" s="150"/>
      <c r="P137" s="151">
        <f>SUM(P138:P160)</f>
        <v>0</v>
      </c>
      <c r="Q137" s="150"/>
      <c r="R137" s="151">
        <f>SUM(R138:R160)</f>
        <v>3.0465</v>
      </c>
      <c r="S137" s="150"/>
      <c r="T137" s="152">
        <f>SUM(T138:T160)</f>
        <v>0</v>
      </c>
      <c r="AR137" s="145" t="s">
        <v>82</v>
      </c>
      <c r="AT137" s="153" t="s">
        <v>74</v>
      </c>
      <c r="AU137" s="153" t="s">
        <v>82</v>
      </c>
      <c r="AY137" s="145" t="s">
        <v>234</v>
      </c>
      <c r="BK137" s="154">
        <f>SUM(BK138:BK160)</f>
        <v>0</v>
      </c>
    </row>
    <row r="138" spans="1:65" s="2" customFormat="1" ht="24.15" customHeight="1">
      <c r="A138" s="33"/>
      <c r="B138" s="157"/>
      <c r="C138" s="158" t="s">
        <v>82</v>
      </c>
      <c r="D138" s="158" t="s">
        <v>237</v>
      </c>
      <c r="E138" s="159" t="s">
        <v>1320</v>
      </c>
      <c r="F138" s="160" t="s">
        <v>1321</v>
      </c>
      <c r="G138" s="161" t="s">
        <v>453</v>
      </c>
      <c r="H138" s="162">
        <v>1.64</v>
      </c>
      <c r="I138" s="163"/>
      <c r="J138" s="164">
        <f>ROUND(I138*H138,2)</f>
        <v>0</v>
      </c>
      <c r="K138" s="165"/>
      <c r="L138" s="34"/>
      <c r="M138" s="166" t="s">
        <v>1</v>
      </c>
      <c r="N138" s="167" t="s">
        <v>41</v>
      </c>
      <c r="O138" s="62"/>
      <c r="P138" s="168">
        <f>O138*H138</f>
        <v>0</v>
      </c>
      <c r="Q138" s="168">
        <v>0</v>
      </c>
      <c r="R138" s="168">
        <f>Q138*H138</f>
        <v>0</v>
      </c>
      <c r="S138" s="168">
        <v>0</v>
      </c>
      <c r="T138" s="169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0" t="s">
        <v>241</v>
      </c>
      <c r="AT138" s="170" t="s">
        <v>237</v>
      </c>
      <c r="AU138" s="170" t="s">
        <v>87</v>
      </c>
      <c r="AY138" s="18" t="s">
        <v>234</v>
      </c>
      <c r="BE138" s="171">
        <f>IF(N138="základná",J138,0)</f>
        <v>0</v>
      </c>
      <c r="BF138" s="171">
        <f>IF(N138="znížená",J138,0)</f>
        <v>0</v>
      </c>
      <c r="BG138" s="171">
        <f>IF(N138="zákl. prenesená",J138,0)</f>
        <v>0</v>
      </c>
      <c r="BH138" s="171">
        <f>IF(N138="zníž. prenesená",J138,0)</f>
        <v>0</v>
      </c>
      <c r="BI138" s="171">
        <f>IF(N138="nulová",J138,0)</f>
        <v>0</v>
      </c>
      <c r="BJ138" s="18" t="s">
        <v>87</v>
      </c>
      <c r="BK138" s="171">
        <f>ROUND(I138*H138,2)</f>
        <v>0</v>
      </c>
      <c r="BL138" s="18" t="s">
        <v>241</v>
      </c>
      <c r="BM138" s="170" t="s">
        <v>1322</v>
      </c>
    </row>
    <row r="139" spans="1:65" s="14" customFormat="1">
      <c r="B139" s="180"/>
      <c r="D139" s="173" t="s">
        <v>243</v>
      </c>
      <c r="E139" s="181" t="s">
        <v>1</v>
      </c>
      <c r="F139" s="182" t="s">
        <v>1323</v>
      </c>
      <c r="H139" s="183">
        <v>0.66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243</v>
      </c>
      <c r="AU139" s="181" t="s">
        <v>87</v>
      </c>
      <c r="AV139" s="14" t="s">
        <v>87</v>
      </c>
      <c r="AW139" s="14" t="s">
        <v>29</v>
      </c>
      <c r="AX139" s="14" t="s">
        <v>75</v>
      </c>
      <c r="AY139" s="181" t="s">
        <v>234</v>
      </c>
    </row>
    <row r="140" spans="1:65" s="14" customFormat="1">
      <c r="B140" s="180"/>
      <c r="D140" s="173" t="s">
        <v>243</v>
      </c>
      <c r="E140" s="181" t="s">
        <v>1</v>
      </c>
      <c r="F140" s="182" t="s">
        <v>1324</v>
      </c>
      <c r="H140" s="183">
        <v>0.98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243</v>
      </c>
      <c r="AU140" s="181" t="s">
        <v>87</v>
      </c>
      <c r="AV140" s="14" t="s">
        <v>87</v>
      </c>
      <c r="AW140" s="14" t="s">
        <v>29</v>
      </c>
      <c r="AX140" s="14" t="s">
        <v>75</v>
      </c>
      <c r="AY140" s="181" t="s">
        <v>234</v>
      </c>
    </row>
    <row r="141" spans="1:65" s="15" customFormat="1">
      <c r="B141" s="188"/>
      <c r="D141" s="173" t="s">
        <v>243</v>
      </c>
      <c r="E141" s="189" t="s">
        <v>1</v>
      </c>
      <c r="F141" s="190" t="s">
        <v>248</v>
      </c>
      <c r="H141" s="191">
        <v>1.64</v>
      </c>
      <c r="I141" s="192"/>
      <c r="L141" s="188"/>
      <c r="M141" s="193"/>
      <c r="N141" s="194"/>
      <c r="O141" s="194"/>
      <c r="P141" s="194"/>
      <c r="Q141" s="194"/>
      <c r="R141" s="194"/>
      <c r="S141" s="194"/>
      <c r="T141" s="195"/>
      <c r="AT141" s="189" t="s">
        <v>243</v>
      </c>
      <c r="AU141" s="189" t="s">
        <v>87</v>
      </c>
      <c r="AV141" s="15" t="s">
        <v>241</v>
      </c>
      <c r="AW141" s="15" t="s">
        <v>29</v>
      </c>
      <c r="AX141" s="15" t="s">
        <v>82</v>
      </c>
      <c r="AY141" s="189" t="s">
        <v>234</v>
      </c>
    </row>
    <row r="142" spans="1:65" s="2" customFormat="1" ht="24.15" customHeight="1">
      <c r="A142" s="33"/>
      <c r="B142" s="157"/>
      <c r="C142" s="158" t="s">
        <v>87</v>
      </c>
      <c r="D142" s="158" t="s">
        <v>237</v>
      </c>
      <c r="E142" s="159" t="s">
        <v>462</v>
      </c>
      <c r="F142" s="160" t="s">
        <v>463</v>
      </c>
      <c r="G142" s="161" t="s">
        <v>453</v>
      </c>
      <c r="H142" s="162">
        <v>1.35</v>
      </c>
      <c r="I142" s="163"/>
      <c r="J142" s="164">
        <f>ROUND(I142*H142,2)</f>
        <v>0</v>
      </c>
      <c r="K142" s="165"/>
      <c r="L142" s="34"/>
      <c r="M142" s="166" t="s">
        <v>1</v>
      </c>
      <c r="N142" s="167" t="s">
        <v>41</v>
      </c>
      <c r="O142" s="62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241</v>
      </c>
      <c r="AT142" s="170" t="s">
        <v>237</v>
      </c>
      <c r="AU142" s="170" t="s">
        <v>87</v>
      </c>
      <c r="AY142" s="18" t="s">
        <v>234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8" t="s">
        <v>87</v>
      </c>
      <c r="BK142" s="171">
        <f>ROUND(I142*H142,2)</f>
        <v>0</v>
      </c>
      <c r="BL142" s="18" t="s">
        <v>241</v>
      </c>
      <c r="BM142" s="170" t="s">
        <v>1325</v>
      </c>
    </row>
    <row r="143" spans="1:65" s="14" customFormat="1">
      <c r="B143" s="180"/>
      <c r="D143" s="173" t="s">
        <v>243</v>
      </c>
      <c r="E143" s="181" t="s">
        <v>1</v>
      </c>
      <c r="F143" s="182" t="s">
        <v>1326</v>
      </c>
      <c r="H143" s="183">
        <v>0.45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243</v>
      </c>
      <c r="AU143" s="181" t="s">
        <v>87</v>
      </c>
      <c r="AV143" s="14" t="s">
        <v>87</v>
      </c>
      <c r="AW143" s="14" t="s">
        <v>29</v>
      </c>
      <c r="AX143" s="14" t="s">
        <v>75</v>
      </c>
      <c r="AY143" s="181" t="s">
        <v>234</v>
      </c>
    </row>
    <row r="144" spans="1:65" s="14" customFormat="1">
      <c r="B144" s="180"/>
      <c r="D144" s="173" t="s">
        <v>243</v>
      </c>
      <c r="E144" s="181" t="s">
        <v>1</v>
      </c>
      <c r="F144" s="182" t="s">
        <v>1327</v>
      </c>
      <c r="H144" s="183">
        <v>0.9</v>
      </c>
      <c r="I144" s="184"/>
      <c r="L144" s="180"/>
      <c r="M144" s="185"/>
      <c r="N144" s="186"/>
      <c r="O144" s="186"/>
      <c r="P144" s="186"/>
      <c r="Q144" s="186"/>
      <c r="R144" s="186"/>
      <c r="S144" s="186"/>
      <c r="T144" s="187"/>
      <c r="AT144" s="181" t="s">
        <v>243</v>
      </c>
      <c r="AU144" s="181" t="s">
        <v>87</v>
      </c>
      <c r="AV144" s="14" t="s">
        <v>87</v>
      </c>
      <c r="AW144" s="14" t="s">
        <v>29</v>
      </c>
      <c r="AX144" s="14" t="s">
        <v>75</v>
      </c>
      <c r="AY144" s="181" t="s">
        <v>234</v>
      </c>
    </row>
    <row r="145" spans="1:65" s="15" customFormat="1">
      <c r="B145" s="188"/>
      <c r="D145" s="173" t="s">
        <v>243</v>
      </c>
      <c r="E145" s="189" t="s">
        <v>1</v>
      </c>
      <c r="F145" s="190" t="s">
        <v>248</v>
      </c>
      <c r="H145" s="191">
        <v>1.35</v>
      </c>
      <c r="I145" s="192"/>
      <c r="L145" s="188"/>
      <c r="M145" s="193"/>
      <c r="N145" s="194"/>
      <c r="O145" s="194"/>
      <c r="P145" s="194"/>
      <c r="Q145" s="194"/>
      <c r="R145" s="194"/>
      <c r="S145" s="194"/>
      <c r="T145" s="195"/>
      <c r="AT145" s="189" t="s">
        <v>243</v>
      </c>
      <c r="AU145" s="189" t="s">
        <v>87</v>
      </c>
      <c r="AV145" s="15" t="s">
        <v>241</v>
      </c>
      <c r="AW145" s="15" t="s">
        <v>29</v>
      </c>
      <c r="AX145" s="15" t="s">
        <v>82</v>
      </c>
      <c r="AY145" s="189" t="s">
        <v>234</v>
      </c>
    </row>
    <row r="146" spans="1:65" s="2" customFormat="1" ht="24.15" customHeight="1">
      <c r="A146" s="33"/>
      <c r="B146" s="157"/>
      <c r="C146" s="158" t="s">
        <v>92</v>
      </c>
      <c r="D146" s="158" t="s">
        <v>237</v>
      </c>
      <c r="E146" s="159" t="s">
        <v>1328</v>
      </c>
      <c r="F146" s="160" t="s">
        <v>1329</v>
      </c>
      <c r="G146" s="161" t="s">
        <v>453</v>
      </c>
      <c r="H146" s="162">
        <v>0.28999999999999998</v>
      </c>
      <c r="I146" s="163"/>
      <c r="J146" s="164">
        <f>ROUND(I146*H146,2)</f>
        <v>0</v>
      </c>
      <c r="K146" s="165"/>
      <c r="L146" s="34"/>
      <c r="M146" s="166" t="s">
        <v>1</v>
      </c>
      <c r="N146" s="167" t="s">
        <v>41</v>
      </c>
      <c r="O146" s="62"/>
      <c r="P146" s="168">
        <f>O146*H146</f>
        <v>0</v>
      </c>
      <c r="Q146" s="168">
        <v>0</v>
      </c>
      <c r="R146" s="168">
        <f>Q146*H146</f>
        <v>0</v>
      </c>
      <c r="S146" s="168">
        <v>0</v>
      </c>
      <c r="T146" s="169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241</v>
      </c>
      <c r="AT146" s="170" t="s">
        <v>237</v>
      </c>
      <c r="AU146" s="170" t="s">
        <v>87</v>
      </c>
      <c r="AY146" s="18" t="s">
        <v>234</v>
      </c>
      <c r="BE146" s="171">
        <f>IF(N146="základná",J146,0)</f>
        <v>0</v>
      </c>
      <c r="BF146" s="171">
        <f>IF(N146="znížená",J146,0)</f>
        <v>0</v>
      </c>
      <c r="BG146" s="171">
        <f>IF(N146="zákl. prenesená",J146,0)</f>
        <v>0</v>
      </c>
      <c r="BH146" s="171">
        <f>IF(N146="zníž. prenesená",J146,0)</f>
        <v>0</v>
      </c>
      <c r="BI146" s="171">
        <f>IF(N146="nulová",J146,0)</f>
        <v>0</v>
      </c>
      <c r="BJ146" s="18" t="s">
        <v>87</v>
      </c>
      <c r="BK146" s="171">
        <f>ROUND(I146*H146,2)</f>
        <v>0</v>
      </c>
      <c r="BL146" s="18" t="s">
        <v>241</v>
      </c>
      <c r="BM146" s="170" t="s">
        <v>1330</v>
      </c>
    </row>
    <row r="147" spans="1:65" s="14" customFormat="1">
      <c r="B147" s="180"/>
      <c r="D147" s="173" t="s">
        <v>243</v>
      </c>
      <c r="E147" s="181" t="s">
        <v>1</v>
      </c>
      <c r="F147" s="182" t="s">
        <v>1331</v>
      </c>
      <c r="H147" s="183">
        <v>1.64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243</v>
      </c>
      <c r="AU147" s="181" t="s">
        <v>87</v>
      </c>
      <c r="AV147" s="14" t="s">
        <v>87</v>
      </c>
      <c r="AW147" s="14" t="s">
        <v>29</v>
      </c>
      <c r="AX147" s="14" t="s">
        <v>75</v>
      </c>
      <c r="AY147" s="181" t="s">
        <v>234</v>
      </c>
    </row>
    <row r="148" spans="1:65" s="14" customFormat="1">
      <c r="B148" s="180"/>
      <c r="D148" s="173" t="s">
        <v>243</v>
      </c>
      <c r="E148" s="181" t="s">
        <v>1</v>
      </c>
      <c r="F148" s="182" t="s">
        <v>1332</v>
      </c>
      <c r="H148" s="183">
        <v>-0.45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243</v>
      </c>
      <c r="AU148" s="181" t="s">
        <v>87</v>
      </c>
      <c r="AV148" s="14" t="s">
        <v>87</v>
      </c>
      <c r="AW148" s="14" t="s">
        <v>29</v>
      </c>
      <c r="AX148" s="14" t="s">
        <v>75</v>
      </c>
      <c r="AY148" s="181" t="s">
        <v>234</v>
      </c>
    </row>
    <row r="149" spans="1:65" s="14" customFormat="1">
      <c r="B149" s="180"/>
      <c r="D149" s="173" t="s">
        <v>243</v>
      </c>
      <c r="E149" s="181" t="s">
        <v>1</v>
      </c>
      <c r="F149" s="182" t="s">
        <v>1333</v>
      </c>
      <c r="H149" s="183">
        <v>-0.9</v>
      </c>
      <c r="I149" s="184"/>
      <c r="L149" s="180"/>
      <c r="M149" s="185"/>
      <c r="N149" s="186"/>
      <c r="O149" s="186"/>
      <c r="P149" s="186"/>
      <c r="Q149" s="186"/>
      <c r="R149" s="186"/>
      <c r="S149" s="186"/>
      <c r="T149" s="187"/>
      <c r="AT149" s="181" t="s">
        <v>243</v>
      </c>
      <c r="AU149" s="181" t="s">
        <v>87</v>
      </c>
      <c r="AV149" s="14" t="s">
        <v>87</v>
      </c>
      <c r="AW149" s="14" t="s">
        <v>29</v>
      </c>
      <c r="AX149" s="14" t="s">
        <v>75</v>
      </c>
      <c r="AY149" s="181" t="s">
        <v>234</v>
      </c>
    </row>
    <row r="150" spans="1:65" s="15" customFormat="1">
      <c r="B150" s="188"/>
      <c r="D150" s="173" t="s">
        <v>243</v>
      </c>
      <c r="E150" s="189" t="s">
        <v>1</v>
      </c>
      <c r="F150" s="190" t="s">
        <v>248</v>
      </c>
      <c r="H150" s="191">
        <v>0.28999999999999998</v>
      </c>
      <c r="I150" s="192"/>
      <c r="L150" s="188"/>
      <c r="M150" s="193"/>
      <c r="N150" s="194"/>
      <c r="O150" s="194"/>
      <c r="P150" s="194"/>
      <c r="Q150" s="194"/>
      <c r="R150" s="194"/>
      <c r="S150" s="194"/>
      <c r="T150" s="195"/>
      <c r="AT150" s="189" t="s">
        <v>243</v>
      </c>
      <c r="AU150" s="189" t="s">
        <v>87</v>
      </c>
      <c r="AV150" s="15" t="s">
        <v>241</v>
      </c>
      <c r="AW150" s="15" t="s">
        <v>29</v>
      </c>
      <c r="AX150" s="15" t="s">
        <v>82</v>
      </c>
      <c r="AY150" s="189" t="s">
        <v>234</v>
      </c>
    </row>
    <row r="151" spans="1:65" s="2" customFormat="1" ht="33" customHeight="1">
      <c r="A151" s="33"/>
      <c r="B151" s="157"/>
      <c r="C151" s="158" t="s">
        <v>241</v>
      </c>
      <c r="D151" s="158" t="s">
        <v>237</v>
      </c>
      <c r="E151" s="159" t="s">
        <v>1334</v>
      </c>
      <c r="F151" s="160" t="s">
        <v>1335</v>
      </c>
      <c r="G151" s="161" t="s">
        <v>453</v>
      </c>
      <c r="H151" s="162">
        <v>0.9</v>
      </c>
      <c r="I151" s="163"/>
      <c r="J151" s="164">
        <f>ROUND(I151*H151,2)</f>
        <v>0</v>
      </c>
      <c r="K151" s="165"/>
      <c r="L151" s="34"/>
      <c r="M151" s="166" t="s">
        <v>1</v>
      </c>
      <c r="N151" s="167" t="s">
        <v>41</v>
      </c>
      <c r="O151" s="62"/>
      <c r="P151" s="168">
        <f>O151*H151</f>
        <v>0</v>
      </c>
      <c r="Q151" s="168">
        <v>0</v>
      </c>
      <c r="R151" s="168">
        <f>Q151*H151</f>
        <v>0</v>
      </c>
      <c r="S151" s="168">
        <v>0</v>
      </c>
      <c r="T151" s="169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0" t="s">
        <v>241</v>
      </c>
      <c r="AT151" s="170" t="s">
        <v>237</v>
      </c>
      <c r="AU151" s="170" t="s">
        <v>87</v>
      </c>
      <c r="AY151" s="18" t="s">
        <v>234</v>
      </c>
      <c r="BE151" s="171">
        <f>IF(N151="základná",J151,0)</f>
        <v>0</v>
      </c>
      <c r="BF151" s="171">
        <f>IF(N151="znížená",J151,0)</f>
        <v>0</v>
      </c>
      <c r="BG151" s="171">
        <f>IF(N151="zákl. prenesená",J151,0)</f>
        <v>0</v>
      </c>
      <c r="BH151" s="171">
        <f>IF(N151="zníž. prenesená",J151,0)</f>
        <v>0</v>
      </c>
      <c r="BI151" s="171">
        <f>IF(N151="nulová",J151,0)</f>
        <v>0</v>
      </c>
      <c r="BJ151" s="18" t="s">
        <v>87</v>
      </c>
      <c r="BK151" s="171">
        <f>ROUND(I151*H151,2)</f>
        <v>0</v>
      </c>
      <c r="BL151" s="18" t="s">
        <v>241</v>
      </c>
      <c r="BM151" s="170" t="s">
        <v>1336</v>
      </c>
    </row>
    <row r="152" spans="1:65" s="14" customFormat="1">
      <c r="B152" s="180"/>
      <c r="D152" s="173" t="s">
        <v>243</v>
      </c>
      <c r="E152" s="181" t="s">
        <v>1</v>
      </c>
      <c r="F152" s="182" t="s">
        <v>1337</v>
      </c>
      <c r="H152" s="183">
        <v>0.6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243</v>
      </c>
      <c r="AU152" s="181" t="s">
        <v>87</v>
      </c>
      <c r="AV152" s="14" t="s">
        <v>87</v>
      </c>
      <c r="AW152" s="14" t="s">
        <v>29</v>
      </c>
      <c r="AX152" s="14" t="s">
        <v>75</v>
      </c>
      <c r="AY152" s="181" t="s">
        <v>234</v>
      </c>
    </row>
    <row r="153" spans="1:65" s="14" customFormat="1">
      <c r="B153" s="180"/>
      <c r="D153" s="173" t="s">
        <v>243</v>
      </c>
      <c r="E153" s="181" t="s">
        <v>1</v>
      </c>
      <c r="F153" s="182" t="s">
        <v>1338</v>
      </c>
      <c r="H153" s="183">
        <v>0.3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243</v>
      </c>
      <c r="AU153" s="181" t="s">
        <v>87</v>
      </c>
      <c r="AV153" s="14" t="s">
        <v>87</v>
      </c>
      <c r="AW153" s="14" t="s">
        <v>29</v>
      </c>
      <c r="AX153" s="14" t="s">
        <v>75</v>
      </c>
      <c r="AY153" s="181" t="s">
        <v>234</v>
      </c>
    </row>
    <row r="154" spans="1:65" s="15" customFormat="1">
      <c r="B154" s="188"/>
      <c r="D154" s="173" t="s">
        <v>243</v>
      </c>
      <c r="E154" s="189" t="s">
        <v>1</v>
      </c>
      <c r="F154" s="190" t="s">
        <v>248</v>
      </c>
      <c r="H154" s="191">
        <v>0.9</v>
      </c>
      <c r="I154" s="192"/>
      <c r="L154" s="188"/>
      <c r="M154" s="193"/>
      <c r="N154" s="194"/>
      <c r="O154" s="194"/>
      <c r="P154" s="194"/>
      <c r="Q154" s="194"/>
      <c r="R154" s="194"/>
      <c r="S154" s="194"/>
      <c r="T154" s="195"/>
      <c r="AT154" s="189" t="s">
        <v>243</v>
      </c>
      <c r="AU154" s="189" t="s">
        <v>87</v>
      </c>
      <c r="AV154" s="15" t="s">
        <v>241</v>
      </c>
      <c r="AW154" s="15" t="s">
        <v>29</v>
      </c>
      <c r="AX154" s="15" t="s">
        <v>82</v>
      </c>
      <c r="AY154" s="189" t="s">
        <v>234</v>
      </c>
    </row>
    <row r="155" spans="1:65" s="2" customFormat="1" ht="16.5" customHeight="1">
      <c r="A155" s="33"/>
      <c r="B155" s="157"/>
      <c r="C155" s="199" t="s">
        <v>269</v>
      </c>
      <c r="D155" s="199" t="s">
        <v>478</v>
      </c>
      <c r="E155" s="200" t="s">
        <v>1339</v>
      </c>
      <c r="F155" s="201" t="s">
        <v>1340</v>
      </c>
      <c r="G155" s="202" t="s">
        <v>267</v>
      </c>
      <c r="H155" s="203">
        <v>2.2949999999999999</v>
      </c>
      <c r="I155" s="204"/>
      <c r="J155" s="205">
        <f>ROUND(I155*H155,2)</f>
        <v>0</v>
      </c>
      <c r="K155" s="206"/>
      <c r="L155" s="207"/>
      <c r="M155" s="208" t="s">
        <v>1</v>
      </c>
      <c r="N155" s="209" t="s">
        <v>41</v>
      </c>
      <c r="O155" s="62"/>
      <c r="P155" s="168">
        <f>O155*H155</f>
        <v>0</v>
      </c>
      <c r="Q155" s="168">
        <v>1</v>
      </c>
      <c r="R155" s="168">
        <f>Q155*H155</f>
        <v>2.2949999999999999</v>
      </c>
      <c r="S155" s="168">
        <v>0</v>
      </c>
      <c r="T155" s="169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0" t="s">
        <v>282</v>
      </c>
      <c r="AT155" s="170" t="s">
        <v>478</v>
      </c>
      <c r="AU155" s="170" t="s">
        <v>87</v>
      </c>
      <c r="AY155" s="18" t="s">
        <v>234</v>
      </c>
      <c r="BE155" s="171">
        <f>IF(N155="základná",J155,0)</f>
        <v>0</v>
      </c>
      <c r="BF155" s="171">
        <f>IF(N155="znížená",J155,0)</f>
        <v>0</v>
      </c>
      <c r="BG155" s="171">
        <f>IF(N155="zákl. prenesená",J155,0)</f>
        <v>0</v>
      </c>
      <c r="BH155" s="171">
        <f>IF(N155="zníž. prenesená",J155,0)</f>
        <v>0</v>
      </c>
      <c r="BI155" s="171">
        <f>IF(N155="nulová",J155,0)</f>
        <v>0</v>
      </c>
      <c r="BJ155" s="18" t="s">
        <v>87</v>
      </c>
      <c r="BK155" s="171">
        <f>ROUND(I155*H155,2)</f>
        <v>0</v>
      </c>
      <c r="BL155" s="18" t="s">
        <v>241</v>
      </c>
      <c r="BM155" s="170" t="s">
        <v>1341</v>
      </c>
    </row>
    <row r="156" spans="1:65" s="14" customFormat="1">
      <c r="B156" s="180"/>
      <c r="D156" s="173" t="s">
        <v>243</v>
      </c>
      <c r="E156" s="181" t="s">
        <v>1</v>
      </c>
      <c r="F156" s="182" t="s">
        <v>1342</v>
      </c>
      <c r="H156" s="183">
        <v>2.2949999999999999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243</v>
      </c>
      <c r="AU156" s="181" t="s">
        <v>87</v>
      </c>
      <c r="AV156" s="14" t="s">
        <v>87</v>
      </c>
      <c r="AW156" s="14" t="s">
        <v>29</v>
      </c>
      <c r="AX156" s="14" t="s">
        <v>82</v>
      </c>
      <c r="AY156" s="181" t="s">
        <v>234</v>
      </c>
    </row>
    <row r="157" spans="1:65" s="2" customFormat="1" ht="37.950000000000003" customHeight="1">
      <c r="A157" s="33"/>
      <c r="B157" s="157"/>
      <c r="C157" s="158" t="s">
        <v>273</v>
      </c>
      <c r="D157" s="158" t="s">
        <v>237</v>
      </c>
      <c r="E157" s="159" t="s">
        <v>1343</v>
      </c>
      <c r="F157" s="160" t="s">
        <v>1344</v>
      </c>
      <c r="G157" s="161" t="s">
        <v>453</v>
      </c>
      <c r="H157" s="162">
        <v>0.45</v>
      </c>
      <c r="I157" s="163"/>
      <c r="J157" s="164">
        <f>ROUND(I157*H157,2)</f>
        <v>0</v>
      </c>
      <c r="K157" s="165"/>
      <c r="L157" s="34"/>
      <c r="M157" s="166" t="s">
        <v>1</v>
      </c>
      <c r="N157" s="167" t="s">
        <v>41</v>
      </c>
      <c r="O157" s="62"/>
      <c r="P157" s="168">
        <f>O157*H157</f>
        <v>0</v>
      </c>
      <c r="Q157" s="168">
        <v>1.67</v>
      </c>
      <c r="R157" s="168">
        <f>Q157*H157</f>
        <v>0.75149999999999995</v>
      </c>
      <c r="S157" s="168">
        <v>0</v>
      </c>
      <c r="T157" s="169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0" t="s">
        <v>241</v>
      </c>
      <c r="AT157" s="170" t="s">
        <v>237</v>
      </c>
      <c r="AU157" s="170" t="s">
        <v>87</v>
      </c>
      <c r="AY157" s="18" t="s">
        <v>234</v>
      </c>
      <c r="BE157" s="171">
        <f>IF(N157="základná",J157,0)</f>
        <v>0</v>
      </c>
      <c r="BF157" s="171">
        <f>IF(N157="znížená",J157,0)</f>
        <v>0</v>
      </c>
      <c r="BG157" s="171">
        <f>IF(N157="zákl. prenesená",J157,0)</f>
        <v>0</v>
      </c>
      <c r="BH157" s="171">
        <f>IF(N157="zníž. prenesená",J157,0)</f>
        <v>0</v>
      </c>
      <c r="BI157" s="171">
        <f>IF(N157="nulová",J157,0)</f>
        <v>0</v>
      </c>
      <c r="BJ157" s="18" t="s">
        <v>87</v>
      </c>
      <c r="BK157" s="171">
        <f>ROUND(I157*H157,2)</f>
        <v>0</v>
      </c>
      <c r="BL157" s="18" t="s">
        <v>241</v>
      </c>
      <c r="BM157" s="170" t="s">
        <v>1345</v>
      </c>
    </row>
    <row r="158" spans="1:65" s="14" customFormat="1">
      <c r="B158" s="180"/>
      <c r="D158" s="173" t="s">
        <v>243</v>
      </c>
      <c r="E158" s="181" t="s">
        <v>1</v>
      </c>
      <c r="F158" s="182" t="s">
        <v>1346</v>
      </c>
      <c r="H158" s="183">
        <v>0.3</v>
      </c>
      <c r="I158" s="184"/>
      <c r="L158" s="180"/>
      <c r="M158" s="185"/>
      <c r="N158" s="186"/>
      <c r="O158" s="186"/>
      <c r="P158" s="186"/>
      <c r="Q158" s="186"/>
      <c r="R158" s="186"/>
      <c r="S158" s="186"/>
      <c r="T158" s="187"/>
      <c r="AT158" s="181" t="s">
        <v>243</v>
      </c>
      <c r="AU158" s="181" t="s">
        <v>87</v>
      </c>
      <c r="AV158" s="14" t="s">
        <v>87</v>
      </c>
      <c r="AW158" s="14" t="s">
        <v>29</v>
      </c>
      <c r="AX158" s="14" t="s">
        <v>75</v>
      </c>
      <c r="AY158" s="181" t="s">
        <v>234</v>
      </c>
    </row>
    <row r="159" spans="1:65" s="14" customFormat="1">
      <c r="B159" s="180"/>
      <c r="D159" s="173" t="s">
        <v>243</v>
      </c>
      <c r="E159" s="181" t="s">
        <v>1</v>
      </c>
      <c r="F159" s="182" t="s">
        <v>1347</v>
      </c>
      <c r="H159" s="183">
        <v>0.15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243</v>
      </c>
      <c r="AU159" s="181" t="s">
        <v>87</v>
      </c>
      <c r="AV159" s="14" t="s">
        <v>87</v>
      </c>
      <c r="AW159" s="14" t="s">
        <v>29</v>
      </c>
      <c r="AX159" s="14" t="s">
        <v>75</v>
      </c>
      <c r="AY159" s="181" t="s">
        <v>234</v>
      </c>
    </row>
    <row r="160" spans="1:65" s="15" customFormat="1">
      <c r="B160" s="188"/>
      <c r="D160" s="173" t="s">
        <v>243</v>
      </c>
      <c r="E160" s="189" t="s">
        <v>1</v>
      </c>
      <c r="F160" s="190" t="s">
        <v>248</v>
      </c>
      <c r="H160" s="191">
        <v>0.45</v>
      </c>
      <c r="I160" s="192"/>
      <c r="L160" s="188"/>
      <c r="M160" s="193"/>
      <c r="N160" s="194"/>
      <c r="O160" s="194"/>
      <c r="P160" s="194"/>
      <c r="Q160" s="194"/>
      <c r="R160" s="194"/>
      <c r="S160" s="194"/>
      <c r="T160" s="195"/>
      <c r="AT160" s="189" t="s">
        <v>243</v>
      </c>
      <c r="AU160" s="189" t="s">
        <v>87</v>
      </c>
      <c r="AV160" s="15" t="s">
        <v>241</v>
      </c>
      <c r="AW160" s="15" t="s">
        <v>29</v>
      </c>
      <c r="AX160" s="15" t="s">
        <v>82</v>
      </c>
      <c r="AY160" s="189" t="s">
        <v>234</v>
      </c>
    </row>
    <row r="161" spans="1:65" s="12" customFormat="1" ht="22.95" customHeight="1">
      <c r="B161" s="144"/>
      <c r="D161" s="145" t="s">
        <v>74</v>
      </c>
      <c r="E161" s="155" t="s">
        <v>273</v>
      </c>
      <c r="F161" s="155" t="s">
        <v>578</v>
      </c>
      <c r="I161" s="147"/>
      <c r="J161" s="156">
        <f>BK161</f>
        <v>0</v>
      </c>
      <c r="L161" s="144"/>
      <c r="M161" s="149"/>
      <c r="N161" s="150"/>
      <c r="O161" s="150"/>
      <c r="P161" s="151">
        <f>SUM(P162:P168)</f>
        <v>0</v>
      </c>
      <c r="Q161" s="150"/>
      <c r="R161" s="151">
        <f>SUM(R162:R168)</f>
        <v>1.7143040000000001</v>
      </c>
      <c r="S161" s="150"/>
      <c r="T161" s="152">
        <f>SUM(T162:T168)</f>
        <v>0</v>
      </c>
      <c r="AR161" s="145" t="s">
        <v>82</v>
      </c>
      <c r="AT161" s="153" t="s">
        <v>74</v>
      </c>
      <c r="AU161" s="153" t="s">
        <v>82</v>
      </c>
      <c r="AY161" s="145" t="s">
        <v>234</v>
      </c>
      <c r="BK161" s="154">
        <f>SUM(BK162:BK168)</f>
        <v>0</v>
      </c>
    </row>
    <row r="162" spans="1:65" s="2" customFormat="1" ht="24.15" customHeight="1">
      <c r="A162" s="33"/>
      <c r="B162" s="157"/>
      <c r="C162" s="158" t="s">
        <v>278</v>
      </c>
      <c r="D162" s="158" t="s">
        <v>237</v>
      </c>
      <c r="E162" s="159" t="s">
        <v>1348</v>
      </c>
      <c r="F162" s="160" t="s">
        <v>1349</v>
      </c>
      <c r="G162" s="161" t="s">
        <v>256</v>
      </c>
      <c r="H162" s="162">
        <v>22.7</v>
      </c>
      <c r="I162" s="163"/>
      <c r="J162" s="164">
        <f>ROUND(I162*H162,2)</f>
        <v>0</v>
      </c>
      <c r="K162" s="165"/>
      <c r="L162" s="34"/>
      <c r="M162" s="166" t="s">
        <v>1</v>
      </c>
      <c r="N162" s="167" t="s">
        <v>41</v>
      </c>
      <c r="O162" s="62"/>
      <c r="P162" s="168">
        <f>O162*H162</f>
        <v>0</v>
      </c>
      <c r="Q162" s="168">
        <v>7.5520000000000004E-2</v>
      </c>
      <c r="R162" s="168">
        <f>Q162*H162</f>
        <v>1.7143040000000001</v>
      </c>
      <c r="S162" s="168">
        <v>0</v>
      </c>
      <c r="T162" s="169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241</v>
      </c>
      <c r="AT162" s="170" t="s">
        <v>237</v>
      </c>
      <c r="AU162" s="170" t="s">
        <v>87</v>
      </c>
      <c r="AY162" s="18" t="s">
        <v>234</v>
      </c>
      <c r="BE162" s="171">
        <f>IF(N162="základná",J162,0)</f>
        <v>0</v>
      </c>
      <c r="BF162" s="171">
        <f>IF(N162="znížená",J162,0)</f>
        <v>0</v>
      </c>
      <c r="BG162" s="171">
        <f>IF(N162="zákl. prenesená",J162,0)</f>
        <v>0</v>
      </c>
      <c r="BH162" s="171">
        <f>IF(N162="zníž. prenesená",J162,0)</f>
        <v>0</v>
      </c>
      <c r="BI162" s="171">
        <f>IF(N162="nulová",J162,0)</f>
        <v>0</v>
      </c>
      <c r="BJ162" s="18" t="s">
        <v>87</v>
      </c>
      <c r="BK162" s="171">
        <f>ROUND(I162*H162,2)</f>
        <v>0</v>
      </c>
      <c r="BL162" s="18" t="s">
        <v>241</v>
      </c>
      <c r="BM162" s="170" t="s">
        <v>1350</v>
      </c>
    </row>
    <row r="163" spans="1:65" s="14" customFormat="1">
      <c r="B163" s="180"/>
      <c r="D163" s="173" t="s">
        <v>243</v>
      </c>
      <c r="E163" s="181" t="s">
        <v>1</v>
      </c>
      <c r="F163" s="182" t="s">
        <v>1351</v>
      </c>
      <c r="H163" s="183">
        <v>3.2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243</v>
      </c>
      <c r="AU163" s="181" t="s">
        <v>87</v>
      </c>
      <c r="AV163" s="14" t="s">
        <v>87</v>
      </c>
      <c r="AW163" s="14" t="s">
        <v>29</v>
      </c>
      <c r="AX163" s="14" t="s">
        <v>75</v>
      </c>
      <c r="AY163" s="181" t="s">
        <v>234</v>
      </c>
    </row>
    <row r="164" spans="1:65" s="14" customFormat="1">
      <c r="B164" s="180"/>
      <c r="D164" s="173" t="s">
        <v>243</v>
      </c>
      <c r="E164" s="181" t="s">
        <v>1</v>
      </c>
      <c r="F164" s="182" t="s">
        <v>1352</v>
      </c>
      <c r="H164" s="183">
        <v>36.799999999999997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243</v>
      </c>
      <c r="AU164" s="181" t="s">
        <v>87</v>
      </c>
      <c r="AV164" s="14" t="s">
        <v>87</v>
      </c>
      <c r="AW164" s="14" t="s">
        <v>29</v>
      </c>
      <c r="AX164" s="14" t="s">
        <v>75</v>
      </c>
      <c r="AY164" s="181" t="s">
        <v>234</v>
      </c>
    </row>
    <row r="165" spans="1:65" s="14" customFormat="1">
      <c r="B165" s="180"/>
      <c r="D165" s="173" t="s">
        <v>243</v>
      </c>
      <c r="E165" s="181" t="s">
        <v>1</v>
      </c>
      <c r="F165" s="182" t="s">
        <v>1353</v>
      </c>
      <c r="H165" s="183">
        <v>5.4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243</v>
      </c>
      <c r="AU165" s="181" t="s">
        <v>87</v>
      </c>
      <c r="AV165" s="14" t="s">
        <v>87</v>
      </c>
      <c r="AW165" s="14" t="s">
        <v>29</v>
      </c>
      <c r="AX165" s="14" t="s">
        <v>75</v>
      </c>
      <c r="AY165" s="181" t="s">
        <v>234</v>
      </c>
    </row>
    <row r="166" spans="1:65" s="15" customFormat="1">
      <c r="B166" s="188"/>
      <c r="D166" s="173" t="s">
        <v>243</v>
      </c>
      <c r="E166" s="189" t="s">
        <v>1</v>
      </c>
      <c r="F166" s="190" t="s">
        <v>248</v>
      </c>
      <c r="H166" s="191">
        <v>45.4</v>
      </c>
      <c r="I166" s="192"/>
      <c r="L166" s="188"/>
      <c r="M166" s="193"/>
      <c r="N166" s="194"/>
      <c r="O166" s="194"/>
      <c r="P166" s="194"/>
      <c r="Q166" s="194"/>
      <c r="R166" s="194"/>
      <c r="S166" s="194"/>
      <c r="T166" s="195"/>
      <c r="AT166" s="189" t="s">
        <v>243</v>
      </c>
      <c r="AU166" s="189" t="s">
        <v>87</v>
      </c>
      <c r="AV166" s="15" t="s">
        <v>241</v>
      </c>
      <c r="AW166" s="15" t="s">
        <v>29</v>
      </c>
      <c r="AX166" s="15" t="s">
        <v>75</v>
      </c>
      <c r="AY166" s="189" t="s">
        <v>234</v>
      </c>
    </row>
    <row r="167" spans="1:65" s="14" customFormat="1">
      <c r="B167" s="180"/>
      <c r="D167" s="173" t="s">
        <v>243</v>
      </c>
      <c r="E167" s="181" t="s">
        <v>1</v>
      </c>
      <c r="F167" s="182" t="s">
        <v>1354</v>
      </c>
      <c r="H167" s="183">
        <v>22.7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243</v>
      </c>
      <c r="AU167" s="181" t="s">
        <v>87</v>
      </c>
      <c r="AV167" s="14" t="s">
        <v>87</v>
      </c>
      <c r="AW167" s="14" t="s">
        <v>29</v>
      </c>
      <c r="AX167" s="14" t="s">
        <v>75</v>
      </c>
      <c r="AY167" s="181" t="s">
        <v>234</v>
      </c>
    </row>
    <row r="168" spans="1:65" s="15" customFormat="1">
      <c r="B168" s="188"/>
      <c r="D168" s="173" t="s">
        <v>243</v>
      </c>
      <c r="E168" s="189" t="s">
        <v>1</v>
      </c>
      <c r="F168" s="190" t="s">
        <v>248</v>
      </c>
      <c r="H168" s="191">
        <v>22.7</v>
      </c>
      <c r="I168" s="192"/>
      <c r="L168" s="188"/>
      <c r="M168" s="193"/>
      <c r="N168" s="194"/>
      <c r="O168" s="194"/>
      <c r="P168" s="194"/>
      <c r="Q168" s="194"/>
      <c r="R168" s="194"/>
      <c r="S168" s="194"/>
      <c r="T168" s="195"/>
      <c r="AT168" s="189" t="s">
        <v>243</v>
      </c>
      <c r="AU168" s="189" t="s">
        <v>87</v>
      </c>
      <c r="AV168" s="15" t="s">
        <v>241</v>
      </c>
      <c r="AW168" s="15" t="s">
        <v>29</v>
      </c>
      <c r="AX168" s="15" t="s">
        <v>82</v>
      </c>
      <c r="AY168" s="189" t="s">
        <v>234</v>
      </c>
    </row>
    <row r="169" spans="1:65" s="12" customFormat="1" ht="22.95" customHeight="1">
      <c r="B169" s="144"/>
      <c r="D169" s="145" t="s">
        <v>74</v>
      </c>
      <c r="E169" s="155" t="s">
        <v>235</v>
      </c>
      <c r="F169" s="155" t="s">
        <v>236</v>
      </c>
      <c r="I169" s="147"/>
      <c r="J169" s="156">
        <f>BK169</f>
        <v>0</v>
      </c>
      <c r="L169" s="144"/>
      <c r="M169" s="149"/>
      <c r="N169" s="150"/>
      <c r="O169" s="150"/>
      <c r="P169" s="151">
        <f>SUM(P170:P203)</f>
        <v>0</v>
      </c>
      <c r="Q169" s="150"/>
      <c r="R169" s="151">
        <f>SUM(R170:R203)</f>
        <v>8.5459999999999994E-2</v>
      </c>
      <c r="S169" s="150"/>
      <c r="T169" s="152">
        <f>SUM(T170:T203)</f>
        <v>6.4550000000000001</v>
      </c>
      <c r="AR169" s="145" t="s">
        <v>82</v>
      </c>
      <c r="AT169" s="153" t="s">
        <v>74</v>
      </c>
      <c r="AU169" s="153" t="s">
        <v>82</v>
      </c>
      <c r="AY169" s="145" t="s">
        <v>234</v>
      </c>
      <c r="BK169" s="154">
        <f>SUM(BK170:BK203)</f>
        <v>0</v>
      </c>
    </row>
    <row r="170" spans="1:65" s="2" customFormat="1" ht="24.15" customHeight="1">
      <c r="A170" s="33"/>
      <c r="B170" s="157"/>
      <c r="C170" s="158" t="s">
        <v>282</v>
      </c>
      <c r="D170" s="158" t="s">
        <v>237</v>
      </c>
      <c r="E170" s="159" t="s">
        <v>772</v>
      </c>
      <c r="F170" s="160" t="s">
        <v>773</v>
      </c>
      <c r="G170" s="161" t="s">
        <v>256</v>
      </c>
      <c r="H170" s="162">
        <v>54</v>
      </c>
      <c r="I170" s="163"/>
      <c r="J170" s="164">
        <f>ROUND(I170*H170,2)</f>
        <v>0</v>
      </c>
      <c r="K170" s="165"/>
      <c r="L170" s="34"/>
      <c r="M170" s="166" t="s">
        <v>1</v>
      </c>
      <c r="N170" s="167" t="s">
        <v>41</v>
      </c>
      <c r="O170" s="62"/>
      <c r="P170" s="168">
        <f>O170*H170</f>
        <v>0</v>
      </c>
      <c r="Q170" s="168">
        <v>1.5299999999999999E-3</v>
      </c>
      <c r="R170" s="168">
        <f>Q170*H170</f>
        <v>8.2619999999999999E-2</v>
      </c>
      <c r="S170" s="168">
        <v>0</v>
      </c>
      <c r="T170" s="169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0" t="s">
        <v>241</v>
      </c>
      <c r="AT170" s="170" t="s">
        <v>237</v>
      </c>
      <c r="AU170" s="170" t="s">
        <v>87</v>
      </c>
      <c r="AY170" s="18" t="s">
        <v>234</v>
      </c>
      <c r="BE170" s="171">
        <f>IF(N170="základná",J170,0)</f>
        <v>0</v>
      </c>
      <c r="BF170" s="171">
        <f>IF(N170="znížená",J170,0)</f>
        <v>0</v>
      </c>
      <c r="BG170" s="171">
        <f>IF(N170="zákl. prenesená",J170,0)</f>
        <v>0</v>
      </c>
      <c r="BH170" s="171">
        <f>IF(N170="zníž. prenesená",J170,0)</f>
        <v>0</v>
      </c>
      <c r="BI170" s="171">
        <f>IF(N170="nulová",J170,0)</f>
        <v>0</v>
      </c>
      <c r="BJ170" s="18" t="s">
        <v>87</v>
      </c>
      <c r="BK170" s="171">
        <f>ROUND(I170*H170,2)</f>
        <v>0</v>
      </c>
      <c r="BL170" s="18" t="s">
        <v>241</v>
      </c>
      <c r="BM170" s="170" t="s">
        <v>1355</v>
      </c>
    </row>
    <row r="171" spans="1:65" s="14" customFormat="1">
      <c r="B171" s="180"/>
      <c r="D171" s="173" t="s">
        <v>243</v>
      </c>
      <c r="E171" s="181" t="s">
        <v>1</v>
      </c>
      <c r="F171" s="182" t="s">
        <v>1356</v>
      </c>
      <c r="H171" s="183">
        <v>54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243</v>
      </c>
      <c r="AU171" s="181" t="s">
        <v>87</v>
      </c>
      <c r="AV171" s="14" t="s">
        <v>87</v>
      </c>
      <c r="AW171" s="14" t="s">
        <v>29</v>
      </c>
      <c r="AX171" s="14" t="s">
        <v>82</v>
      </c>
      <c r="AY171" s="181" t="s">
        <v>234</v>
      </c>
    </row>
    <row r="172" spans="1:65" s="2" customFormat="1" ht="24.15" customHeight="1">
      <c r="A172" s="33"/>
      <c r="B172" s="157"/>
      <c r="C172" s="158" t="s">
        <v>235</v>
      </c>
      <c r="D172" s="158" t="s">
        <v>237</v>
      </c>
      <c r="E172" s="159" t="s">
        <v>1357</v>
      </c>
      <c r="F172" s="160" t="s">
        <v>1358</v>
      </c>
      <c r="G172" s="161" t="s">
        <v>305</v>
      </c>
      <c r="H172" s="162">
        <v>7</v>
      </c>
      <c r="I172" s="163"/>
      <c r="J172" s="164">
        <f>ROUND(I172*H172,2)</f>
        <v>0</v>
      </c>
      <c r="K172" s="165"/>
      <c r="L172" s="34"/>
      <c r="M172" s="166" t="s">
        <v>1</v>
      </c>
      <c r="N172" s="167" t="s">
        <v>41</v>
      </c>
      <c r="O172" s="62"/>
      <c r="P172" s="168">
        <f>O172*H172</f>
        <v>0</v>
      </c>
      <c r="Q172" s="168">
        <v>0</v>
      </c>
      <c r="R172" s="168">
        <f>Q172*H172</f>
        <v>0</v>
      </c>
      <c r="S172" s="168">
        <v>8.0000000000000002E-3</v>
      </c>
      <c r="T172" s="169">
        <f>S172*H172</f>
        <v>5.6000000000000001E-2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241</v>
      </c>
      <c r="AT172" s="170" t="s">
        <v>237</v>
      </c>
      <c r="AU172" s="170" t="s">
        <v>87</v>
      </c>
      <c r="AY172" s="18" t="s">
        <v>234</v>
      </c>
      <c r="BE172" s="171">
        <f>IF(N172="základná",J172,0)</f>
        <v>0</v>
      </c>
      <c r="BF172" s="171">
        <f>IF(N172="znížená",J172,0)</f>
        <v>0</v>
      </c>
      <c r="BG172" s="171">
        <f>IF(N172="zákl. prenesená",J172,0)</f>
        <v>0</v>
      </c>
      <c r="BH172" s="171">
        <f>IF(N172="zníž. prenesená",J172,0)</f>
        <v>0</v>
      </c>
      <c r="BI172" s="171">
        <f>IF(N172="nulová",J172,0)</f>
        <v>0</v>
      </c>
      <c r="BJ172" s="18" t="s">
        <v>87</v>
      </c>
      <c r="BK172" s="171">
        <f>ROUND(I172*H172,2)</f>
        <v>0</v>
      </c>
      <c r="BL172" s="18" t="s">
        <v>241</v>
      </c>
      <c r="BM172" s="170" t="s">
        <v>1359</v>
      </c>
    </row>
    <row r="173" spans="1:65" s="14" customFormat="1">
      <c r="B173" s="180"/>
      <c r="D173" s="173" t="s">
        <v>243</v>
      </c>
      <c r="E173" s="181" t="s">
        <v>1</v>
      </c>
      <c r="F173" s="182" t="s">
        <v>1360</v>
      </c>
      <c r="H173" s="183">
        <v>7</v>
      </c>
      <c r="I173" s="184"/>
      <c r="L173" s="180"/>
      <c r="M173" s="185"/>
      <c r="N173" s="186"/>
      <c r="O173" s="186"/>
      <c r="P173" s="186"/>
      <c r="Q173" s="186"/>
      <c r="R173" s="186"/>
      <c r="S173" s="186"/>
      <c r="T173" s="187"/>
      <c r="AT173" s="181" t="s">
        <v>243</v>
      </c>
      <c r="AU173" s="181" t="s">
        <v>87</v>
      </c>
      <c r="AV173" s="14" t="s">
        <v>87</v>
      </c>
      <c r="AW173" s="14" t="s">
        <v>29</v>
      </c>
      <c r="AX173" s="14" t="s">
        <v>82</v>
      </c>
      <c r="AY173" s="181" t="s">
        <v>234</v>
      </c>
    </row>
    <row r="174" spans="1:65" s="2" customFormat="1" ht="24.15" customHeight="1">
      <c r="A174" s="33"/>
      <c r="B174" s="157"/>
      <c r="C174" s="158" t="s">
        <v>292</v>
      </c>
      <c r="D174" s="158" t="s">
        <v>237</v>
      </c>
      <c r="E174" s="159" t="s">
        <v>1361</v>
      </c>
      <c r="F174" s="160" t="s">
        <v>1362</v>
      </c>
      <c r="G174" s="161" t="s">
        <v>1363</v>
      </c>
      <c r="H174" s="162">
        <v>284</v>
      </c>
      <c r="I174" s="163"/>
      <c r="J174" s="164">
        <f>ROUND(I174*H174,2)</f>
        <v>0</v>
      </c>
      <c r="K174" s="165"/>
      <c r="L174" s="34"/>
      <c r="M174" s="166" t="s">
        <v>1</v>
      </c>
      <c r="N174" s="167" t="s">
        <v>41</v>
      </c>
      <c r="O174" s="62"/>
      <c r="P174" s="168">
        <f>O174*H174</f>
        <v>0</v>
      </c>
      <c r="Q174" s="168">
        <v>1.0000000000000001E-5</v>
      </c>
      <c r="R174" s="168">
        <f>Q174*H174</f>
        <v>2.8400000000000001E-3</v>
      </c>
      <c r="S174" s="168">
        <v>2.5000000000000001E-4</v>
      </c>
      <c r="T174" s="169">
        <f>S174*H174</f>
        <v>7.1000000000000008E-2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241</v>
      </c>
      <c r="AT174" s="170" t="s">
        <v>237</v>
      </c>
      <c r="AU174" s="170" t="s">
        <v>87</v>
      </c>
      <c r="AY174" s="18" t="s">
        <v>234</v>
      </c>
      <c r="BE174" s="171">
        <f>IF(N174="základná",J174,0)</f>
        <v>0</v>
      </c>
      <c r="BF174" s="171">
        <f>IF(N174="znížená",J174,0)</f>
        <v>0</v>
      </c>
      <c r="BG174" s="171">
        <f>IF(N174="zákl. prenesená",J174,0)</f>
        <v>0</v>
      </c>
      <c r="BH174" s="171">
        <f>IF(N174="zníž. prenesená",J174,0)</f>
        <v>0</v>
      </c>
      <c r="BI174" s="171">
        <f>IF(N174="nulová",J174,0)</f>
        <v>0</v>
      </c>
      <c r="BJ174" s="18" t="s">
        <v>87</v>
      </c>
      <c r="BK174" s="171">
        <f>ROUND(I174*H174,2)</f>
        <v>0</v>
      </c>
      <c r="BL174" s="18" t="s">
        <v>241</v>
      </c>
      <c r="BM174" s="170" t="s">
        <v>1364</v>
      </c>
    </row>
    <row r="175" spans="1:65" s="14" customFormat="1">
      <c r="B175" s="180"/>
      <c r="D175" s="173" t="s">
        <v>243</v>
      </c>
      <c r="E175" s="181" t="s">
        <v>1</v>
      </c>
      <c r="F175" s="182" t="s">
        <v>1365</v>
      </c>
      <c r="H175" s="183">
        <v>60</v>
      </c>
      <c r="I175" s="184"/>
      <c r="L175" s="180"/>
      <c r="M175" s="185"/>
      <c r="N175" s="186"/>
      <c r="O175" s="186"/>
      <c r="P175" s="186"/>
      <c r="Q175" s="186"/>
      <c r="R175" s="186"/>
      <c r="S175" s="186"/>
      <c r="T175" s="187"/>
      <c r="AT175" s="181" t="s">
        <v>243</v>
      </c>
      <c r="AU175" s="181" t="s">
        <v>87</v>
      </c>
      <c r="AV175" s="14" t="s">
        <v>87</v>
      </c>
      <c r="AW175" s="14" t="s">
        <v>29</v>
      </c>
      <c r="AX175" s="14" t="s">
        <v>75</v>
      </c>
      <c r="AY175" s="181" t="s">
        <v>234</v>
      </c>
    </row>
    <row r="176" spans="1:65" s="14" customFormat="1">
      <c r="B176" s="180"/>
      <c r="D176" s="173" t="s">
        <v>243</v>
      </c>
      <c r="E176" s="181" t="s">
        <v>1</v>
      </c>
      <c r="F176" s="182" t="s">
        <v>1366</v>
      </c>
      <c r="H176" s="183">
        <v>80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243</v>
      </c>
      <c r="AU176" s="181" t="s">
        <v>87</v>
      </c>
      <c r="AV176" s="14" t="s">
        <v>87</v>
      </c>
      <c r="AW176" s="14" t="s">
        <v>29</v>
      </c>
      <c r="AX176" s="14" t="s">
        <v>75</v>
      </c>
      <c r="AY176" s="181" t="s">
        <v>234</v>
      </c>
    </row>
    <row r="177" spans="1:65" s="14" customFormat="1">
      <c r="B177" s="180"/>
      <c r="D177" s="173" t="s">
        <v>243</v>
      </c>
      <c r="E177" s="181" t="s">
        <v>1</v>
      </c>
      <c r="F177" s="182" t="s">
        <v>1367</v>
      </c>
      <c r="H177" s="183">
        <v>140</v>
      </c>
      <c r="I177" s="184"/>
      <c r="L177" s="180"/>
      <c r="M177" s="185"/>
      <c r="N177" s="186"/>
      <c r="O177" s="186"/>
      <c r="P177" s="186"/>
      <c r="Q177" s="186"/>
      <c r="R177" s="186"/>
      <c r="S177" s="186"/>
      <c r="T177" s="187"/>
      <c r="AT177" s="181" t="s">
        <v>243</v>
      </c>
      <c r="AU177" s="181" t="s">
        <v>87</v>
      </c>
      <c r="AV177" s="14" t="s">
        <v>87</v>
      </c>
      <c r="AW177" s="14" t="s">
        <v>29</v>
      </c>
      <c r="AX177" s="14" t="s">
        <v>75</v>
      </c>
      <c r="AY177" s="181" t="s">
        <v>234</v>
      </c>
    </row>
    <row r="178" spans="1:65" s="14" customFormat="1">
      <c r="B178" s="180"/>
      <c r="D178" s="173" t="s">
        <v>243</v>
      </c>
      <c r="E178" s="181" t="s">
        <v>1</v>
      </c>
      <c r="F178" s="182" t="s">
        <v>1368</v>
      </c>
      <c r="H178" s="183">
        <v>1</v>
      </c>
      <c r="I178" s="184"/>
      <c r="L178" s="180"/>
      <c r="M178" s="185"/>
      <c r="N178" s="186"/>
      <c r="O178" s="186"/>
      <c r="P178" s="186"/>
      <c r="Q178" s="186"/>
      <c r="R178" s="186"/>
      <c r="S178" s="186"/>
      <c r="T178" s="187"/>
      <c r="AT178" s="181" t="s">
        <v>243</v>
      </c>
      <c r="AU178" s="181" t="s">
        <v>87</v>
      </c>
      <c r="AV178" s="14" t="s">
        <v>87</v>
      </c>
      <c r="AW178" s="14" t="s">
        <v>29</v>
      </c>
      <c r="AX178" s="14" t="s">
        <v>75</v>
      </c>
      <c r="AY178" s="181" t="s">
        <v>234</v>
      </c>
    </row>
    <row r="179" spans="1:65" s="14" customFormat="1">
      <c r="B179" s="180"/>
      <c r="D179" s="173" t="s">
        <v>243</v>
      </c>
      <c r="E179" s="181" t="s">
        <v>1</v>
      </c>
      <c r="F179" s="182" t="s">
        <v>1369</v>
      </c>
      <c r="H179" s="183">
        <v>3</v>
      </c>
      <c r="I179" s="184"/>
      <c r="L179" s="180"/>
      <c r="M179" s="185"/>
      <c r="N179" s="186"/>
      <c r="O179" s="186"/>
      <c r="P179" s="186"/>
      <c r="Q179" s="186"/>
      <c r="R179" s="186"/>
      <c r="S179" s="186"/>
      <c r="T179" s="187"/>
      <c r="AT179" s="181" t="s">
        <v>243</v>
      </c>
      <c r="AU179" s="181" t="s">
        <v>87</v>
      </c>
      <c r="AV179" s="14" t="s">
        <v>87</v>
      </c>
      <c r="AW179" s="14" t="s">
        <v>29</v>
      </c>
      <c r="AX179" s="14" t="s">
        <v>75</v>
      </c>
      <c r="AY179" s="181" t="s">
        <v>234</v>
      </c>
    </row>
    <row r="180" spans="1:65" s="15" customFormat="1">
      <c r="B180" s="188"/>
      <c r="D180" s="173" t="s">
        <v>243</v>
      </c>
      <c r="E180" s="189" t="s">
        <v>1</v>
      </c>
      <c r="F180" s="190" t="s">
        <v>248</v>
      </c>
      <c r="H180" s="191">
        <v>284</v>
      </c>
      <c r="I180" s="192"/>
      <c r="L180" s="188"/>
      <c r="M180" s="193"/>
      <c r="N180" s="194"/>
      <c r="O180" s="194"/>
      <c r="P180" s="194"/>
      <c r="Q180" s="194"/>
      <c r="R180" s="194"/>
      <c r="S180" s="194"/>
      <c r="T180" s="195"/>
      <c r="AT180" s="189" t="s">
        <v>243</v>
      </c>
      <c r="AU180" s="189" t="s">
        <v>87</v>
      </c>
      <c r="AV180" s="15" t="s">
        <v>241</v>
      </c>
      <c r="AW180" s="15" t="s">
        <v>29</v>
      </c>
      <c r="AX180" s="15" t="s">
        <v>82</v>
      </c>
      <c r="AY180" s="189" t="s">
        <v>234</v>
      </c>
    </row>
    <row r="181" spans="1:65" s="2" customFormat="1" ht="37.950000000000003" customHeight="1">
      <c r="A181" s="33"/>
      <c r="B181" s="157"/>
      <c r="C181" s="158" t="s">
        <v>298</v>
      </c>
      <c r="D181" s="158" t="s">
        <v>237</v>
      </c>
      <c r="E181" s="159" t="s">
        <v>1370</v>
      </c>
      <c r="F181" s="160" t="s">
        <v>1371</v>
      </c>
      <c r="G181" s="161" t="s">
        <v>240</v>
      </c>
      <c r="H181" s="162">
        <v>32</v>
      </c>
      <c r="I181" s="163"/>
      <c r="J181" s="164">
        <f>ROUND(I181*H181,2)</f>
        <v>0</v>
      </c>
      <c r="K181" s="165"/>
      <c r="L181" s="34"/>
      <c r="M181" s="166" t="s">
        <v>1</v>
      </c>
      <c r="N181" s="167" t="s">
        <v>41</v>
      </c>
      <c r="O181" s="62"/>
      <c r="P181" s="168">
        <f>O181*H181</f>
        <v>0</v>
      </c>
      <c r="Q181" s="168">
        <v>0</v>
      </c>
      <c r="R181" s="168">
        <f>Q181*H181</f>
        <v>0</v>
      </c>
      <c r="S181" s="168">
        <v>8.9999999999999993E-3</v>
      </c>
      <c r="T181" s="169">
        <f>S181*H181</f>
        <v>0.28799999999999998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241</v>
      </c>
      <c r="AT181" s="170" t="s">
        <v>237</v>
      </c>
      <c r="AU181" s="170" t="s">
        <v>87</v>
      </c>
      <c r="AY181" s="18" t="s">
        <v>234</v>
      </c>
      <c r="BE181" s="171">
        <f>IF(N181="základná",J181,0)</f>
        <v>0</v>
      </c>
      <c r="BF181" s="171">
        <f>IF(N181="znížená",J181,0)</f>
        <v>0</v>
      </c>
      <c r="BG181" s="171">
        <f>IF(N181="zákl. prenesená",J181,0)</f>
        <v>0</v>
      </c>
      <c r="BH181" s="171">
        <f>IF(N181="zníž. prenesená",J181,0)</f>
        <v>0</v>
      </c>
      <c r="BI181" s="171">
        <f>IF(N181="nulová",J181,0)</f>
        <v>0</v>
      </c>
      <c r="BJ181" s="18" t="s">
        <v>87</v>
      </c>
      <c r="BK181" s="171">
        <f>ROUND(I181*H181,2)</f>
        <v>0</v>
      </c>
      <c r="BL181" s="18" t="s">
        <v>241</v>
      </c>
      <c r="BM181" s="170" t="s">
        <v>1372</v>
      </c>
    </row>
    <row r="182" spans="1:65" s="13" customFormat="1">
      <c r="B182" s="172"/>
      <c r="D182" s="173" t="s">
        <v>243</v>
      </c>
      <c r="E182" s="174" t="s">
        <v>1</v>
      </c>
      <c r="F182" s="175" t="s">
        <v>1373</v>
      </c>
      <c r="H182" s="174" t="s">
        <v>1</v>
      </c>
      <c r="I182" s="176"/>
      <c r="L182" s="172"/>
      <c r="M182" s="177"/>
      <c r="N182" s="178"/>
      <c r="O182" s="178"/>
      <c r="P182" s="178"/>
      <c r="Q182" s="178"/>
      <c r="R182" s="178"/>
      <c r="S182" s="178"/>
      <c r="T182" s="179"/>
      <c r="AT182" s="174" t="s">
        <v>243</v>
      </c>
      <c r="AU182" s="174" t="s">
        <v>87</v>
      </c>
      <c r="AV182" s="13" t="s">
        <v>82</v>
      </c>
      <c r="AW182" s="13" t="s">
        <v>29</v>
      </c>
      <c r="AX182" s="13" t="s">
        <v>75</v>
      </c>
      <c r="AY182" s="174" t="s">
        <v>234</v>
      </c>
    </row>
    <row r="183" spans="1:65" s="14" customFormat="1">
      <c r="B183" s="180"/>
      <c r="D183" s="173" t="s">
        <v>243</v>
      </c>
      <c r="E183" s="181" t="s">
        <v>1</v>
      </c>
      <c r="F183" s="182" t="s">
        <v>1374</v>
      </c>
      <c r="H183" s="183">
        <v>10.5</v>
      </c>
      <c r="I183" s="184"/>
      <c r="L183" s="180"/>
      <c r="M183" s="185"/>
      <c r="N183" s="186"/>
      <c r="O183" s="186"/>
      <c r="P183" s="186"/>
      <c r="Q183" s="186"/>
      <c r="R183" s="186"/>
      <c r="S183" s="186"/>
      <c r="T183" s="187"/>
      <c r="AT183" s="181" t="s">
        <v>243</v>
      </c>
      <c r="AU183" s="181" t="s">
        <v>87</v>
      </c>
      <c r="AV183" s="14" t="s">
        <v>87</v>
      </c>
      <c r="AW183" s="14" t="s">
        <v>29</v>
      </c>
      <c r="AX183" s="14" t="s">
        <v>75</v>
      </c>
      <c r="AY183" s="181" t="s">
        <v>234</v>
      </c>
    </row>
    <row r="184" spans="1:65" s="14" customFormat="1">
      <c r="B184" s="180"/>
      <c r="D184" s="173" t="s">
        <v>243</v>
      </c>
      <c r="E184" s="181" t="s">
        <v>1</v>
      </c>
      <c r="F184" s="182" t="s">
        <v>1375</v>
      </c>
      <c r="H184" s="183">
        <v>7.5</v>
      </c>
      <c r="I184" s="184"/>
      <c r="L184" s="180"/>
      <c r="M184" s="185"/>
      <c r="N184" s="186"/>
      <c r="O184" s="186"/>
      <c r="P184" s="186"/>
      <c r="Q184" s="186"/>
      <c r="R184" s="186"/>
      <c r="S184" s="186"/>
      <c r="T184" s="187"/>
      <c r="AT184" s="181" t="s">
        <v>243</v>
      </c>
      <c r="AU184" s="181" t="s">
        <v>87</v>
      </c>
      <c r="AV184" s="14" t="s">
        <v>87</v>
      </c>
      <c r="AW184" s="14" t="s">
        <v>29</v>
      </c>
      <c r="AX184" s="14" t="s">
        <v>75</v>
      </c>
      <c r="AY184" s="181" t="s">
        <v>234</v>
      </c>
    </row>
    <row r="185" spans="1:65" s="14" customFormat="1">
      <c r="B185" s="180"/>
      <c r="D185" s="173" t="s">
        <v>243</v>
      </c>
      <c r="E185" s="181" t="s">
        <v>1</v>
      </c>
      <c r="F185" s="182" t="s">
        <v>1376</v>
      </c>
      <c r="H185" s="183">
        <v>4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243</v>
      </c>
      <c r="AU185" s="181" t="s">
        <v>87</v>
      </c>
      <c r="AV185" s="14" t="s">
        <v>87</v>
      </c>
      <c r="AW185" s="14" t="s">
        <v>29</v>
      </c>
      <c r="AX185" s="14" t="s">
        <v>75</v>
      </c>
      <c r="AY185" s="181" t="s">
        <v>234</v>
      </c>
    </row>
    <row r="186" spans="1:65" s="14" customFormat="1">
      <c r="B186" s="180"/>
      <c r="D186" s="173" t="s">
        <v>243</v>
      </c>
      <c r="E186" s="181" t="s">
        <v>1</v>
      </c>
      <c r="F186" s="182" t="s">
        <v>1377</v>
      </c>
      <c r="H186" s="183">
        <v>6</v>
      </c>
      <c r="I186" s="184"/>
      <c r="L186" s="180"/>
      <c r="M186" s="185"/>
      <c r="N186" s="186"/>
      <c r="O186" s="186"/>
      <c r="P186" s="186"/>
      <c r="Q186" s="186"/>
      <c r="R186" s="186"/>
      <c r="S186" s="186"/>
      <c r="T186" s="187"/>
      <c r="AT186" s="181" t="s">
        <v>243</v>
      </c>
      <c r="AU186" s="181" t="s">
        <v>87</v>
      </c>
      <c r="AV186" s="14" t="s">
        <v>87</v>
      </c>
      <c r="AW186" s="14" t="s">
        <v>29</v>
      </c>
      <c r="AX186" s="14" t="s">
        <v>75</v>
      </c>
      <c r="AY186" s="181" t="s">
        <v>234</v>
      </c>
    </row>
    <row r="187" spans="1:65" s="14" customFormat="1">
      <c r="B187" s="180"/>
      <c r="D187" s="173" t="s">
        <v>243</v>
      </c>
      <c r="E187" s="181" t="s">
        <v>1</v>
      </c>
      <c r="F187" s="182" t="s">
        <v>1378</v>
      </c>
      <c r="H187" s="183">
        <v>4</v>
      </c>
      <c r="I187" s="184"/>
      <c r="L187" s="180"/>
      <c r="M187" s="185"/>
      <c r="N187" s="186"/>
      <c r="O187" s="186"/>
      <c r="P187" s="186"/>
      <c r="Q187" s="186"/>
      <c r="R187" s="186"/>
      <c r="S187" s="186"/>
      <c r="T187" s="187"/>
      <c r="AT187" s="181" t="s">
        <v>243</v>
      </c>
      <c r="AU187" s="181" t="s">
        <v>87</v>
      </c>
      <c r="AV187" s="14" t="s">
        <v>87</v>
      </c>
      <c r="AW187" s="14" t="s">
        <v>29</v>
      </c>
      <c r="AX187" s="14" t="s">
        <v>75</v>
      </c>
      <c r="AY187" s="181" t="s">
        <v>234</v>
      </c>
    </row>
    <row r="188" spans="1:65" s="15" customFormat="1">
      <c r="B188" s="188"/>
      <c r="D188" s="173" t="s">
        <v>243</v>
      </c>
      <c r="E188" s="189" t="s">
        <v>1</v>
      </c>
      <c r="F188" s="190" t="s">
        <v>248</v>
      </c>
      <c r="H188" s="191">
        <v>32</v>
      </c>
      <c r="I188" s="192"/>
      <c r="L188" s="188"/>
      <c r="M188" s="193"/>
      <c r="N188" s="194"/>
      <c r="O188" s="194"/>
      <c r="P188" s="194"/>
      <c r="Q188" s="194"/>
      <c r="R188" s="194"/>
      <c r="S188" s="194"/>
      <c r="T188" s="195"/>
      <c r="AT188" s="189" t="s">
        <v>243</v>
      </c>
      <c r="AU188" s="189" t="s">
        <v>87</v>
      </c>
      <c r="AV188" s="15" t="s">
        <v>241</v>
      </c>
      <c r="AW188" s="15" t="s">
        <v>29</v>
      </c>
      <c r="AX188" s="15" t="s">
        <v>82</v>
      </c>
      <c r="AY188" s="189" t="s">
        <v>234</v>
      </c>
    </row>
    <row r="189" spans="1:65" s="2" customFormat="1" ht="37.950000000000003" customHeight="1">
      <c r="A189" s="33"/>
      <c r="B189" s="157"/>
      <c r="C189" s="158" t="s">
        <v>302</v>
      </c>
      <c r="D189" s="158" t="s">
        <v>237</v>
      </c>
      <c r="E189" s="159" t="s">
        <v>1379</v>
      </c>
      <c r="F189" s="160" t="s">
        <v>1380</v>
      </c>
      <c r="G189" s="161" t="s">
        <v>240</v>
      </c>
      <c r="H189" s="162">
        <v>184</v>
      </c>
      <c r="I189" s="163"/>
      <c r="J189" s="164">
        <f>ROUND(I189*H189,2)</f>
        <v>0</v>
      </c>
      <c r="K189" s="165"/>
      <c r="L189" s="34"/>
      <c r="M189" s="166" t="s">
        <v>1</v>
      </c>
      <c r="N189" s="167" t="s">
        <v>41</v>
      </c>
      <c r="O189" s="62"/>
      <c r="P189" s="168">
        <f>O189*H189</f>
        <v>0</v>
      </c>
      <c r="Q189" s="168">
        <v>0</v>
      </c>
      <c r="R189" s="168">
        <f>Q189*H189</f>
        <v>0</v>
      </c>
      <c r="S189" s="168">
        <v>2.5000000000000001E-2</v>
      </c>
      <c r="T189" s="169">
        <f>S189*H189</f>
        <v>4.6000000000000005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241</v>
      </c>
      <c r="AT189" s="170" t="s">
        <v>237</v>
      </c>
      <c r="AU189" s="170" t="s">
        <v>87</v>
      </c>
      <c r="AY189" s="18" t="s">
        <v>234</v>
      </c>
      <c r="BE189" s="171">
        <f>IF(N189="základná",J189,0)</f>
        <v>0</v>
      </c>
      <c r="BF189" s="171">
        <f>IF(N189="znížená",J189,0)</f>
        <v>0</v>
      </c>
      <c r="BG189" s="171">
        <f>IF(N189="zákl. prenesená",J189,0)</f>
        <v>0</v>
      </c>
      <c r="BH189" s="171">
        <f>IF(N189="zníž. prenesená",J189,0)</f>
        <v>0</v>
      </c>
      <c r="BI189" s="171">
        <f>IF(N189="nulová",J189,0)</f>
        <v>0</v>
      </c>
      <c r="BJ189" s="18" t="s">
        <v>87</v>
      </c>
      <c r="BK189" s="171">
        <f>ROUND(I189*H189,2)</f>
        <v>0</v>
      </c>
      <c r="BL189" s="18" t="s">
        <v>241</v>
      </c>
      <c r="BM189" s="170" t="s">
        <v>1381</v>
      </c>
    </row>
    <row r="190" spans="1:65" s="14" customFormat="1">
      <c r="B190" s="180"/>
      <c r="D190" s="173" t="s">
        <v>243</v>
      </c>
      <c r="E190" s="181" t="s">
        <v>1</v>
      </c>
      <c r="F190" s="182" t="s">
        <v>1382</v>
      </c>
      <c r="H190" s="183">
        <v>184</v>
      </c>
      <c r="I190" s="184"/>
      <c r="L190" s="180"/>
      <c r="M190" s="185"/>
      <c r="N190" s="186"/>
      <c r="O190" s="186"/>
      <c r="P190" s="186"/>
      <c r="Q190" s="186"/>
      <c r="R190" s="186"/>
      <c r="S190" s="186"/>
      <c r="T190" s="187"/>
      <c r="AT190" s="181" t="s">
        <v>243</v>
      </c>
      <c r="AU190" s="181" t="s">
        <v>87</v>
      </c>
      <c r="AV190" s="14" t="s">
        <v>87</v>
      </c>
      <c r="AW190" s="14" t="s">
        <v>29</v>
      </c>
      <c r="AX190" s="14" t="s">
        <v>82</v>
      </c>
      <c r="AY190" s="181" t="s">
        <v>234</v>
      </c>
    </row>
    <row r="191" spans="1:65" s="2" customFormat="1" ht="37.950000000000003" customHeight="1">
      <c r="A191" s="33"/>
      <c r="B191" s="157"/>
      <c r="C191" s="158" t="s">
        <v>309</v>
      </c>
      <c r="D191" s="158" t="s">
        <v>237</v>
      </c>
      <c r="E191" s="159" t="s">
        <v>1383</v>
      </c>
      <c r="F191" s="160" t="s">
        <v>1384</v>
      </c>
      <c r="G191" s="161" t="s">
        <v>240</v>
      </c>
      <c r="H191" s="162">
        <v>36</v>
      </c>
      <c r="I191" s="163"/>
      <c r="J191" s="164">
        <f>ROUND(I191*H191,2)</f>
        <v>0</v>
      </c>
      <c r="K191" s="165"/>
      <c r="L191" s="34"/>
      <c r="M191" s="166" t="s">
        <v>1</v>
      </c>
      <c r="N191" s="167" t="s">
        <v>41</v>
      </c>
      <c r="O191" s="62"/>
      <c r="P191" s="168">
        <f>O191*H191</f>
        <v>0</v>
      </c>
      <c r="Q191" s="168">
        <v>0</v>
      </c>
      <c r="R191" s="168">
        <f>Q191*H191</f>
        <v>0</v>
      </c>
      <c r="S191" s="168">
        <v>0.04</v>
      </c>
      <c r="T191" s="169">
        <f>S191*H191</f>
        <v>1.44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0" t="s">
        <v>241</v>
      </c>
      <c r="AT191" s="170" t="s">
        <v>237</v>
      </c>
      <c r="AU191" s="170" t="s">
        <v>87</v>
      </c>
      <c r="AY191" s="18" t="s">
        <v>234</v>
      </c>
      <c r="BE191" s="171">
        <f>IF(N191="základná",J191,0)</f>
        <v>0</v>
      </c>
      <c r="BF191" s="171">
        <f>IF(N191="znížená",J191,0)</f>
        <v>0</v>
      </c>
      <c r="BG191" s="171">
        <f>IF(N191="zákl. prenesená",J191,0)</f>
        <v>0</v>
      </c>
      <c r="BH191" s="171">
        <f>IF(N191="zníž. prenesená",J191,0)</f>
        <v>0</v>
      </c>
      <c r="BI191" s="171">
        <f>IF(N191="nulová",J191,0)</f>
        <v>0</v>
      </c>
      <c r="BJ191" s="18" t="s">
        <v>87</v>
      </c>
      <c r="BK191" s="171">
        <f>ROUND(I191*H191,2)</f>
        <v>0</v>
      </c>
      <c r="BL191" s="18" t="s">
        <v>241</v>
      </c>
      <c r="BM191" s="170" t="s">
        <v>1385</v>
      </c>
    </row>
    <row r="192" spans="1:65" s="14" customFormat="1">
      <c r="B192" s="180"/>
      <c r="D192" s="173" t="s">
        <v>243</v>
      </c>
      <c r="E192" s="181" t="s">
        <v>1</v>
      </c>
      <c r="F192" s="182" t="s">
        <v>1386</v>
      </c>
      <c r="H192" s="183">
        <v>16</v>
      </c>
      <c r="I192" s="184"/>
      <c r="L192" s="180"/>
      <c r="M192" s="185"/>
      <c r="N192" s="186"/>
      <c r="O192" s="186"/>
      <c r="P192" s="186"/>
      <c r="Q192" s="186"/>
      <c r="R192" s="186"/>
      <c r="S192" s="186"/>
      <c r="T192" s="187"/>
      <c r="AT192" s="181" t="s">
        <v>243</v>
      </c>
      <c r="AU192" s="181" t="s">
        <v>87</v>
      </c>
      <c r="AV192" s="14" t="s">
        <v>87</v>
      </c>
      <c r="AW192" s="14" t="s">
        <v>29</v>
      </c>
      <c r="AX192" s="14" t="s">
        <v>75</v>
      </c>
      <c r="AY192" s="181" t="s">
        <v>234</v>
      </c>
    </row>
    <row r="193" spans="1:65" s="14" customFormat="1">
      <c r="B193" s="180"/>
      <c r="D193" s="173" t="s">
        <v>243</v>
      </c>
      <c r="E193" s="181" t="s">
        <v>1</v>
      </c>
      <c r="F193" s="182" t="s">
        <v>1387</v>
      </c>
      <c r="H193" s="183">
        <v>5</v>
      </c>
      <c r="I193" s="184"/>
      <c r="L193" s="180"/>
      <c r="M193" s="185"/>
      <c r="N193" s="186"/>
      <c r="O193" s="186"/>
      <c r="P193" s="186"/>
      <c r="Q193" s="186"/>
      <c r="R193" s="186"/>
      <c r="S193" s="186"/>
      <c r="T193" s="187"/>
      <c r="AT193" s="181" t="s">
        <v>243</v>
      </c>
      <c r="AU193" s="181" t="s">
        <v>87</v>
      </c>
      <c r="AV193" s="14" t="s">
        <v>87</v>
      </c>
      <c r="AW193" s="14" t="s">
        <v>29</v>
      </c>
      <c r="AX193" s="14" t="s">
        <v>75</v>
      </c>
      <c r="AY193" s="181" t="s">
        <v>234</v>
      </c>
    </row>
    <row r="194" spans="1:65" s="14" customFormat="1">
      <c r="B194" s="180"/>
      <c r="D194" s="173" t="s">
        <v>243</v>
      </c>
      <c r="E194" s="181" t="s">
        <v>1</v>
      </c>
      <c r="F194" s="182" t="s">
        <v>1388</v>
      </c>
      <c r="H194" s="183">
        <v>15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243</v>
      </c>
      <c r="AU194" s="181" t="s">
        <v>87</v>
      </c>
      <c r="AV194" s="14" t="s">
        <v>87</v>
      </c>
      <c r="AW194" s="14" t="s">
        <v>29</v>
      </c>
      <c r="AX194" s="14" t="s">
        <v>75</v>
      </c>
      <c r="AY194" s="181" t="s">
        <v>234</v>
      </c>
    </row>
    <row r="195" spans="1:65" s="15" customFormat="1">
      <c r="B195" s="188"/>
      <c r="D195" s="173" t="s">
        <v>243</v>
      </c>
      <c r="E195" s="189" t="s">
        <v>1</v>
      </c>
      <c r="F195" s="190" t="s">
        <v>248</v>
      </c>
      <c r="H195" s="191">
        <v>36</v>
      </c>
      <c r="I195" s="192"/>
      <c r="L195" s="188"/>
      <c r="M195" s="193"/>
      <c r="N195" s="194"/>
      <c r="O195" s="194"/>
      <c r="P195" s="194"/>
      <c r="Q195" s="194"/>
      <c r="R195" s="194"/>
      <c r="S195" s="194"/>
      <c r="T195" s="195"/>
      <c r="AT195" s="189" t="s">
        <v>243</v>
      </c>
      <c r="AU195" s="189" t="s">
        <v>87</v>
      </c>
      <c r="AV195" s="15" t="s">
        <v>241</v>
      </c>
      <c r="AW195" s="15" t="s">
        <v>29</v>
      </c>
      <c r="AX195" s="15" t="s">
        <v>82</v>
      </c>
      <c r="AY195" s="189" t="s">
        <v>234</v>
      </c>
    </row>
    <row r="196" spans="1:65" s="2" customFormat="1" ht="24.15" customHeight="1">
      <c r="A196" s="33"/>
      <c r="B196" s="157"/>
      <c r="C196" s="158" t="s">
        <v>315</v>
      </c>
      <c r="D196" s="158" t="s">
        <v>237</v>
      </c>
      <c r="E196" s="159" t="s">
        <v>265</v>
      </c>
      <c r="F196" s="160" t="s">
        <v>266</v>
      </c>
      <c r="G196" s="161" t="s">
        <v>267</v>
      </c>
      <c r="H196" s="162">
        <v>6.4560000000000004</v>
      </c>
      <c r="I196" s="163"/>
      <c r="J196" s="164">
        <f>ROUND(I196*H196,2)</f>
        <v>0</v>
      </c>
      <c r="K196" s="165"/>
      <c r="L196" s="34"/>
      <c r="M196" s="166" t="s">
        <v>1</v>
      </c>
      <c r="N196" s="167" t="s">
        <v>41</v>
      </c>
      <c r="O196" s="62"/>
      <c r="P196" s="168">
        <f>O196*H196</f>
        <v>0</v>
      </c>
      <c r="Q196" s="168">
        <v>0</v>
      </c>
      <c r="R196" s="168">
        <f>Q196*H196</f>
        <v>0</v>
      </c>
      <c r="S196" s="168">
        <v>0</v>
      </c>
      <c r="T196" s="169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70" t="s">
        <v>241</v>
      </c>
      <c r="AT196" s="170" t="s">
        <v>237</v>
      </c>
      <c r="AU196" s="170" t="s">
        <v>87</v>
      </c>
      <c r="AY196" s="18" t="s">
        <v>234</v>
      </c>
      <c r="BE196" s="171">
        <f>IF(N196="základná",J196,0)</f>
        <v>0</v>
      </c>
      <c r="BF196" s="171">
        <f>IF(N196="znížená",J196,0)</f>
        <v>0</v>
      </c>
      <c r="BG196" s="171">
        <f>IF(N196="zákl. prenesená",J196,0)</f>
        <v>0</v>
      </c>
      <c r="BH196" s="171">
        <f>IF(N196="zníž. prenesená",J196,0)</f>
        <v>0</v>
      </c>
      <c r="BI196" s="171">
        <f>IF(N196="nulová",J196,0)</f>
        <v>0</v>
      </c>
      <c r="BJ196" s="18" t="s">
        <v>87</v>
      </c>
      <c r="BK196" s="171">
        <f>ROUND(I196*H196,2)</f>
        <v>0</v>
      </c>
      <c r="BL196" s="18" t="s">
        <v>241</v>
      </c>
      <c r="BM196" s="170" t="s">
        <v>1389</v>
      </c>
    </row>
    <row r="197" spans="1:65" s="2" customFormat="1" ht="24.15" customHeight="1">
      <c r="A197" s="33"/>
      <c r="B197" s="157"/>
      <c r="C197" s="158" t="s">
        <v>321</v>
      </c>
      <c r="D197" s="158" t="s">
        <v>237</v>
      </c>
      <c r="E197" s="159" t="s">
        <v>1390</v>
      </c>
      <c r="F197" s="160" t="s">
        <v>1391</v>
      </c>
      <c r="G197" s="161" t="s">
        <v>267</v>
      </c>
      <c r="H197" s="162">
        <v>6.4560000000000004</v>
      </c>
      <c r="I197" s="163"/>
      <c r="J197" s="164">
        <f>ROUND(I197*H197,2)</f>
        <v>0</v>
      </c>
      <c r="K197" s="165"/>
      <c r="L197" s="34"/>
      <c r="M197" s="166" t="s">
        <v>1</v>
      </c>
      <c r="N197" s="167" t="s">
        <v>41</v>
      </c>
      <c r="O197" s="62"/>
      <c r="P197" s="168">
        <f>O197*H197</f>
        <v>0</v>
      </c>
      <c r="Q197" s="168">
        <v>0</v>
      </c>
      <c r="R197" s="168">
        <f>Q197*H197</f>
        <v>0</v>
      </c>
      <c r="S197" s="168">
        <v>0</v>
      </c>
      <c r="T197" s="169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0" t="s">
        <v>241</v>
      </c>
      <c r="AT197" s="170" t="s">
        <v>237</v>
      </c>
      <c r="AU197" s="170" t="s">
        <v>87</v>
      </c>
      <c r="AY197" s="18" t="s">
        <v>234</v>
      </c>
      <c r="BE197" s="171">
        <f>IF(N197="základná",J197,0)</f>
        <v>0</v>
      </c>
      <c r="BF197" s="171">
        <f>IF(N197="znížená",J197,0)</f>
        <v>0</v>
      </c>
      <c r="BG197" s="171">
        <f>IF(N197="zákl. prenesená",J197,0)</f>
        <v>0</v>
      </c>
      <c r="BH197" s="171">
        <f>IF(N197="zníž. prenesená",J197,0)</f>
        <v>0</v>
      </c>
      <c r="BI197" s="171">
        <f>IF(N197="nulová",J197,0)</f>
        <v>0</v>
      </c>
      <c r="BJ197" s="18" t="s">
        <v>87</v>
      </c>
      <c r="BK197" s="171">
        <f>ROUND(I197*H197,2)</f>
        <v>0</v>
      </c>
      <c r="BL197" s="18" t="s">
        <v>241</v>
      </c>
      <c r="BM197" s="170" t="s">
        <v>1392</v>
      </c>
    </row>
    <row r="198" spans="1:65" s="2" customFormat="1" ht="21.75" customHeight="1">
      <c r="A198" s="33"/>
      <c r="B198" s="157"/>
      <c r="C198" s="158" t="s">
        <v>327</v>
      </c>
      <c r="D198" s="158" t="s">
        <v>237</v>
      </c>
      <c r="E198" s="159" t="s">
        <v>270</v>
      </c>
      <c r="F198" s="160" t="s">
        <v>271</v>
      </c>
      <c r="G198" s="161" t="s">
        <v>267</v>
      </c>
      <c r="H198" s="162">
        <v>6.4560000000000004</v>
      </c>
      <c r="I198" s="163"/>
      <c r="J198" s="164">
        <f>ROUND(I198*H198,2)</f>
        <v>0</v>
      </c>
      <c r="K198" s="165"/>
      <c r="L198" s="34"/>
      <c r="M198" s="166" t="s">
        <v>1</v>
      </c>
      <c r="N198" s="167" t="s">
        <v>41</v>
      </c>
      <c r="O198" s="62"/>
      <c r="P198" s="168">
        <f>O198*H198</f>
        <v>0</v>
      </c>
      <c r="Q198" s="168">
        <v>0</v>
      </c>
      <c r="R198" s="168">
        <f>Q198*H198</f>
        <v>0</v>
      </c>
      <c r="S198" s="168">
        <v>0</v>
      </c>
      <c r="T198" s="169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70" t="s">
        <v>241</v>
      </c>
      <c r="AT198" s="170" t="s">
        <v>237</v>
      </c>
      <c r="AU198" s="170" t="s">
        <v>87</v>
      </c>
      <c r="AY198" s="18" t="s">
        <v>234</v>
      </c>
      <c r="BE198" s="171">
        <f>IF(N198="základná",J198,0)</f>
        <v>0</v>
      </c>
      <c r="BF198" s="171">
        <f>IF(N198="znížená",J198,0)</f>
        <v>0</v>
      </c>
      <c r="BG198" s="171">
        <f>IF(N198="zákl. prenesená",J198,0)</f>
        <v>0</v>
      </c>
      <c r="BH198" s="171">
        <f>IF(N198="zníž. prenesená",J198,0)</f>
        <v>0</v>
      </c>
      <c r="BI198" s="171">
        <f>IF(N198="nulová",J198,0)</f>
        <v>0</v>
      </c>
      <c r="BJ198" s="18" t="s">
        <v>87</v>
      </c>
      <c r="BK198" s="171">
        <f>ROUND(I198*H198,2)</f>
        <v>0</v>
      </c>
      <c r="BL198" s="18" t="s">
        <v>241</v>
      </c>
      <c r="BM198" s="170" t="s">
        <v>1393</v>
      </c>
    </row>
    <row r="199" spans="1:65" s="2" customFormat="1" ht="24.15" customHeight="1">
      <c r="A199" s="33"/>
      <c r="B199" s="157"/>
      <c r="C199" s="158" t="s">
        <v>335</v>
      </c>
      <c r="D199" s="158" t="s">
        <v>237</v>
      </c>
      <c r="E199" s="159" t="s">
        <v>274</v>
      </c>
      <c r="F199" s="160" t="s">
        <v>275</v>
      </c>
      <c r="G199" s="161" t="s">
        <v>267</v>
      </c>
      <c r="H199" s="162">
        <v>813.45600000000002</v>
      </c>
      <c r="I199" s="163"/>
      <c r="J199" s="164">
        <f>ROUND(I199*H199,2)</f>
        <v>0</v>
      </c>
      <c r="K199" s="165"/>
      <c r="L199" s="34"/>
      <c r="M199" s="166" t="s">
        <v>1</v>
      </c>
      <c r="N199" s="167" t="s">
        <v>41</v>
      </c>
      <c r="O199" s="62"/>
      <c r="P199" s="168">
        <f>O199*H199</f>
        <v>0</v>
      </c>
      <c r="Q199" s="168">
        <v>0</v>
      </c>
      <c r="R199" s="168">
        <f>Q199*H199</f>
        <v>0</v>
      </c>
      <c r="S199" s="168">
        <v>0</v>
      </c>
      <c r="T199" s="169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70" t="s">
        <v>241</v>
      </c>
      <c r="AT199" s="170" t="s">
        <v>237</v>
      </c>
      <c r="AU199" s="170" t="s">
        <v>87</v>
      </c>
      <c r="AY199" s="18" t="s">
        <v>234</v>
      </c>
      <c r="BE199" s="171">
        <f>IF(N199="základná",J199,0)</f>
        <v>0</v>
      </c>
      <c r="BF199" s="171">
        <f>IF(N199="znížená",J199,0)</f>
        <v>0</v>
      </c>
      <c r="BG199" s="171">
        <f>IF(N199="zákl. prenesená",J199,0)</f>
        <v>0</v>
      </c>
      <c r="BH199" s="171">
        <f>IF(N199="zníž. prenesená",J199,0)</f>
        <v>0</v>
      </c>
      <c r="BI199" s="171">
        <f>IF(N199="nulová",J199,0)</f>
        <v>0</v>
      </c>
      <c r="BJ199" s="18" t="s">
        <v>87</v>
      </c>
      <c r="BK199" s="171">
        <f>ROUND(I199*H199,2)</f>
        <v>0</v>
      </c>
      <c r="BL199" s="18" t="s">
        <v>241</v>
      </c>
      <c r="BM199" s="170" t="s">
        <v>1394</v>
      </c>
    </row>
    <row r="200" spans="1:65" s="14" customFormat="1">
      <c r="B200" s="180"/>
      <c r="D200" s="173" t="s">
        <v>243</v>
      </c>
      <c r="E200" s="181" t="s">
        <v>1</v>
      </c>
      <c r="F200" s="182" t="s">
        <v>1395</v>
      </c>
      <c r="H200" s="183">
        <v>58.103999999999999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243</v>
      </c>
      <c r="AU200" s="181" t="s">
        <v>87</v>
      </c>
      <c r="AV200" s="14" t="s">
        <v>87</v>
      </c>
      <c r="AW200" s="14" t="s">
        <v>29</v>
      </c>
      <c r="AX200" s="14" t="s">
        <v>82</v>
      </c>
      <c r="AY200" s="181" t="s">
        <v>234</v>
      </c>
    </row>
    <row r="201" spans="1:65" s="14" customFormat="1">
      <c r="B201" s="180"/>
      <c r="D201" s="173" t="s">
        <v>243</v>
      </c>
      <c r="F201" s="182" t="s">
        <v>1396</v>
      </c>
      <c r="H201" s="183">
        <v>813.45600000000002</v>
      </c>
      <c r="I201" s="184"/>
      <c r="L201" s="180"/>
      <c r="M201" s="185"/>
      <c r="N201" s="186"/>
      <c r="O201" s="186"/>
      <c r="P201" s="186"/>
      <c r="Q201" s="186"/>
      <c r="R201" s="186"/>
      <c r="S201" s="186"/>
      <c r="T201" s="187"/>
      <c r="AT201" s="181" t="s">
        <v>243</v>
      </c>
      <c r="AU201" s="181" t="s">
        <v>87</v>
      </c>
      <c r="AV201" s="14" t="s">
        <v>87</v>
      </c>
      <c r="AW201" s="14" t="s">
        <v>3</v>
      </c>
      <c r="AX201" s="14" t="s">
        <v>82</v>
      </c>
      <c r="AY201" s="181" t="s">
        <v>234</v>
      </c>
    </row>
    <row r="202" spans="1:65" s="2" customFormat="1" ht="24.15" customHeight="1">
      <c r="A202" s="33"/>
      <c r="B202" s="157"/>
      <c r="C202" s="158" t="s">
        <v>342</v>
      </c>
      <c r="D202" s="158" t="s">
        <v>237</v>
      </c>
      <c r="E202" s="159" t="s">
        <v>279</v>
      </c>
      <c r="F202" s="160" t="s">
        <v>280</v>
      </c>
      <c r="G202" s="161" t="s">
        <v>267</v>
      </c>
      <c r="H202" s="162">
        <v>6.4560000000000004</v>
      </c>
      <c r="I202" s="163"/>
      <c r="J202" s="164">
        <f>ROUND(I202*H202,2)</f>
        <v>0</v>
      </c>
      <c r="K202" s="165"/>
      <c r="L202" s="34"/>
      <c r="M202" s="166" t="s">
        <v>1</v>
      </c>
      <c r="N202" s="167" t="s">
        <v>41</v>
      </c>
      <c r="O202" s="62"/>
      <c r="P202" s="168">
        <f>O202*H202</f>
        <v>0</v>
      </c>
      <c r="Q202" s="168">
        <v>0</v>
      </c>
      <c r="R202" s="168">
        <f>Q202*H202</f>
        <v>0</v>
      </c>
      <c r="S202" s="168">
        <v>0</v>
      </c>
      <c r="T202" s="169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0" t="s">
        <v>241</v>
      </c>
      <c r="AT202" s="170" t="s">
        <v>237</v>
      </c>
      <c r="AU202" s="170" t="s">
        <v>87</v>
      </c>
      <c r="AY202" s="18" t="s">
        <v>234</v>
      </c>
      <c r="BE202" s="171">
        <f>IF(N202="základná",J202,0)</f>
        <v>0</v>
      </c>
      <c r="BF202" s="171">
        <f>IF(N202="znížená",J202,0)</f>
        <v>0</v>
      </c>
      <c r="BG202" s="171">
        <f>IF(N202="zákl. prenesená",J202,0)</f>
        <v>0</v>
      </c>
      <c r="BH202" s="171">
        <f>IF(N202="zníž. prenesená",J202,0)</f>
        <v>0</v>
      </c>
      <c r="BI202" s="171">
        <f>IF(N202="nulová",J202,0)</f>
        <v>0</v>
      </c>
      <c r="BJ202" s="18" t="s">
        <v>87</v>
      </c>
      <c r="BK202" s="171">
        <f>ROUND(I202*H202,2)</f>
        <v>0</v>
      </c>
      <c r="BL202" s="18" t="s">
        <v>241</v>
      </c>
      <c r="BM202" s="170" t="s">
        <v>1397</v>
      </c>
    </row>
    <row r="203" spans="1:65" s="2" customFormat="1" ht="24.15" customHeight="1">
      <c r="A203" s="33"/>
      <c r="B203" s="157"/>
      <c r="C203" s="158" t="s">
        <v>349</v>
      </c>
      <c r="D203" s="158" t="s">
        <v>237</v>
      </c>
      <c r="E203" s="159" t="s">
        <v>286</v>
      </c>
      <c r="F203" s="160" t="s">
        <v>287</v>
      </c>
      <c r="G203" s="161" t="s">
        <v>267</v>
      </c>
      <c r="H203" s="162">
        <v>6.4560000000000004</v>
      </c>
      <c r="I203" s="163"/>
      <c r="J203" s="164">
        <f>ROUND(I203*H203,2)</f>
        <v>0</v>
      </c>
      <c r="K203" s="165"/>
      <c r="L203" s="34"/>
      <c r="M203" s="166" t="s">
        <v>1</v>
      </c>
      <c r="N203" s="167" t="s">
        <v>41</v>
      </c>
      <c r="O203" s="62"/>
      <c r="P203" s="168">
        <f>O203*H203</f>
        <v>0</v>
      </c>
      <c r="Q203" s="168">
        <v>0</v>
      </c>
      <c r="R203" s="168">
        <f>Q203*H203</f>
        <v>0</v>
      </c>
      <c r="S203" s="168">
        <v>0</v>
      </c>
      <c r="T203" s="169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70" t="s">
        <v>241</v>
      </c>
      <c r="AT203" s="170" t="s">
        <v>237</v>
      </c>
      <c r="AU203" s="170" t="s">
        <v>87</v>
      </c>
      <c r="AY203" s="18" t="s">
        <v>234</v>
      </c>
      <c r="BE203" s="171">
        <f>IF(N203="základná",J203,0)</f>
        <v>0</v>
      </c>
      <c r="BF203" s="171">
        <f>IF(N203="znížená",J203,0)</f>
        <v>0</v>
      </c>
      <c r="BG203" s="171">
        <f>IF(N203="zákl. prenesená",J203,0)</f>
        <v>0</v>
      </c>
      <c r="BH203" s="171">
        <f>IF(N203="zníž. prenesená",J203,0)</f>
        <v>0</v>
      </c>
      <c r="BI203" s="171">
        <f>IF(N203="nulová",J203,0)</f>
        <v>0</v>
      </c>
      <c r="BJ203" s="18" t="s">
        <v>87</v>
      </c>
      <c r="BK203" s="171">
        <f>ROUND(I203*H203,2)</f>
        <v>0</v>
      </c>
      <c r="BL203" s="18" t="s">
        <v>241</v>
      </c>
      <c r="BM203" s="170" t="s">
        <v>1398</v>
      </c>
    </row>
    <row r="204" spans="1:65" s="12" customFormat="1" ht="22.95" customHeight="1">
      <c r="B204" s="144"/>
      <c r="D204" s="145" t="s">
        <v>74</v>
      </c>
      <c r="E204" s="155" t="s">
        <v>325</v>
      </c>
      <c r="F204" s="155" t="s">
        <v>326</v>
      </c>
      <c r="I204" s="147"/>
      <c r="J204" s="156">
        <f>BK204</f>
        <v>0</v>
      </c>
      <c r="L204" s="144"/>
      <c r="M204" s="149"/>
      <c r="N204" s="150"/>
      <c r="O204" s="150"/>
      <c r="P204" s="151">
        <f>P205</f>
        <v>0</v>
      </c>
      <c r="Q204" s="150"/>
      <c r="R204" s="151">
        <f>R205</f>
        <v>0</v>
      </c>
      <c r="S204" s="150"/>
      <c r="T204" s="152">
        <f>T205</f>
        <v>0</v>
      </c>
      <c r="AR204" s="145" t="s">
        <v>82</v>
      </c>
      <c r="AT204" s="153" t="s">
        <v>74</v>
      </c>
      <c r="AU204" s="153" t="s">
        <v>82</v>
      </c>
      <c r="AY204" s="145" t="s">
        <v>234</v>
      </c>
      <c r="BK204" s="154">
        <f>BK205</f>
        <v>0</v>
      </c>
    </row>
    <row r="205" spans="1:65" s="2" customFormat="1" ht="33" customHeight="1">
      <c r="A205" s="33"/>
      <c r="B205" s="157"/>
      <c r="C205" s="158" t="s">
        <v>7</v>
      </c>
      <c r="D205" s="158" t="s">
        <v>237</v>
      </c>
      <c r="E205" s="159" t="s">
        <v>1399</v>
      </c>
      <c r="F205" s="160" t="s">
        <v>1400</v>
      </c>
      <c r="G205" s="161" t="s">
        <v>267</v>
      </c>
      <c r="H205" s="162">
        <v>4.8460000000000001</v>
      </c>
      <c r="I205" s="163"/>
      <c r="J205" s="164">
        <f>ROUND(I205*H205,2)</f>
        <v>0</v>
      </c>
      <c r="K205" s="165"/>
      <c r="L205" s="34"/>
      <c r="M205" s="166" t="s">
        <v>1</v>
      </c>
      <c r="N205" s="167" t="s">
        <v>41</v>
      </c>
      <c r="O205" s="62"/>
      <c r="P205" s="168">
        <f>O205*H205</f>
        <v>0</v>
      </c>
      <c r="Q205" s="168">
        <v>0</v>
      </c>
      <c r="R205" s="168">
        <f>Q205*H205</f>
        <v>0</v>
      </c>
      <c r="S205" s="168">
        <v>0</v>
      </c>
      <c r="T205" s="169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70" t="s">
        <v>241</v>
      </c>
      <c r="AT205" s="170" t="s">
        <v>237</v>
      </c>
      <c r="AU205" s="170" t="s">
        <v>87</v>
      </c>
      <c r="AY205" s="18" t="s">
        <v>234</v>
      </c>
      <c r="BE205" s="171">
        <f>IF(N205="základná",J205,0)</f>
        <v>0</v>
      </c>
      <c r="BF205" s="171">
        <f>IF(N205="znížená",J205,0)</f>
        <v>0</v>
      </c>
      <c r="BG205" s="171">
        <f>IF(N205="zákl. prenesená",J205,0)</f>
        <v>0</v>
      </c>
      <c r="BH205" s="171">
        <f>IF(N205="zníž. prenesená",J205,0)</f>
        <v>0</v>
      </c>
      <c r="BI205" s="171">
        <f>IF(N205="nulová",J205,0)</f>
        <v>0</v>
      </c>
      <c r="BJ205" s="18" t="s">
        <v>87</v>
      </c>
      <c r="BK205" s="171">
        <f>ROUND(I205*H205,2)</f>
        <v>0</v>
      </c>
      <c r="BL205" s="18" t="s">
        <v>241</v>
      </c>
      <c r="BM205" s="170" t="s">
        <v>1401</v>
      </c>
    </row>
    <row r="206" spans="1:65" s="12" customFormat="1" ht="25.95" customHeight="1">
      <c r="B206" s="144"/>
      <c r="D206" s="145" t="s">
        <v>74</v>
      </c>
      <c r="E206" s="146" t="s">
        <v>331</v>
      </c>
      <c r="F206" s="146" t="s">
        <v>1402</v>
      </c>
      <c r="I206" s="147"/>
      <c r="J206" s="148">
        <f>BK206</f>
        <v>0</v>
      </c>
      <c r="L206" s="144"/>
      <c r="M206" s="149"/>
      <c r="N206" s="150"/>
      <c r="O206" s="150"/>
      <c r="P206" s="151">
        <f>P207+P229+P288+P358+P407</f>
        <v>0</v>
      </c>
      <c r="Q206" s="150"/>
      <c r="R206" s="151">
        <f>R207+R229+R288+R358+R407</f>
        <v>1.4618050000000002</v>
      </c>
      <c r="S206" s="150"/>
      <c r="T206" s="152">
        <f>T207+T229+T288+T358+T407</f>
        <v>6.9999999999999999E-4</v>
      </c>
      <c r="AR206" s="145" t="s">
        <v>87</v>
      </c>
      <c r="AT206" s="153" t="s">
        <v>74</v>
      </c>
      <c r="AU206" s="153" t="s">
        <v>75</v>
      </c>
      <c r="AY206" s="145" t="s">
        <v>234</v>
      </c>
      <c r="BK206" s="154">
        <f>BK207+BK229+BK288+BK358+BK407</f>
        <v>0</v>
      </c>
    </row>
    <row r="207" spans="1:65" s="12" customFormat="1" ht="22.95" customHeight="1">
      <c r="B207" s="144"/>
      <c r="D207" s="145" t="s">
        <v>74</v>
      </c>
      <c r="E207" s="155" t="s">
        <v>879</v>
      </c>
      <c r="F207" s="155" t="s">
        <v>880</v>
      </c>
      <c r="I207" s="147"/>
      <c r="J207" s="156">
        <f>BK207</f>
        <v>0</v>
      </c>
      <c r="L207" s="144"/>
      <c r="M207" s="149"/>
      <c r="N207" s="150"/>
      <c r="O207" s="150"/>
      <c r="P207" s="151">
        <f>SUM(P208:P228)</f>
        <v>0</v>
      </c>
      <c r="Q207" s="150"/>
      <c r="R207" s="151">
        <f>SUM(R208:R228)</f>
        <v>1.5260000000000003E-2</v>
      </c>
      <c r="S207" s="150"/>
      <c r="T207" s="152">
        <f>SUM(T208:T228)</f>
        <v>0</v>
      </c>
      <c r="AR207" s="145" t="s">
        <v>87</v>
      </c>
      <c r="AT207" s="153" t="s">
        <v>74</v>
      </c>
      <c r="AU207" s="153" t="s">
        <v>82</v>
      </c>
      <c r="AY207" s="145" t="s">
        <v>234</v>
      </c>
      <c r="BK207" s="154">
        <f>SUM(BK208:BK228)</f>
        <v>0</v>
      </c>
    </row>
    <row r="208" spans="1:65" s="2" customFormat="1" ht="24.15" customHeight="1">
      <c r="A208" s="33"/>
      <c r="B208" s="157"/>
      <c r="C208" s="158" t="s">
        <v>362</v>
      </c>
      <c r="D208" s="158" t="s">
        <v>237</v>
      </c>
      <c r="E208" s="159" t="s">
        <v>1403</v>
      </c>
      <c r="F208" s="160" t="s">
        <v>1404</v>
      </c>
      <c r="G208" s="161" t="s">
        <v>240</v>
      </c>
      <c r="H208" s="162">
        <v>305</v>
      </c>
      <c r="I208" s="163"/>
      <c r="J208" s="164">
        <f>ROUND(I208*H208,2)</f>
        <v>0</v>
      </c>
      <c r="K208" s="165"/>
      <c r="L208" s="34"/>
      <c r="M208" s="166" t="s">
        <v>1</v>
      </c>
      <c r="N208" s="167" t="s">
        <v>41</v>
      </c>
      <c r="O208" s="62"/>
      <c r="P208" s="168">
        <f>O208*H208</f>
        <v>0</v>
      </c>
      <c r="Q208" s="168">
        <v>2.0000000000000002E-5</v>
      </c>
      <c r="R208" s="168">
        <f>Q208*H208</f>
        <v>6.1000000000000004E-3</v>
      </c>
      <c r="S208" s="168">
        <v>0</v>
      </c>
      <c r="T208" s="169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70" t="s">
        <v>327</v>
      </c>
      <c r="AT208" s="170" t="s">
        <v>237</v>
      </c>
      <c r="AU208" s="170" t="s">
        <v>87</v>
      </c>
      <c r="AY208" s="18" t="s">
        <v>234</v>
      </c>
      <c r="BE208" s="171">
        <f>IF(N208="základná",J208,0)</f>
        <v>0</v>
      </c>
      <c r="BF208" s="171">
        <f>IF(N208="znížená",J208,0)</f>
        <v>0</v>
      </c>
      <c r="BG208" s="171">
        <f>IF(N208="zákl. prenesená",J208,0)</f>
        <v>0</v>
      </c>
      <c r="BH208" s="171">
        <f>IF(N208="zníž. prenesená",J208,0)</f>
        <v>0</v>
      </c>
      <c r="BI208" s="171">
        <f>IF(N208="nulová",J208,0)</f>
        <v>0</v>
      </c>
      <c r="BJ208" s="18" t="s">
        <v>87</v>
      </c>
      <c r="BK208" s="171">
        <f>ROUND(I208*H208,2)</f>
        <v>0</v>
      </c>
      <c r="BL208" s="18" t="s">
        <v>327</v>
      </c>
      <c r="BM208" s="170" t="s">
        <v>1405</v>
      </c>
    </row>
    <row r="209" spans="1:65" s="14" customFormat="1">
      <c r="B209" s="180"/>
      <c r="D209" s="173" t="s">
        <v>243</v>
      </c>
      <c r="E209" s="181" t="s">
        <v>1</v>
      </c>
      <c r="F209" s="182" t="s">
        <v>1406</v>
      </c>
      <c r="H209" s="183">
        <v>305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243</v>
      </c>
      <c r="AU209" s="181" t="s">
        <v>87</v>
      </c>
      <c r="AV209" s="14" t="s">
        <v>87</v>
      </c>
      <c r="AW209" s="14" t="s">
        <v>29</v>
      </c>
      <c r="AX209" s="14" t="s">
        <v>82</v>
      </c>
      <c r="AY209" s="181" t="s">
        <v>234</v>
      </c>
    </row>
    <row r="210" spans="1:65" s="2" customFormat="1" ht="33" customHeight="1">
      <c r="A210" s="33"/>
      <c r="B210" s="157"/>
      <c r="C210" s="199" t="s">
        <v>367</v>
      </c>
      <c r="D210" s="199" t="s">
        <v>478</v>
      </c>
      <c r="E210" s="200" t="s">
        <v>1407</v>
      </c>
      <c r="F210" s="201" t="s">
        <v>1408</v>
      </c>
      <c r="G210" s="202" t="s">
        <v>240</v>
      </c>
      <c r="H210" s="203">
        <v>17</v>
      </c>
      <c r="I210" s="204"/>
      <c r="J210" s="205">
        <f>ROUND(I210*H210,2)</f>
        <v>0</v>
      </c>
      <c r="K210" s="206"/>
      <c r="L210" s="207"/>
      <c r="M210" s="208" t="s">
        <v>1</v>
      </c>
      <c r="N210" s="209" t="s">
        <v>41</v>
      </c>
      <c r="O210" s="62"/>
      <c r="P210" s="168">
        <f>O210*H210</f>
        <v>0</v>
      </c>
      <c r="Q210" s="168">
        <v>1.3999999999999999E-4</v>
      </c>
      <c r="R210" s="168">
        <f>Q210*H210</f>
        <v>2.3799999999999997E-3</v>
      </c>
      <c r="S210" s="168">
        <v>0</v>
      </c>
      <c r="T210" s="169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70" t="s">
        <v>643</v>
      </c>
      <c r="AT210" s="170" t="s">
        <v>478</v>
      </c>
      <c r="AU210" s="170" t="s">
        <v>87</v>
      </c>
      <c r="AY210" s="18" t="s">
        <v>234</v>
      </c>
      <c r="BE210" s="171">
        <f>IF(N210="základná",J210,0)</f>
        <v>0</v>
      </c>
      <c r="BF210" s="171">
        <f>IF(N210="znížená",J210,0)</f>
        <v>0</v>
      </c>
      <c r="BG210" s="171">
        <f>IF(N210="zákl. prenesená",J210,0)</f>
        <v>0</v>
      </c>
      <c r="BH210" s="171">
        <f>IF(N210="zníž. prenesená",J210,0)</f>
        <v>0</v>
      </c>
      <c r="BI210" s="171">
        <f>IF(N210="nulová",J210,0)</f>
        <v>0</v>
      </c>
      <c r="BJ210" s="18" t="s">
        <v>87</v>
      </c>
      <c r="BK210" s="171">
        <f>ROUND(I210*H210,2)</f>
        <v>0</v>
      </c>
      <c r="BL210" s="18" t="s">
        <v>327</v>
      </c>
      <c r="BM210" s="170" t="s">
        <v>1409</v>
      </c>
    </row>
    <row r="211" spans="1:65" s="14" customFormat="1">
      <c r="B211" s="180"/>
      <c r="D211" s="173" t="s">
        <v>243</v>
      </c>
      <c r="E211" s="181" t="s">
        <v>1</v>
      </c>
      <c r="F211" s="182" t="s">
        <v>1410</v>
      </c>
      <c r="H211" s="183">
        <v>17</v>
      </c>
      <c r="I211" s="184"/>
      <c r="L211" s="180"/>
      <c r="M211" s="185"/>
      <c r="N211" s="186"/>
      <c r="O211" s="186"/>
      <c r="P211" s="186"/>
      <c r="Q211" s="186"/>
      <c r="R211" s="186"/>
      <c r="S211" s="186"/>
      <c r="T211" s="187"/>
      <c r="AT211" s="181" t="s">
        <v>243</v>
      </c>
      <c r="AU211" s="181" t="s">
        <v>87</v>
      </c>
      <c r="AV211" s="14" t="s">
        <v>87</v>
      </c>
      <c r="AW211" s="14" t="s">
        <v>29</v>
      </c>
      <c r="AX211" s="14" t="s">
        <v>82</v>
      </c>
      <c r="AY211" s="181" t="s">
        <v>234</v>
      </c>
    </row>
    <row r="212" spans="1:65" s="2" customFormat="1" ht="33" customHeight="1">
      <c r="A212" s="33"/>
      <c r="B212" s="157"/>
      <c r="C212" s="199" t="s">
        <v>372</v>
      </c>
      <c r="D212" s="199" t="s">
        <v>478</v>
      </c>
      <c r="E212" s="200" t="s">
        <v>1411</v>
      </c>
      <c r="F212" s="201" t="s">
        <v>1412</v>
      </c>
      <c r="G212" s="202" t="s">
        <v>240</v>
      </c>
      <c r="H212" s="203">
        <v>138</v>
      </c>
      <c r="I212" s="204"/>
      <c r="J212" s="205">
        <f>ROUND(I212*H212,2)</f>
        <v>0</v>
      </c>
      <c r="K212" s="206"/>
      <c r="L212" s="207"/>
      <c r="M212" s="208" t="s">
        <v>1</v>
      </c>
      <c r="N212" s="209" t="s">
        <v>41</v>
      </c>
      <c r="O212" s="62"/>
      <c r="P212" s="168">
        <f>O212*H212</f>
        <v>0</v>
      </c>
      <c r="Q212" s="168">
        <v>1.0000000000000001E-5</v>
      </c>
      <c r="R212" s="168">
        <f>Q212*H212</f>
        <v>1.3800000000000002E-3</v>
      </c>
      <c r="S212" s="168">
        <v>0</v>
      </c>
      <c r="T212" s="169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70" t="s">
        <v>643</v>
      </c>
      <c r="AT212" s="170" t="s">
        <v>478</v>
      </c>
      <c r="AU212" s="170" t="s">
        <v>87</v>
      </c>
      <c r="AY212" s="18" t="s">
        <v>234</v>
      </c>
      <c r="BE212" s="171">
        <f>IF(N212="základná",J212,0)</f>
        <v>0</v>
      </c>
      <c r="BF212" s="171">
        <f>IF(N212="znížená",J212,0)</f>
        <v>0</v>
      </c>
      <c r="BG212" s="171">
        <f>IF(N212="zákl. prenesená",J212,0)</f>
        <v>0</v>
      </c>
      <c r="BH212" s="171">
        <f>IF(N212="zníž. prenesená",J212,0)</f>
        <v>0</v>
      </c>
      <c r="BI212" s="171">
        <f>IF(N212="nulová",J212,0)</f>
        <v>0</v>
      </c>
      <c r="BJ212" s="18" t="s">
        <v>87</v>
      </c>
      <c r="BK212" s="171">
        <f>ROUND(I212*H212,2)</f>
        <v>0</v>
      </c>
      <c r="BL212" s="18" t="s">
        <v>327</v>
      </c>
      <c r="BM212" s="170" t="s">
        <v>1413</v>
      </c>
    </row>
    <row r="213" spans="1:65" s="14" customFormat="1">
      <c r="B213" s="180"/>
      <c r="D213" s="173" t="s">
        <v>243</v>
      </c>
      <c r="E213" s="181" t="s">
        <v>1</v>
      </c>
      <c r="F213" s="182" t="s">
        <v>1414</v>
      </c>
      <c r="H213" s="183">
        <v>32</v>
      </c>
      <c r="I213" s="184"/>
      <c r="L213" s="180"/>
      <c r="M213" s="185"/>
      <c r="N213" s="186"/>
      <c r="O213" s="186"/>
      <c r="P213" s="186"/>
      <c r="Q213" s="186"/>
      <c r="R213" s="186"/>
      <c r="S213" s="186"/>
      <c r="T213" s="187"/>
      <c r="AT213" s="181" t="s">
        <v>243</v>
      </c>
      <c r="AU213" s="181" t="s">
        <v>87</v>
      </c>
      <c r="AV213" s="14" t="s">
        <v>87</v>
      </c>
      <c r="AW213" s="14" t="s">
        <v>29</v>
      </c>
      <c r="AX213" s="14" t="s">
        <v>75</v>
      </c>
      <c r="AY213" s="181" t="s">
        <v>234</v>
      </c>
    </row>
    <row r="214" spans="1:65" s="14" customFormat="1">
      <c r="B214" s="180"/>
      <c r="D214" s="173" t="s">
        <v>243</v>
      </c>
      <c r="E214" s="181" t="s">
        <v>1</v>
      </c>
      <c r="F214" s="182" t="s">
        <v>1415</v>
      </c>
      <c r="H214" s="183">
        <v>106</v>
      </c>
      <c r="I214" s="184"/>
      <c r="L214" s="180"/>
      <c r="M214" s="185"/>
      <c r="N214" s="186"/>
      <c r="O214" s="186"/>
      <c r="P214" s="186"/>
      <c r="Q214" s="186"/>
      <c r="R214" s="186"/>
      <c r="S214" s="186"/>
      <c r="T214" s="187"/>
      <c r="AT214" s="181" t="s">
        <v>243</v>
      </c>
      <c r="AU214" s="181" t="s">
        <v>87</v>
      </c>
      <c r="AV214" s="14" t="s">
        <v>87</v>
      </c>
      <c r="AW214" s="14" t="s">
        <v>29</v>
      </c>
      <c r="AX214" s="14" t="s">
        <v>75</v>
      </c>
      <c r="AY214" s="181" t="s">
        <v>234</v>
      </c>
    </row>
    <row r="215" spans="1:65" s="15" customFormat="1">
      <c r="B215" s="188"/>
      <c r="D215" s="173" t="s">
        <v>243</v>
      </c>
      <c r="E215" s="189" t="s">
        <v>1</v>
      </c>
      <c r="F215" s="190" t="s">
        <v>248</v>
      </c>
      <c r="H215" s="191">
        <v>138</v>
      </c>
      <c r="I215" s="192"/>
      <c r="L215" s="188"/>
      <c r="M215" s="193"/>
      <c r="N215" s="194"/>
      <c r="O215" s="194"/>
      <c r="P215" s="194"/>
      <c r="Q215" s="194"/>
      <c r="R215" s="194"/>
      <c r="S215" s="194"/>
      <c r="T215" s="195"/>
      <c r="AT215" s="189" t="s">
        <v>243</v>
      </c>
      <c r="AU215" s="189" t="s">
        <v>87</v>
      </c>
      <c r="AV215" s="15" t="s">
        <v>241</v>
      </c>
      <c r="AW215" s="15" t="s">
        <v>29</v>
      </c>
      <c r="AX215" s="15" t="s">
        <v>82</v>
      </c>
      <c r="AY215" s="189" t="s">
        <v>234</v>
      </c>
    </row>
    <row r="216" spans="1:65" s="2" customFormat="1" ht="33" customHeight="1">
      <c r="A216" s="33"/>
      <c r="B216" s="157"/>
      <c r="C216" s="199" t="s">
        <v>379</v>
      </c>
      <c r="D216" s="199" t="s">
        <v>478</v>
      </c>
      <c r="E216" s="200" t="s">
        <v>1416</v>
      </c>
      <c r="F216" s="201" t="s">
        <v>1417</v>
      </c>
      <c r="G216" s="202" t="s">
        <v>240</v>
      </c>
      <c r="H216" s="203">
        <v>102</v>
      </c>
      <c r="I216" s="204"/>
      <c r="J216" s="205">
        <f>ROUND(I216*H216,2)</f>
        <v>0</v>
      </c>
      <c r="K216" s="206"/>
      <c r="L216" s="207"/>
      <c r="M216" s="208" t="s">
        <v>1</v>
      </c>
      <c r="N216" s="209" t="s">
        <v>41</v>
      </c>
      <c r="O216" s="62"/>
      <c r="P216" s="168">
        <f>O216*H216</f>
        <v>0</v>
      </c>
      <c r="Q216" s="168">
        <v>2.0000000000000002E-5</v>
      </c>
      <c r="R216" s="168">
        <f>Q216*H216</f>
        <v>2.0400000000000001E-3</v>
      </c>
      <c r="S216" s="168">
        <v>0</v>
      </c>
      <c r="T216" s="169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70" t="s">
        <v>643</v>
      </c>
      <c r="AT216" s="170" t="s">
        <v>478</v>
      </c>
      <c r="AU216" s="170" t="s">
        <v>87</v>
      </c>
      <c r="AY216" s="18" t="s">
        <v>234</v>
      </c>
      <c r="BE216" s="171">
        <f>IF(N216="základná",J216,0)</f>
        <v>0</v>
      </c>
      <c r="BF216" s="171">
        <f>IF(N216="znížená",J216,0)</f>
        <v>0</v>
      </c>
      <c r="BG216" s="171">
        <f>IF(N216="zákl. prenesená",J216,0)</f>
        <v>0</v>
      </c>
      <c r="BH216" s="171">
        <f>IF(N216="zníž. prenesená",J216,0)</f>
        <v>0</v>
      </c>
      <c r="BI216" s="171">
        <f>IF(N216="nulová",J216,0)</f>
        <v>0</v>
      </c>
      <c r="BJ216" s="18" t="s">
        <v>87</v>
      </c>
      <c r="BK216" s="171">
        <f>ROUND(I216*H216,2)</f>
        <v>0</v>
      </c>
      <c r="BL216" s="18" t="s">
        <v>327</v>
      </c>
      <c r="BM216" s="170" t="s">
        <v>1418</v>
      </c>
    </row>
    <row r="217" spans="1:65" s="14" customFormat="1">
      <c r="B217" s="180"/>
      <c r="D217" s="173" t="s">
        <v>243</v>
      </c>
      <c r="E217" s="181" t="s">
        <v>1</v>
      </c>
      <c r="F217" s="182" t="s">
        <v>1419</v>
      </c>
      <c r="H217" s="183">
        <v>24</v>
      </c>
      <c r="I217" s="184"/>
      <c r="L217" s="180"/>
      <c r="M217" s="185"/>
      <c r="N217" s="186"/>
      <c r="O217" s="186"/>
      <c r="P217" s="186"/>
      <c r="Q217" s="186"/>
      <c r="R217" s="186"/>
      <c r="S217" s="186"/>
      <c r="T217" s="187"/>
      <c r="AT217" s="181" t="s">
        <v>243</v>
      </c>
      <c r="AU217" s="181" t="s">
        <v>87</v>
      </c>
      <c r="AV217" s="14" t="s">
        <v>87</v>
      </c>
      <c r="AW217" s="14" t="s">
        <v>29</v>
      </c>
      <c r="AX217" s="14" t="s">
        <v>75</v>
      </c>
      <c r="AY217" s="181" t="s">
        <v>234</v>
      </c>
    </row>
    <row r="218" spans="1:65" s="14" customFormat="1">
      <c r="B218" s="180"/>
      <c r="D218" s="173" t="s">
        <v>243</v>
      </c>
      <c r="E218" s="181" t="s">
        <v>1</v>
      </c>
      <c r="F218" s="182" t="s">
        <v>1420</v>
      </c>
      <c r="H218" s="183">
        <v>78</v>
      </c>
      <c r="I218" s="184"/>
      <c r="L218" s="180"/>
      <c r="M218" s="185"/>
      <c r="N218" s="186"/>
      <c r="O218" s="186"/>
      <c r="P218" s="186"/>
      <c r="Q218" s="186"/>
      <c r="R218" s="186"/>
      <c r="S218" s="186"/>
      <c r="T218" s="187"/>
      <c r="AT218" s="181" t="s">
        <v>243</v>
      </c>
      <c r="AU218" s="181" t="s">
        <v>87</v>
      </c>
      <c r="AV218" s="14" t="s">
        <v>87</v>
      </c>
      <c r="AW218" s="14" t="s">
        <v>29</v>
      </c>
      <c r="AX218" s="14" t="s">
        <v>75</v>
      </c>
      <c r="AY218" s="181" t="s">
        <v>234</v>
      </c>
    </row>
    <row r="219" spans="1:65" s="15" customFormat="1">
      <c r="B219" s="188"/>
      <c r="D219" s="173" t="s">
        <v>243</v>
      </c>
      <c r="E219" s="189" t="s">
        <v>1</v>
      </c>
      <c r="F219" s="190" t="s">
        <v>248</v>
      </c>
      <c r="H219" s="191">
        <v>102</v>
      </c>
      <c r="I219" s="192"/>
      <c r="L219" s="188"/>
      <c r="M219" s="193"/>
      <c r="N219" s="194"/>
      <c r="O219" s="194"/>
      <c r="P219" s="194"/>
      <c r="Q219" s="194"/>
      <c r="R219" s="194"/>
      <c r="S219" s="194"/>
      <c r="T219" s="195"/>
      <c r="AT219" s="189" t="s">
        <v>243</v>
      </c>
      <c r="AU219" s="189" t="s">
        <v>87</v>
      </c>
      <c r="AV219" s="15" t="s">
        <v>241</v>
      </c>
      <c r="AW219" s="15" t="s">
        <v>29</v>
      </c>
      <c r="AX219" s="15" t="s">
        <v>82</v>
      </c>
      <c r="AY219" s="189" t="s">
        <v>234</v>
      </c>
    </row>
    <row r="220" spans="1:65" s="2" customFormat="1" ht="33" customHeight="1">
      <c r="A220" s="33"/>
      <c r="B220" s="157"/>
      <c r="C220" s="199" t="s">
        <v>387</v>
      </c>
      <c r="D220" s="199" t="s">
        <v>478</v>
      </c>
      <c r="E220" s="200" t="s">
        <v>1421</v>
      </c>
      <c r="F220" s="201" t="s">
        <v>1422</v>
      </c>
      <c r="G220" s="202" t="s">
        <v>240</v>
      </c>
      <c r="H220" s="203">
        <v>42</v>
      </c>
      <c r="I220" s="204"/>
      <c r="J220" s="205">
        <f>ROUND(I220*H220,2)</f>
        <v>0</v>
      </c>
      <c r="K220" s="206"/>
      <c r="L220" s="207"/>
      <c r="M220" s="208" t="s">
        <v>1</v>
      </c>
      <c r="N220" s="209" t="s">
        <v>41</v>
      </c>
      <c r="O220" s="62"/>
      <c r="P220" s="168">
        <f>O220*H220</f>
        <v>0</v>
      </c>
      <c r="Q220" s="168">
        <v>4.0000000000000003E-5</v>
      </c>
      <c r="R220" s="168">
        <f>Q220*H220</f>
        <v>1.6800000000000001E-3</v>
      </c>
      <c r="S220" s="168">
        <v>0</v>
      </c>
      <c r="T220" s="169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70" t="s">
        <v>643</v>
      </c>
      <c r="AT220" s="170" t="s">
        <v>478</v>
      </c>
      <c r="AU220" s="170" t="s">
        <v>87</v>
      </c>
      <c r="AY220" s="18" t="s">
        <v>234</v>
      </c>
      <c r="BE220" s="171">
        <f>IF(N220="základná",J220,0)</f>
        <v>0</v>
      </c>
      <c r="BF220" s="171">
        <f>IF(N220="znížená",J220,0)</f>
        <v>0</v>
      </c>
      <c r="BG220" s="171">
        <f>IF(N220="zákl. prenesená",J220,0)</f>
        <v>0</v>
      </c>
      <c r="BH220" s="171">
        <f>IF(N220="zníž. prenesená",J220,0)</f>
        <v>0</v>
      </c>
      <c r="BI220" s="171">
        <f>IF(N220="nulová",J220,0)</f>
        <v>0</v>
      </c>
      <c r="BJ220" s="18" t="s">
        <v>87</v>
      </c>
      <c r="BK220" s="171">
        <f>ROUND(I220*H220,2)</f>
        <v>0</v>
      </c>
      <c r="BL220" s="18" t="s">
        <v>327</v>
      </c>
      <c r="BM220" s="170" t="s">
        <v>1423</v>
      </c>
    </row>
    <row r="221" spans="1:65" s="14" customFormat="1">
      <c r="B221" s="180"/>
      <c r="D221" s="173" t="s">
        <v>243</v>
      </c>
      <c r="E221" s="181" t="s">
        <v>1</v>
      </c>
      <c r="F221" s="182" t="s">
        <v>1424</v>
      </c>
      <c r="H221" s="183">
        <v>6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243</v>
      </c>
      <c r="AU221" s="181" t="s">
        <v>87</v>
      </c>
      <c r="AV221" s="14" t="s">
        <v>87</v>
      </c>
      <c r="AW221" s="14" t="s">
        <v>29</v>
      </c>
      <c r="AX221" s="14" t="s">
        <v>75</v>
      </c>
      <c r="AY221" s="181" t="s">
        <v>234</v>
      </c>
    </row>
    <row r="222" spans="1:65" s="14" customFormat="1">
      <c r="B222" s="180"/>
      <c r="D222" s="173" t="s">
        <v>243</v>
      </c>
      <c r="E222" s="181" t="s">
        <v>1</v>
      </c>
      <c r="F222" s="182" t="s">
        <v>1425</v>
      </c>
      <c r="H222" s="183">
        <v>36</v>
      </c>
      <c r="I222" s="184"/>
      <c r="L222" s="180"/>
      <c r="M222" s="185"/>
      <c r="N222" s="186"/>
      <c r="O222" s="186"/>
      <c r="P222" s="186"/>
      <c r="Q222" s="186"/>
      <c r="R222" s="186"/>
      <c r="S222" s="186"/>
      <c r="T222" s="187"/>
      <c r="AT222" s="181" t="s">
        <v>243</v>
      </c>
      <c r="AU222" s="181" t="s">
        <v>87</v>
      </c>
      <c r="AV222" s="14" t="s">
        <v>87</v>
      </c>
      <c r="AW222" s="14" t="s">
        <v>29</v>
      </c>
      <c r="AX222" s="14" t="s">
        <v>75</v>
      </c>
      <c r="AY222" s="181" t="s">
        <v>234</v>
      </c>
    </row>
    <row r="223" spans="1:65" s="15" customFormat="1">
      <c r="B223" s="188"/>
      <c r="D223" s="173" t="s">
        <v>243</v>
      </c>
      <c r="E223" s="189" t="s">
        <v>1</v>
      </c>
      <c r="F223" s="190" t="s">
        <v>248</v>
      </c>
      <c r="H223" s="191">
        <v>42</v>
      </c>
      <c r="I223" s="192"/>
      <c r="L223" s="188"/>
      <c r="M223" s="193"/>
      <c r="N223" s="194"/>
      <c r="O223" s="194"/>
      <c r="P223" s="194"/>
      <c r="Q223" s="194"/>
      <c r="R223" s="194"/>
      <c r="S223" s="194"/>
      <c r="T223" s="195"/>
      <c r="AT223" s="189" t="s">
        <v>243</v>
      </c>
      <c r="AU223" s="189" t="s">
        <v>87</v>
      </c>
      <c r="AV223" s="15" t="s">
        <v>241</v>
      </c>
      <c r="AW223" s="15" t="s">
        <v>29</v>
      </c>
      <c r="AX223" s="15" t="s">
        <v>82</v>
      </c>
      <c r="AY223" s="189" t="s">
        <v>234</v>
      </c>
    </row>
    <row r="224" spans="1:65" s="2" customFormat="1" ht="33" customHeight="1">
      <c r="A224" s="33"/>
      <c r="B224" s="157"/>
      <c r="C224" s="199" t="s">
        <v>608</v>
      </c>
      <c r="D224" s="199" t="s">
        <v>478</v>
      </c>
      <c r="E224" s="200" t="s">
        <v>1426</v>
      </c>
      <c r="F224" s="201" t="s">
        <v>1427</v>
      </c>
      <c r="G224" s="202" t="s">
        <v>240</v>
      </c>
      <c r="H224" s="203">
        <v>6</v>
      </c>
      <c r="I224" s="204"/>
      <c r="J224" s="205">
        <f>ROUND(I224*H224,2)</f>
        <v>0</v>
      </c>
      <c r="K224" s="206"/>
      <c r="L224" s="207"/>
      <c r="M224" s="208" t="s">
        <v>1</v>
      </c>
      <c r="N224" s="209" t="s">
        <v>41</v>
      </c>
      <c r="O224" s="62"/>
      <c r="P224" s="168">
        <f>O224*H224</f>
        <v>0</v>
      </c>
      <c r="Q224" s="168">
        <v>9.0000000000000006E-5</v>
      </c>
      <c r="R224" s="168">
        <f>Q224*H224</f>
        <v>5.4000000000000001E-4</v>
      </c>
      <c r="S224" s="168">
        <v>0</v>
      </c>
      <c r="T224" s="169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70" t="s">
        <v>643</v>
      </c>
      <c r="AT224" s="170" t="s">
        <v>478</v>
      </c>
      <c r="AU224" s="170" t="s">
        <v>87</v>
      </c>
      <c r="AY224" s="18" t="s">
        <v>234</v>
      </c>
      <c r="BE224" s="171">
        <f>IF(N224="základná",J224,0)</f>
        <v>0</v>
      </c>
      <c r="BF224" s="171">
        <f>IF(N224="znížená",J224,0)</f>
        <v>0</v>
      </c>
      <c r="BG224" s="171">
        <f>IF(N224="zákl. prenesená",J224,0)</f>
        <v>0</v>
      </c>
      <c r="BH224" s="171">
        <f>IF(N224="zníž. prenesená",J224,0)</f>
        <v>0</v>
      </c>
      <c r="BI224" s="171">
        <f>IF(N224="nulová",J224,0)</f>
        <v>0</v>
      </c>
      <c r="BJ224" s="18" t="s">
        <v>87</v>
      </c>
      <c r="BK224" s="171">
        <f>ROUND(I224*H224,2)</f>
        <v>0</v>
      </c>
      <c r="BL224" s="18" t="s">
        <v>327</v>
      </c>
      <c r="BM224" s="170" t="s">
        <v>1428</v>
      </c>
    </row>
    <row r="225" spans="1:65" s="14" customFormat="1">
      <c r="B225" s="180"/>
      <c r="D225" s="173" t="s">
        <v>243</v>
      </c>
      <c r="E225" s="181" t="s">
        <v>1</v>
      </c>
      <c r="F225" s="182" t="s">
        <v>1429</v>
      </c>
      <c r="H225" s="183">
        <v>6</v>
      </c>
      <c r="I225" s="184"/>
      <c r="L225" s="180"/>
      <c r="M225" s="185"/>
      <c r="N225" s="186"/>
      <c r="O225" s="186"/>
      <c r="P225" s="186"/>
      <c r="Q225" s="186"/>
      <c r="R225" s="186"/>
      <c r="S225" s="186"/>
      <c r="T225" s="187"/>
      <c r="AT225" s="181" t="s">
        <v>243</v>
      </c>
      <c r="AU225" s="181" t="s">
        <v>87</v>
      </c>
      <c r="AV225" s="14" t="s">
        <v>87</v>
      </c>
      <c r="AW225" s="14" t="s">
        <v>29</v>
      </c>
      <c r="AX225" s="14" t="s">
        <v>82</v>
      </c>
      <c r="AY225" s="181" t="s">
        <v>234</v>
      </c>
    </row>
    <row r="226" spans="1:65" s="2" customFormat="1" ht="33" customHeight="1">
      <c r="A226" s="33"/>
      <c r="B226" s="157"/>
      <c r="C226" s="199" t="s">
        <v>613</v>
      </c>
      <c r="D226" s="199" t="s">
        <v>478</v>
      </c>
      <c r="E226" s="200" t="s">
        <v>1430</v>
      </c>
      <c r="F226" s="201" t="s">
        <v>1431</v>
      </c>
      <c r="G226" s="202" t="s">
        <v>240</v>
      </c>
      <c r="H226" s="203">
        <v>6</v>
      </c>
      <c r="I226" s="204"/>
      <c r="J226" s="205">
        <f>ROUND(I226*H226,2)</f>
        <v>0</v>
      </c>
      <c r="K226" s="206"/>
      <c r="L226" s="207"/>
      <c r="M226" s="208" t="s">
        <v>1</v>
      </c>
      <c r="N226" s="209" t="s">
        <v>41</v>
      </c>
      <c r="O226" s="62"/>
      <c r="P226" s="168">
        <f>O226*H226</f>
        <v>0</v>
      </c>
      <c r="Q226" s="168">
        <v>1.9000000000000001E-4</v>
      </c>
      <c r="R226" s="168">
        <f>Q226*H226</f>
        <v>1.14E-3</v>
      </c>
      <c r="S226" s="168">
        <v>0</v>
      </c>
      <c r="T226" s="169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70" t="s">
        <v>643</v>
      </c>
      <c r="AT226" s="170" t="s">
        <v>478</v>
      </c>
      <c r="AU226" s="170" t="s">
        <v>87</v>
      </c>
      <c r="AY226" s="18" t="s">
        <v>234</v>
      </c>
      <c r="BE226" s="171">
        <f>IF(N226="základná",J226,0)</f>
        <v>0</v>
      </c>
      <c r="BF226" s="171">
        <f>IF(N226="znížená",J226,0)</f>
        <v>0</v>
      </c>
      <c r="BG226" s="171">
        <f>IF(N226="zákl. prenesená",J226,0)</f>
        <v>0</v>
      </c>
      <c r="BH226" s="171">
        <f>IF(N226="zníž. prenesená",J226,0)</f>
        <v>0</v>
      </c>
      <c r="BI226" s="171">
        <f>IF(N226="nulová",J226,0)</f>
        <v>0</v>
      </c>
      <c r="BJ226" s="18" t="s">
        <v>87</v>
      </c>
      <c r="BK226" s="171">
        <f>ROUND(I226*H226,2)</f>
        <v>0</v>
      </c>
      <c r="BL226" s="18" t="s">
        <v>327</v>
      </c>
      <c r="BM226" s="170" t="s">
        <v>1432</v>
      </c>
    </row>
    <row r="227" spans="1:65" s="14" customFormat="1">
      <c r="B227" s="180"/>
      <c r="D227" s="173" t="s">
        <v>243</v>
      </c>
      <c r="E227" s="181" t="s">
        <v>1</v>
      </c>
      <c r="F227" s="182" t="s">
        <v>1429</v>
      </c>
      <c r="H227" s="183">
        <v>6</v>
      </c>
      <c r="I227" s="184"/>
      <c r="L227" s="180"/>
      <c r="M227" s="185"/>
      <c r="N227" s="186"/>
      <c r="O227" s="186"/>
      <c r="P227" s="186"/>
      <c r="Q227" s="186"/>
      <c r="R227" s="186"/>
      <c r="S227" s="186"/>
      <c r="T227" s="187"/>
      <c r="AT227" s="181" t="s">
        <v>243</v>
      </c>
      <c r="AU227" s="181" t="s">
        <v>87</v>
      </c>
      <c r="AV227" s="14" t="s">
        <v>87</v>
      </c>
      <c r="AW227" s="14" t="s">
        <v>29</v>
      </c>
      <c r="AX227" s="14" t="s">
        <v>82</v>
      </c>
      <c r="AY227" s="181" t="s">
        <v>234</v>
      </c>
    </row>
    <row r="228" spans="1:65" s="2" customFormat="1" ht="24.15" customHeight="1">
      <c r="A228" s="33"/>
      <c r="B228" s="157"/>
      <c r="C228" s="158" t="s">
        <v>617</v>
      </c>
      <c r="D228" s="158" t="s">
        <v>237</v>
      </c>
      <c r="E228" s="159" t="s">
        <v>1433</v>
      </c>
      <c r="F228" s="160" t="s">
        <v>1434</v>
      </c>
      <c r="G228" s="161" t="s">
        <v>267</v>
      </c>
      <c r="H228" s="162">
        <v>1.4999999999999999E-2</v>
      </c>
      <c r="I228" s="163"/>
      <c r="J228" s="164">
        <f>ROUND(I228*H228,2)</f>
        <v>0</v>
      </c>
      <c r="K228" s="165"/>
      <c r="L228" s="34"/>
      <c r="M228" s="166" t="s">
        <v>1</v>
      </c>
      <c r="N228" s="167" t="s">
        <v>41</v>
      </c>
      <c r="O228" s="62"/>
      <c r="P228" s="168">
        <f>O228*H228</f>
        <v>0</v>
      </c>
      <c r="Q228" s="168">
        <v>0</v>
      </c>
      <c r="R228" s="168">
        <f>Q228*H228</f>
        <v>0</v>
      </c>
      <c r="S228" s="168">
        <v>0</v>
      </c>
      <c r="T228" s="169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70" t="s">
        <v>327</v>
      </c>
      <c r="AT228" s="170" t="s">
        <v>237</v>
      </c>
      <c r="AU228" s="170" t="s">
        <v>87</v>
      </c>
      <c r="AY228" s="18" t="s">
        <v>234</v>
      </c>
      <c r="BE228" s="171">
        <f>IF(N228="základná",J228,0)</f>
        <v>0</v>
      </c>
      <c r="BF228" s="171">
        <f>IF(N228="znížená",J228,0)</f>
        <v>0</v>
      </c>
      <c r="BG228" s="171">
        <f>IF(N228="zákl. prenesená",J228,0)</f>
        <v>0</v>
      </c>
      <c r="BH228" s="171">
        <f>IF(N228="zníž. prenesená",J228,0)</f>
        <v>0</v>
      </c>
      <c r="BI228" s="171">
        <f>IF(N228="nulová",J228,0)</f>
        <v>0</v>
      </c>
      <c r="BJ228" s="18" t="s">
        <v>87</v>
      </c>
      <c r="BK228" s="171">
        <f>ROUND(I228*H228,2)</f>
        <v>0</v>
      </c>
      <c r="BL228" s="18" t="s">
        <v>327</v>
      </c>
      <c r="BM228" s="170" t="s">
        <v>1435</v>
      </c>
    </row>
    <row r="229" spans="1:65" s="12" customFormat="1" ht="22.95" customHeight="1">
      <c r="B229" s="144"/>
      <c r="D229" s="145" t="s">
        <v>74</v>
      </c>
      <c r="E229" s="155" t="s">
        <v>1436</v>
      </c>
      <c r="F229" s="155" t="s">
        <v>1437</v>
      </c>
      <c r="I229" s="147"/>
      <c r="J229" s="156">
        <f>BK229</f>
        <v>0</v>
      </c>
      <c r="L229" s="144"/>
      <c r="M229" s="149"/>
      <c r="N229" s="150"/>
      <c r="O229" s="150"/>
      <c r="P229" s="151">
        <f>SUM(P230:P287)</f>
        <v>0</v>
      </c>
      <c r="Q229" s="150"/>
      <c r="R229" s="151">
        <f>SUM(R230:R287)</f>
        <v>0.198825</v>
      </c>
      <c r="S229" s="150"/>
      <c r="T229" s="152">
        <f>SUM(T230:T287)</f>
        <v>0</v>
      </c>
      <c r="AR229" s="145" t="s">
        <v>87</v>
      </c>
      <c r="AT229" s="153" t="s">
        <v>74</v>
      </c>
      <c r="AU229" s="153" t="s">
        <v>82</v>
      </c>
      <c r="AY229" s="145" t="s">
        <v>234</v>
      </c>
      <c r="BK229" s="154">
        <f>SUM(BK230:BK287)</f>
        <v>0</v>
      </c>
    </row>
    <row r="230" spans="1:65" s="2" customFormat="1" ht="33" customHeight="1">
      <c r="A230" s="33"/>
      <c r="B230" s="157"/>
      <c r="C230" s="158" t="s">
        <v>624</v>
      </c>
      <c r="D230" s="158" t="s">
        <v>237</v>
      </c>
      <c r="E230" s="159" t="s">
        <v>1438</v>
      </c>
      <c r="F230" s="160" t="s">
        <v>1439</v>
      </c>
      <c r="G230" s="161" t="s">
        <v>305</v>
      </c>
      <c r="H230" s="162">
        <v>5</v>
      </c>
      <c r="I230" s="163"/>
      <c r="J230" s="164">
        <f>ROUND(I230*H230,2)</f>
        <v>0</v>
      </c>
      <c r="K230" s="165"/>
      <c r="L230" s="34"/>
      <c r="M230" s="166" t="s">
        <v>1</v>
      </c>
      <c r="N230" s="167" t="s">
        <v>41</v>
      </c>
      <c r="O230" s="62"/>
      <c r="P230" s="168">
        <f>O230*H230</f>
        <v>0</v>
      </c>
      <c r="Q230" s="168">
        <v>8.9999999999999998E-4</v>
      </c>
      <c r="R230" s="168">
        <f>Q230*H230</f>
        <v>4.4999999999999997E-3</v>
      </c>
      <c r="S230" s="168">
        <v>0</v>
      </c>
      <c r="T230" s="169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70" t="s">
        <v>327</v>
      </c>
      <c r="AT230" s="170" t="s">
        <v>237</v>
      </c>
      <c r="AU230" s="170" t="s">
        <v>87</v>
      </c>
      <c r="AY230" s="18" t="s">
        <v>234</v>
      </c>
      <c r="BE230" s="171">
        <f>IF(N230="základná",J230,0)</f>
        <v>0</v>
      </c>
      <c r="BF230" s="171">
        <f>IF(N230="znížená",J230,0)</f>
        <v>0</v>
      </c>
      <c r="BG230" s="171">
        <f>IF(N230="zákl. prenesená",J230,0)</f>
        <v>0</v>
      </c>
      <c r="BH230" s="171">
        <f>IF(N230="zníž. prenesená",J230,0)</f>
        <v>0</v>
      </c>
      <c r="BI230" s="171">
        <f>IF(N230="nulová",J230,0)</f>
        <v>0</v>
      </c>
      <c r="BJ230" s="18" t="s">
        <v>87</v>
      </c>
      <c r="BK230" s="171">
        <f>ROUND(I230*H230,2)</f>
        <v>0</v>
      </c>
      <c r="BL230" s="18" t="s">
        <v>327</v>
      </c>
      <c r="BM230" s="170" t="s">
        <v>1440</v>
      </c>
    </row>
    <row r="231" spans="1:65" s="14" customFormat="1">
      <c r="B231" s="180"/>
      <c r="D231" s="173" t="s">
        <v>243</v>
      </c>
      <c r="E231" s="181" t="s">
        <v>1</v>
      </c>
      <c r="F231" s="182" t="s">
        <v>1441</v>
      </c>
      <c r="H231" s="183">
        <v>5</v>
      </c>
      <c r="I231" s="184"/>
      <c r="L231" s="180"/>
      <c r="M231" s="185"/>
      <c r="N231" s="186"/>
      <c r="O231" s="186"/>
      <c r="P231" s="186"/>
      <c r="Q231" s="186"/>
      <c r="R231" s="186"/>
      <c r="S231" s="186"/>
      <c r="T231" s="187"/>
      <c r="AT231" s="181" t="s">
        <v>243</v>
      </c>
      <c r="AU231" s="181" t="s">
        <v>87</v>
      </c>
      <c r="AV231" s="14" t="s">
        <v>87</v>
      </c>
      <c r="AW231" s="14" t="s">
        <v>29</v>
      </c>
      <c r="AX231" s="14" t="s">
        <v>82</v>
      </c>
      <c r="AY231" s="181" t="s">
        <v>234</v>
      </c>
    </row>
    <row r="232" spans="1:65" s="2" customFormat="1" ht="21.75" customHeight="1">
      <c r="A232" s="33"/>
      <c r="B232" s="157"/>
      <c r="C232" s="158" t="s">
        <v>630</v>
      </c>
      <c r="D232" s="158" t="s">
        <v>237</v>
      </c>
      <c r="E232" s="159" t="s">
        <v>1442</v>
      </c>
      <c r="F232" s="160" t="s">
        <v>1443</v>
      </c>
      <c r="G232" s="161" t="s">
        <v>240</v>
      </c>
      <c r="H232" s="162">
        <v>5</v>
      </c>
      <c r="I232" s="163"/>
      <c r="J232" s="164">
        <f>ROUND(I232*H232,2)</f>
        <v>0</v>
      </c>
      <c r="K232" s="165"/>
      <c r="L232" s="34"/>
      <c r="M232" s="166" t="s">
        <v>1</v>
      </c>
      <c r="N232" s="167" t="s">
        <v>41</v>
      </c>
      <c r="O232" s="62"/>
      <c r="P232" s="168">
        <f>O232*H232</f>
        <v>0</v>
      </c>
      <c r="Q232" s="168">
        <v>1.9E-3</v>
      </c>
      <c r="R232" s="168">
        <f>Q232*H232</f>
        <v>9.4999999999999998E-3</v>
      </c>
      <c r="S232" s="168">
        <v>0</v>
      </c>
      <c r="T232" s="169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70" t="s">
        <v>327</v>
      </c>
      <c r="AT232" s="170" t="s">
        <v>237</v>
      </c>
      <c r="AU232" s="170" t="s">
        <v>87</v>
      </c>
      <c r="AY232" s="18" t="s">
        <v>234</v>
      </c>
      <c r="BE232" s="171">
        <f>IF(N232="základná",J232,0)</f>
        <v>0</v>
      </c>
      <c r="BF232" s="171">
        <f>IF(N232="znížená",J232,0)</f>
        <v>0</v>
      </c>
      <c r="BG232" s="171">
        <f>IF(N232="zákl. prenesená",J232,0)</f>
        <v>0</v>
      </c>
      <c r="BH232" s="171">
        <f>IF(N232="zníž. prenesená",J232,0)</f>
        <v>0</v>
      </c>
      <c r="BI232" s="171">
        <f>IF(N232="nulová",J232,0)</f>
        <v>0</v>
      </c>
      <c r="BJ232" s="18" t="s">
        <v>87</v>
      </c>
      <c r="BK232" s="171">
        <f>ROUND(I232*H232,2)</f>
        <v>0</v>
      </c>
      <c r="BL232" s="18" t="s">
        <v>327</v>
      </c>
      <c r="BM232" s="170" t="s">
        <v>1444</v>
      </c>
    </row>
    <row r="233" spans="1:65" s="14" customFormat="1">
      <c r="B233" s="180"/>
      <c r="D233" s="173" t="s">
        <v>243</v>
      </c>
      <c r="E233" s="181" t="s">
        <v>1</v>
      </c>
      <c r="F233" s="182" t="s">
        <v>1445</v>
      </c>
      <c r="H233" s="183">
        <v>5</v>
      </c>
      <c r="I233" s="184"/>
      <c r="L233" s="180"/>
      <c r="M233" s="185"/>
      <c r="N233" s="186"/>
      <c r="O233" s="186"/>
      <c r="P233" s="186"/>
      <c r="Q233" s="186"/>
      <c r="R233" s="186"/>
      <c r="S233" s="186"/>
      <c r="T233" s="187"/>
      <c r="AT233" s="181" t="s">
        <v>243</v>
      </c>
      <c r="AU233" s="181" t="s">
        <v>87</v>
      </c>
      <c r="AV233" s="14" t="s">
        <v>87</v>
      </c>
      <c r="AW233" s="14" t="s">
        <v>29</v>
      </c>
      <c r="AX233" s="14" t="s">
        <v>82</v>
      </c>
      <c r="AY233" s="181" t="s">
        <v>234</v>
      </c>
    </row>
    <row r="234" spans="1:65" s="2" customFormat="1" ht="24.15" customHeight="1">
      <c r="A234" s="33"/>
      <c r="B234" s="157"/>
      <c r="C234" s="158" t="s">
        <v>639</v>
      </c>
      <c r="D234" s="158" t="s">
        <v>237</v>
      </c>
      <c r="E234" s="159" t="s">
        <v>1446</v>
      </c>
      <c r="F234" s="160" t="s">
        <v>1447</v>
      </c>
      <c r="G234" s="161" t="s">
        <v>240</v>
      </c>
      <c r="H234" s="162">
        <v>4.5</v>
      </c>
      <c r="I234" s="163"/>
      <c r="J234" s="164">
        <f>ROUND(I234*H234,2)</f>
        <v>0</v>
      </c>
      <c r="K234" s="165"/>
      <c r="L234" s="34"/>
      <c r="M234" s="166" t="s">
        <v>1</v>
      </c>
      <c r="N234" s="167" t="s">
        <v>41</v>
      </c>
      <c r="O234" s="62"/>
      <c r="P234" s="168">
        <f>O234*H234</f>
        <v>0</v>
      </c>
      <c r="Q234" s="168">
        <v>1.5499999999999999E-3</v>
      </c>
      <c r="R234" s="168">
        <f>Q234*H234</f>
        <v>6.9749999999999994E-3</v>
      </c>
      <c r="S234" s="168">
        <v>0</v>
      </c>
      <c r="T234" s="169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70" t="s">
        <v>327</v>
      </c>
      <c r="AT234" s="170" t="s">
        <v>237</v>
      </c>
      <c r="AU234" s="170" t="s">
        <v>87</v>
      </c>
      <c r="AY234" s="18" t="s">
        <v>234</v>
      </c>
      <c r="BE234" s="171">
        <f>IF(N234="základná",J234,0)</f>
        <v>0</v>
      </c>
      <c r="BF234" s="171">
        <f>IF(N234="znížená",J234,0)</f>
        <v>0</v>
      </c>
      <c r="BG234" s="171">
        <f>IF(N234="zákl. prenesená",J234,0)</f>
        <v>0</v>
      </c>
      <c r="BH234" s="171">
        <f>IF(N234="zníž. prenesená",J234,0)</f>
        <v>0</v>
      </c>
      <c r="BI234" s="171">
        <f>IF(N234="nulová",J234,0)</f>
        <v>0</v>
      </c>
      <c r="BJ234" s="18" t="s">
        <v>87</v>
      </c>
      <c r="BK234" s="171">
        <f>ROUND(I234*H234,2)</f>
        <v>0</v>
      </c>
      <c r="BL234" s="18" t="s">
        <v>327</v>
      </c>
      <c r="BM234" s="170" t="s">
        <v>1448</v>
      </c>
    </row>
    <row r="235" spans="1:65" s="14" customFormat="1">
      <c r="B235" s="180"/>
      <c r="D235" s="173" t="s">
        <v>243</v>
      </c>
      <c r="E235" s="181" t="s">
        <v>1</v>
      </c>
      <c r="F235" s="182" t="s">
        <v>1449</v>
      </c>
      <c r="H235" s="183">
        <v>4.5</v>
      </c>
      <c r="I235" s="184"/>
      <c r="L235" s="180"/>
      <c r="M235" s="185"/>
      <c r="N235" s="186"/>
      <c r="O235" s="186"/>
      <c r="P235" s="186"/>
      <c r="Q235" s="186"/>
      <c r="R235" s="186"/>
      <c r="S235" s="186"/>
      <c r="T235" s="187"/>
      <c r="AT235" s="181" t="s">
        <v>243</v>
      </c>
      <c r="AU235" s="181" t="s">
        <v>87</v>
      </c>
      <c r="AV235" s="14" t="s">
        <v>87</v>
      </c>
      <c r="AW235" s="14" t="s">
        <v>29</v>
      </c>
      <c r="AX235" s="14" t="s">
        <v>82</v>
      </c>
      <c r="AY235" s="181" t="s">
        <v>234</v>
      </c>
    </row>
    <row r="236" spans="1:65" s="2" customFormat="1" ht="24.15" customHeight="1">
      <c r="A236" s="33"/>
      <c r="B236" s="157"/>
      <c r="C236" s="158" t="s">
        <v>643</v>
      </c>
      <c r="D236" s="158" t="s">
        <v>237</v>
      </c>
      <c r="E236" s="159" t="s">
        <v>1450</v>
      </c>
      <c r="F236" s="160" t="s">
        <v>1451</v>
      </c>
      <c r="G236" s="161" t="s">
        <v>240</v>
      </c>
      <c r="H236" s="162">
        <v>50</v>
      </c>
      <c r="I236" s="163"/>
      <c r="J236" s="164">
        <f>ROUND(I236*H236,2)</f>
        <v>0</v>
      </c>
      <c r="K236" s="165"/>
      <c r="L236" s="34"/>
      <c r="M236" s="166" t="s">
        <v>1</v>
      </c>
      <c r="N236" s="167" t="s">
        <v>41</v>
      </c>
      <c r="O236" s="62"/>
      <c r="P236" s="168">
        <f>O236*H236</f>
        <v>0</v>
      </c>
      <c r="Q236" s="168">
        <v>1.7600000000000001E-3</v>
      </c>
      <c r="R236" s="168">
        <f>Q236*H236</f>
        <v>8.8000000000000009E-2</v>
      </c>
      <c r="S236" s="168">
        <v>0</v>
      </c>
      <c r="T236" s="169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70" t="s">
        <v>327</v>
      </c>
      <c r="AT236" s="170" t="s">
        <v>237</v>
      </c>
      <c r="AU236" s="170" t="s">
        <v>87</v>
      </c>
      <c r="AY236" s="18" t="s">
        <v>234</v>
      </c>
      <c r="BE236" s="171">
        <f>IF(N236="základná",J236,0)</f>
        <v>0</v>
      </c>
      <c r="BF236" s="171">
        <f>IF(N236="znížená",J236,0)</f>
        <v>0</v>
      </c>
      <c r="BG236" s="171">
        <f>IF(N236="zákl. prenesená",J236,0)</f>
        <v>0</v>
      </c>
      <c r="BH236" s="171">
        <f>IF(N236="zníž. prenesená",J236,0)</f>
        <v>0</v>
      </c>
      <c r="BI236" s="171">
        <f>IF(N236="nulová",J236,0)</f>
        <v>0</v>
      </c>
      <c r="BJ236" s="18" t="s">
        <v>87</v>
      </c>
      <c r="BK236" s="171">
        <f>ROUND(I236*H236,2)</f>
        <v>0</v>
      </c>
      <c r="BL236" s="18" t="s">
        <v>327</v>
      </c>
      <c r="BM236" s="170" t="s">
        <v>1452</v>
      </c>
    </row>
    <row r="237" spans="1:65" s="13" customFormat="1" ht="20.399999999999999">
      <c r="B237" s="172"/>
      <c r="D237" s="173" t="s">
        <v>243</v>
      </c>
      <c r="E237" s="174" t="s">
        <v>1</v>
      </c>
      <c r="F237" s="175" t="s">
        <v>1453</v>
      </c>
      <c r="H237" s="174" t="s">
        <v>1</v>
      </c>
      <c r="I237" s="176"/>
      <c r="L237" s="172"/>
      <c r="M237" s="177"/>
      <c r="N237" s="178"/>
      <c r="O237" s="178"/>
      <c r="P237" s="178"/>
      <c r="Q237" s="178"/>
      <c r="R237" s="178"/>
      <c r="S237" s="178"/>
      <c r="T237" s="179"/>
      <c r="AT237" s="174" t="s">
        <v>243</v>
      </c>
      <c r="AU237" s="174" t="s">
        <v>87</v>
      </c>
      <c r="AV237" s="13" t="s">
        <v>82</v>
      </c>
      <c r="AW237" s="13" t="s">
        <v>29</v>
      </c>
      <c r="AX237" s="13" t="s">
        <v>75</v>
      </c>
      <c r="AY237" s="174" t="s">
        <v>234</v>
      </c>
    </row>
    <row r="238" spans="1:65" s="14" customFormat="1">
      <c r="B238" s="180"/>
      <c r="D238" s="173" t="s">
        <v>243</v>
      </c>
      <c r="E238" s="181" t="s">
        <v>1</v>
      </c>
      <c r="F238" s="182" t="s">
        <v>1454</v>
      </c>
      <c r="H238" s="183">
        <v>13</v>
      </c>
      <c r="I238" s="184"/>
      <c r="L238" s="180"/>
      <c r="M238" s="185"/>
      <c r="N238" s="186"/>
      <c r="O238" s="186"/>
      <c r="P238" s="186"/>
      <c r="Q238" s="186"/>
      <c r="R238" s="186"/>
      <c r="S238" s="186"/>
      <c r="T238" s="187"/>
      <c r="AT238" s="181" t="s">
        <v>243</v>
      </c>
      <c r="AU238" s="181" t="s">
        <v>87</v>
      </c>
      <c r="AV238" s="14" t="s">
        <v>87</v>
      </c>
      <c r="AW238" s="14" t="s">
        <v>29</v>
      </c>
      <c r="AX238" s="14" t="s">
        <v>75</v>
      </c>
      <c r="AY238" s="181" t="s">
        <v>234</v>
      </c>
    </row>
    <row r="239" spans="1:65" s="14" customFormat="1">
      <c r="B239" s="180"/>
      <c r="D239" s="173" t="s">
        <v>243</v>
      </c>
      <c r="E239" s="181" t="s">
        <v>1</v>
      </c>
      <c r="F239" s="182" t="s">
        <v>1455</v>
      </c>
      <c r="H239" s="183">
        <v>12</v>
      </c>
      <c r="I239" s="184"/>
      <c r="L239" s="180"/>
      <c r="M239" s="185"/>
      <c r="N239" s="186"/>
      <c r="O239" s="186"/>
      <c r="P239" s="186"/>
      <c r="Q239" s="186"/>
      <c r="R239" s="186"/>
      <c r="S239" s="186"/>
      <c r="T239" s="187"/>
      <c r="AT239" s="181" t="s">
        <v>243</v>
      </c>
      <c r="AU239" s="181" t="s">
        <v>87</v>
      </c>
      <c r="AV239" s="14" t="s">
        <v>87</v>
      </c>
      <c r="AW239" s="14" t="s">
        <v>29</v>
      </c>
      <c r="AX239" s="14" t="s">
        <v>75</v>
      </c>
      <c r="AY239" s="181" t="s">
        <v>234</v>
      </c>
    </row>
    <row r="240" spans="1:65" s="14" customFormat="1">
      <c r="B240" s="180"/>
      <c r="D240" s="173" t="s">
        <v>243</v>
      </c>
      <c r="E240" s="181" t="s">
        <v>1</v>
      </c>
      <c r="F240" s="182" t="s">
        <v>1456</v>
      </c>
      <c r="H240" s="183">
        <v>21</v>
      </c>
      <c r="I240" s="184"/>
      <c r="L240" s="180"/>
      <c r="M240" s="185"/>
      <c r="N240" s="186"/>
      <c r="O240" s="186"/>
      <c r="P240" s="186"/>
      <c r="Q240" s="186"/>
      <c r="R240" s="186"/>
      <c r="S240" s="186"/>
      <c r="T240" s="187"/>
      <c r="AT240" s="181" t="s">
        <v>243</v>
      </c>
      <c r="AU240" s="181" t="s">
        <v>87</v>
      </c>
      <c r="AV240" s="14" t="s">
        <v>87</v>
      </c>
      <c r="AW240" s="14" t="s">
        <v>29</v>
      </c>
      <c r="AX240" s="14" t="s">
        <v>75</v>
      </c>
      <c r="AY240" s="181" t="s">
        <v>234</v>
      </c>
    </row>
    <row r="241" spans="1:65" s="14" customFormat="1">
      <c r="B241" s="180"/>
      <c r="D241" s="173" t="s">
        <v>243</v>
      </c>
      <c r="E241" s="181" t="s">
        <v>1</v>
      </c>
      <c r="F241" s="182" t="s">
        <v>1457</v>
      </c>
      <c r="H241" s="183">
        <v>4</v>
      </c>
      <c r="I241" s="184"/>
      <c r="L241" s="180"/>
      <c r="M241" s="185"/>
      <c r="N241" s="186"/>
      <c r="O241" s="186"/>
      <c r="P241" s="186"/>
      <c r="Q241" s="186"/>
      <c r="R241" s="186"/>
      <c r="S241" s="186"/>
      <c r="T241" s="187"/>
      <c r="AT241" s="181" t="s">
        <v>243</v>
      </c>
      <c r="AU241" s="181" t="s">
        <v>87</v>
      </c>
      <c r="AV241" s="14" t="s">
        <v>87</v>
      </c>
      <c r="AW241" s="14" t="s">
        <v>29</v>
      </c>
      <c r="AX241" s="14" t="s">
        <v>75</v>
      </c>
      <c r="AY241" s="181" t="s">
        <v>234</v>
      </c>
    </row>
    <row r="242" spans="1:65" s="15" customFormat="1">
      <c r="B242" s="188"/>
      <c r="D242" s="173" t="s">
        <v>243</v>
      </c>
      <c r="E242" s="189" t="s">
        <v>1</v>
      </c>
      <c r="F242" s="190" t="s">
        <v>248</v>
      </c>
      <c r="H242" s="191">
        <v>50</v>
      </c>
      <c r="I242" s="192"/>
      <c r="L242" s="188"/>
      <c r="M242" s="193"/>
      <c r="N242" s="194"/>
      <c r="O242" s="194"/>
      <c r="P242" s="194"/>
      <c r="Q242" s="194"/>
      <c r="R242" s="194"/>
      <c r="S242" s="194"/>
      <c r="T242" s="195"/>
      <c r="AT242" s="189" t="s">
        <v>243</v>
      </c>
      <c r="AU242" s="189" t="s">
        <v>87</v>
      </c>
      <c r="AV242" s="15" t="s">
        <v>241</v>
      </c>
      <c r="AW242" s="15" t="s">
        <v>29</v>
      </c>
      <c r="AX242" s="15" t="s">
        <v>82</v>
      </c>
      <c r="AY242" s="189" t="s">
        <v>234</v>
      </c>
    </row>
    <row r="243" spans="1:65" s="2" customFormat="1" ht="24.15" customHeight="1">
      <c r="A243" s="33"/>
      <c r="B243" s="157"/>
      <c r="C243" s="158" t="s">
        <v>656</v>
      </c>
      <c r="D243" s="158" t="s">
        <v>237</v>
      </c>
      <c r="E243" s="159" t="s">
        <v>1458</v>
      </c>
      <c r="F243" s="160" t="s">
        <v>1459</v>
      </c>
      <c r="G243" s="161" t="s">
        <v>240</v>
      </c>
      <c r="H243" s="162">
        <v>5</v>
      </c>
      <c r="I243" s="163"/>
      <c r="J243" s="164">
        <f>ROUND(I243*H243,2)</f>
        <v>0</v>
      </c>
      <c r="K243" s="165"/>
      <c r="L243" s="34"/>
      <c r="M243" s="166" t="s">
        <v>1</v>
      </c>
      <c r="N243" s="167" t="s">
        <v>41</v>
      </c>
      <c r="O243" s="62"/>
      <c r="P243" s="168">
        <f>O243*H243</f>
        <v>0</v>
      </c>
      <c r="Q243" s="168">
        <v>1.0300000000000001E-3</v>
      </c>
      <c r="R243" s="168">
        <f>Q243*H243</f>
        <v>5.1500000000000001E-3</v>
      </c>
      <c r="S243" s="168">
        <v>0</v>
      </c>
      <c r="T243" s="169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70" t="s">
        <v>327</v>
      </c>
      <c r="AT243" s="170" t="s">
        <v>237</v>
      </c>
      <c r="AU243" s="170" t="s">
        <v>87</v>
      </c>
      <c r="AY243" s="18" t="s">
        <v>234</v>
      </c>
      <c r="BE243" s="171">
        <f>IF(N243="základná",J243,0)</f>
        <v>0</v>
      </c>
      <c r="BF243" s="171">
        <f>IF(N243="znížená",J243,0)</f>
        <v>0</v>
      </c>
      <c r="BG243" s="171">
        <f>IF(N243="zákl. prenesená",J243,0)</f>
        <v>0</v>
      </c>
      <c r="BH243" s="171">
        <f>IF(N243="zníž. prenesená",J243,0)</f>
        <v>0</v>
      </c>
      <c r="BI243" s="171">
        <f>IF(N243="nulová",J243,0)</f>
        <v>0</v>
      </c>
      <c r="BJ243" s="18" t="s">
        <v>87</v>
      </c>
      <c r="BK243" s="171">
        <f>ROUND(I243*H243,2)</f>
        <v>0</v>
      </c>
      <c r="BL243" s="18" t="s">
        <v>327</v>
      </c>
      <c r="BM243" s="170" t="s">
        <v>1460</v>
      </c>
    </row>
    <row r="244" spans="1:65" s="14" customFormat="1">
      <c r="B244" s="180"/>
      <c r="D244" s="173" t="s">
        <v>243</v>
      </c>
      <c r="E244" s="181" t="s">
        <v>1</v>
      </c>
      <c r="F244" s="182" t="s">
        <v>1387</v>
      </c>
      <c r="H244" s="183">
        <v>5</v>
      </c>
      <c r="I244" s="184"/>
      <c r="L244" s="180"/>
      <c r="M244" s="185"/>
      <c r="N244" s="186"/>
      <c r="O244" s="186"/>
      <c r="P244" s="186"/>
      <c r="Q244" s="186"/>
      <c r="R244" s="186"/>
      <c r="S244" s="186"/>
      <c r="T244" s="187"/>
      <c r="AT244" s="181" t="s">
        <v>243</v>
      </c>
      <c r="AU244" s="181" t="s">
        <v>87</v>
      </c>
      <c r="AV244" s="14" t="s">
        <v>87</v>
      </c>
      <c r="AW244" s="14" t="s">
        <v>29</v>
      </c>
      <c r="AX244" s="14" t="s">
        <v>82</v>
      </c>
      <c r="AY244" s="181" t="s">
        <v>234</v>
      </c>
    </row>
    <row r="245" spans="1:65" s="2" customFormat="1" ht="24.15" customHeight="1">
      <c r="A245" s="33"/>
      <c r="B245" s="157"/>
      <c r="C245" s="158" t="s">
        <v>669</v>
      </c>
      <c r="D245" s="158" t="s">
        <v>237</v>
      </c>
      <c r="E245" s="159" t="s">
        <v>1461</v>
      </c>
      <c r="F245" s="160" t="s">
        <v>1462</v>
      </c>
      <c r="G245" s="161" t="s">
        <v>240</v>
      </c>
      <c r="H245" s="162">
        <v>15</v>
      </c>
      <c r="I245" s="163"/>
      <c r="J245" s="164">
        <f>ROUND(I245*H245,2)</f>
        <v>0</v>
      </c>
      <c r="K245" s="165"/>
      <c r="L245" s="34"/>
      <c r="M245" s="166" t="s">
        <v>1</v>
      </c>
      <c r="N245" s="167" t="s">
        <v>41</v>
      </c>
      <c r="O245" s="62"/>
      <c r="P245" s="168">
        <f>O245*H245</f>
        <v>0</v>
      </c>
      <c r="Q245" s="168">
        <v>1.64E-3</v>
      </c>
      <c r="R245" s="168">
        <f>Q245*H245</f>
        <v>2.46E-2</v>
      </c>
      <c r="S245" s="168">
        <v>0</v>
      </c>
      <c r="T245" s="169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70" t="s">
        <v>327</v>
      </c>
      <c r="AT245" s="170" t="s">
        <v>237</v>
      </c>
      <c r="AU245" s="170" t="s">
        <v>87</v>
      </c>
      <c r="AY245" s="18" t="s">
        <v>234</v>
      </c>
      <c r="BE245" s="171">
        <f>IF(N245="základná",J245,0)</f>
        <v>0</v>
      </c>
      <c r="BF245" s="171">
        <f>IF(N245="znížená",J245,0)</f>
        <v>0</v>
      </c>
      <c r="BG245" s="171">
        <f>IF(N245="zákl. prenesená",J245,0)</f>
        <v>0</v>
      </c>
      <c r="BH245" s="171">
        <f>IF(N245="zníž. prenesená",J245,0)</f>
        <v>0</v>
      </c>
      <c r="BI245" s="171">
        <f>IF(N245="nulová",J245,0)</f>
        <v>0</v>
      </c>
      <c r="BJ245" s="18" t="s">
        <v>87</v>
      </c>
      <c r="BK245" s="171">
        <f>ROUND(I245*H245,2)</f>
        <v>0</v>
      </c>
      <c r="BL245" s="18" t="s">
        <v>327</v>
      </c>
      <c r="BM245" s="170" t="s">
        <v>1463</v>
      </c>
    </row>
    <row r="246" spans="1:65" s="14" customFormat="1">
      <c r="B246" s="180"/>
      <c r="D246" s="173" t="s">
        <v>243</v>
      </c>
      <c r="E246" s="181" t="s">
        <v>1</v>
      </c>
      <c r="F246" s="182" t="s">
        <v>1388</v>
      </c>
      <c r="H246" s="183">
        <v>15</v>
      </c>
      <c r="I246" s="184"/>
      <c r="L246" s="180"/>
      <c r="M246" s="185"/>
      <c r="N246" s="186"/>
      <c r="O246" s="186"/>
      <c r="P246" s="186"/>
      <c r="Q246" s="186"/>
      <c r="R246" s="186"/>
      <c r="S246" s="186"/>
      <c r="T246" s="187"/>
      <c r="AT246" s="181" t="s">
        <v>243</v>
      </c>
      <c r="AU246" s="181" t="s">
        <v>87</v>
      </c>
      <c r="AV246" s="14" t="s">
        <v>87</v>
      </c>
      <c r="AW246" s="14" t="s">
        <v>29</v>
      </c>
      <c r="AX246" s="14" t="s">
        <v>82</v>
      </c>
      <c r="AY246" s="181" t="s">
        <v>234</v>
      </c>
    </row>
    <row r="247" spans="1:65" s="2" customFormat="1" ht="16.5" customHeight="1">
      <c r="A247" s="33"/>
      <c r="B247" s="157"/>
      <c r="C247" s="158" t="s">
        <v>682</v>
      </c>
      <c r="D247" s="158" t="s">
        <v>237</v>
      </c>
      <c r="E247" s="159" t="s">
        <v>1464</v>
      </c>
      <c r="F247" s="160" t="s">
        <v>1465</v>
      </c>
      <c r="G247" s="161" t="s">
        <v>305</v>
      </c>
      <c r="H247" s="162">
        <v>5</v>
      </c>
      <c r="I247" s="163"/>
      <c r="J247" s="164">
        <f>ROUND(I247*H247,2)</f>
        <v>0</v>
      </c>
      <c r="K247" s="165"/>
      <c r="L247" s="34"/>
      <c r="M247" s="166" t="s">
        <v>1</v>
      </c>
      <c r="N247" s="167" t="s">
        <v>41</v>
      </c>
      <c r="O247" s="62"/>
      <c r="P247" s="168">
        <f>O247*H247</f>
        <v>0</v>
      </c>
      <c r="Q247" s="168">
        <v>1.9000000000000001E-4</v>
      </c>
      <c r="R247" s="168">
        <f>Q247*H247</f>
        <v>9.5000000000000011E-4</v>
      </c>
      <c r="S247" s="168">
        <v>0</v>
      </c>
      <c r="T247" s="169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70" t="s">
        <v>327</v>
      </c>
      <c r="AT247" s="170" t="s">
        <v>237</v>
      </c>
      <c r="AU247" s="170" t="s">
        <v>87</v>
      </c>
      <c r="AY247" s="18" t="s">
        <v>234</v>
      </c>
      <c r="BE247" s="171">
        <f>IF(N247="základná",J247,0)</f>
        <v>0</v>
      </c>
      <c r="BF247" s="171">
        <f>IF(N247="znížená",J247,0)</f>
        <v>0</v>
      </c>
      <c r="BG247" s="171">
        <f>IF(N247="zákl. prenesená",J247,0)</f>
        <v>0</v>
      </c>
      <c r="BH247" s="171">
        <f>IF(N247="zníž. prenesená",J247,0)</f>
        <v>0</v>
      </c>
      <c r="BI247" s="171">
        <f>IF(N247="nulová",J247,0)</f>
        <v>0</v>
      </c>
      <c r="BJ247" s="18" t="s">
        <v>87</v>
      </c>
      <c r="BK247" s="171">
        <f>ROUND(I247*H247,2)</f>
        <v>0</v>
      </c>
      <c r="BL247" s="18" t="s">
        <v>327</v>
      </c>
      <c r="BM247" s="170" t="s">
        <v>1466</v>
      </c>
    </row>
    <row r="248" spans="1:65" s="14" customFormat="1">
      <c r="B248" s="180"/>
      <c r="D248" s="173" t="s">
        <v>243</v>
      </c>
      <c r="E248" s="181" t="s">
        <v>1</v>
      </c>
      <c r="F248" s="182" t="s">
        <v>269</v>
      </c>
      <c r="H248" s="183">
        <v>5</v>
      </c>
      <c r="I248" s="184"/>
      <c r="L248" s="180"/>
      <c r="M248" s="185"/>
      <c r="N248" s="186"/>
      <c r="O248" s="186"/>
      <c r="P248" s="186"/>
      <c r="Q248" s="186"/>
      <c r="R248" s="186"/>
      <c r="S248" s="186"/>
      <c r="T248" s="187"/>
      <c r="AT248" s="181" t="s">
        <v>243</v>
      </c>
      <c r="AU248" s="181" t="s">
        <v>87</v>
      </c>
      <c r="AV248" s="14" t="s">
        <v>87</v>
      </c>
      <c r="AW248" s="14" t="s">
        <v>29</v>
      </c>
      <c r="AX248" s="14" t="s">
        <v>82</v>
      </c>
      <c r="AY248" s="181" t="s">
        <v>234</v>
      </c>
    </row>
    <row r="249" spans="1:65" s="2" customFormat="1" ht="24.15" customHeight="1">
      <c r="A249" s="33"/>
      <c r="B249" s="157"/>
      <c r="C249" s="199" t="s">
        <v>686</v>
      </c>
      <c r="D249" s="199" t="s">
        <v>478</v>
      </c>
      <c r="E249" s="200" t="s">
        <v>1467</v>
      </c>
      <c r="F249" s="201" t="s">
        <v>1468</v>
      </c>
      <c r="G249" s="202" t="s">
        <v>305</v>
      </c>
      <c r="H249" s="203">
        <v>5</v>
      </c>
      <c r="I249" s="204"/>
      <c r="J249" s="205">
        <f t="shared" ref="J249:J254" si="0">ROUND(I249*H249,2)</f>
        <v>0</v>
      </c>
      <c r="K249" s="206"/>
      <c r="L249" s="207"/>
      <c r="M249" s="208" t="s">
        <v>1</v>
      </c>
      <c r="N249" s="209" t="s">
        <v>41</v>
      </c>
      <c r="O249" s="62"/>
      <c r="P249" s="168">
        <f t="shared" ref="P249:P254" si="1">O249*H249</f>
        <v>0</v>
      </c>
      <c r="Q249" s="168">
        <v>4.4999999999999999E-4</v>
      </c>
      <c r="R249" s="168">
        <f t="shared" ref="R249:R254" si="2">Q249*H249</f>
        <v>2.2499999999999998E-3</v>
      </c>
      <c r="S249" s="168">
        <v>0</v>
      </c>
      <c r="T249" s="169">
        <f t="shared" ref="T249:T254" si="3"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70" t="s">
        <v>643</v>
      </c>
      <c r="AT249" s="170" t="s">
        <v>478</v>
      </c>
      <c r="AU249" s="170" t="s">
        <v>87</v>
      </c>
      <c r="AY249" s="18" t="s">
        <v>234</v>
      </c>
      <c r="BE249" s="171">
        <f t="shared" ref="BE249:BE254" si="4">IF(N249="základná",J249,0)</f>
        <v>0</v>
      </c>
      <c r="BF249" s="171">
        <f t="shared" ref="BF249:BF254" si="5">IF(N249="znížená",J249,0)</f>
        <v>0</v>
      </c>
      <c r="BG249" s="171">
        <f t="shared" ref="BG249:BG254" si="6">IF(N249="zákl. prenesená",J249,0)</f>
        <v>0</v>
      </c>
      <c r="BH249" s="171">
        <f t="shared" ref="BH249:BH254" si="7">IF(N249="zníž. prenesená",J249,0)</f>
        <v>0</v>
      </c>
      <c r="BI249" s="171">
        <f t="shared" ref="BI249:BI254" si="8">IF(N249="nulová",J249,0)</f>
        <v>0</v>
      </c>
      <c r="BJ249" s="18" t="s">
        <v>87</v>
      </c>
      <c r="BK249" s="171">
        <f t="shared" ref="BK249:BK254" si="9">ROUND(I249*H249,2)</f>
        <v>0</v>
      </c>
      <c r="BL249" s="18" t="s">
        <v>327</v>
      </c>
      <c r="BM249" s="170" t="s">
        <v>1469</v>
      </c>
    </row>
    <row r="250" spans="1:65" s="2" customFormat="1" ht="16.5" customHeight="1">
      <c r="A250" s="33"/>
      <c r="B250" s="157"/>
      <c r="C250" s="158" t="s">
        <v>690</v>
      </c>
      <c r="D250" s="158" t="s">
        <v>237</v>
      </c>
      <c r="E250" s="159" t="s">
        <v>1470</v>
      </c>
      <c r="F250" s="160" t="s">
        <v>1471</v>
      </c>
      <c r="G250" s="161" t="s">
        <v>305</v>
      </c>
      <c r="H250" s="162">
        <v>5</v>
      </c>
      <c r="I250" s="163"/>
      <c r="J250" s="164">
        <f t="shared" si="0"/>
        <v>0</v>
      </c>
      <c r="K250" s="165"/>
      <c r="L250" s="34"/>
      <c r="M250" s="166" t="s">
        <v>1</v>
      </c>
      <c r="N250" s="167" t="s">
        <v>41</v>
      </c>
      <c r="O250" s="62"/>
      <c r="P250" s="168">
        <f t="shared" si="1"/>
        <v>0</v>
      </c>
      <c r="Q250" s="168">
        <v>0</v>
      </c>
      <c r="R250" s="168">
        <f t="shared" si="2"/>
        <v>0</v>
      </c>
      <c r="S250" s="168">
        <v>0</v>
      </c>
      <c r="T250" s="169">
        <f t="shared" si="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70" t="s">
        <v>327</v>
      </c>
      <c r="AT250" s="170" t="s">
        <v>237</v>
      </c>
      <c r="AU250" s="170" t="s">
        <v>87</v>
      </c>
      <c r="AY250" s="18" t="s">
        <v>234</v>
      </c>
      <c r="BE250" s="171">
        <f t="shared" si="4"/>
        <v>0</v>
      </c>
      <c r="BF250" s="171">
        <f t="shared" si="5"/>
        <v>0</v>
      </c>
      <c r="BG250" s="171">
        <f t="shared" si="6"/>
        <v>0</v>
      </c>
      <c r="BH250" s="171">
        <f t="shared" si="7"/>
        <v>0</v>
      </c>
      <c r="BI250" s="171">
        <f t="shared" si="8"/>
        <v>0</v>
      </c>
      <c r="BJ250" s="18" t="s">
        <v>87</v>
      </c>
      <c r="BK250" s="171">
        <f t="shared" si="9"/>
        <v>0</v>
      </c>
      <c r="BL250" s="18" t="s">
        <v>327</v>
      </c>
      <c r="BM250" s="170" t="s">
        <v>1472</v>
      </c>
    </row>
    <row r="251" spans="1:65" s="2" customFormat="1" ht="24.15" customHeight="1">
      <c r="A251" s="33"/>
      <c r="B251" s="157"/>
      <c r="C251" s="199" t="s">
        <v>701</v>
      </c>
      <c r="D251" s="199" t="s">
        <v>478</v>
      </c>
      <c r="E251" s="200" t="s">
        <v>1473</v>
      </c>
      <c r="F251" s="201" t="s">
        <v>1474</v>
      </c>
      <c r="G251" s="202" t="s">
        <v>305</v>
      </c>
      <c r="H251" s="203">
        <v>5</v>
      </c>
      <c r="I251" s="204"/>
      <c r="J251" s="205">
        <f t="shared" si="0"/>
        <v>0</v>
      </c>
      <c r="K251" s="206"/>
      <c r="L251" s="207"/>
      <c r="M251" s="208" t="s">
        <v>1</v>
      </c>
      <c r="N251" s="209" t="s">
        <v>41</v>
      </c>
      <c r="O251" s="62"/>
      <c r="P251" s="168">
        <f t="shared" si="1"/>
        <v>0</v>
      </c>
      <c r="Q251" s="168">
        <v>6.0999999999999997E-4</v>
      </c>
      <c r="R251" s="168">
        <f t="shared" si="2"/>
        <v>3.0499999999999998E-3</v>
      </c>
      <c r="S251" s="168">
        <v>0</v>
      </c>
      <c r="T251" s="169">
        <f t="shared" si="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70" t="s">
        <v>643</v>
      </c>
      <c r="AT251" s="170" t="s">
        <v>478</v>
      </c>
      <c r="AU251" s="170" t="s">
        <v>87</v>
      </c>
      <c r="AY251" s="18" t="s">
        <v>234</v>
      </c>
      <c r="BE251" s="171">
        <f t="shared" si="4"/>
        <v>0</v>
      </c>
      <c r="BF251" s="171">
        <f t="shared" si="5"/>
        <v>0</v>
      </c>
      <c r="BG251" s="171">
        <f t="shared" si="6"/>
        <v>0</v>
      </c>
      <c r="BH251" s="171">
        <f t="shared" si="7"/>
        <v>0</v>
      </c>
      <c r="BI251" s="171">
        <f t="shared" si="8"/>
        <v>0</v>
      </c>
      <c r="BJ251" s="18" t="s">
        <v>87</v>
      </c>
      <c r="BK251" s="171">
        <f t="shared" si="9"/>
        <v>0</v>
      </c>
      <c r="BL251" s="18" t="s">
        <v>327</v>
      </c>
      <c r="BM251" s="170" t="s">
        <v>1475</v>
      </c>
    </row>
    <row r="252" spans="1:65" s="2" customFormat="1" ht="21.75" customHeight="1">
      <c r="A252" s="33"/>
      <c r="B252" s="157"/>
      <c r="C252" s="199" t="s">
        <v>723</v>
      </c>
      <c r="D252" s="199" t="s">
        <v>478</v>
      </c>
      <c r="E252" s="200" t="s">
        <v>1476</v>
      </c>
      <c r="F252" s="201" t="s">
        <v>1477</v>
      </c>
      <c r="G252" s="202" t="s">
        <v>305</v>
      </c>
      <c r="H252" s="203">
        <v>5</v>
      </c>
      <c r="I252" s="204"/>
      <c r="J252" s="205">
        <f t="shared" si="0"/>
        <v>0</v>
      </c>
      <c r="K252" s="206"/>
      <c r="L252" s="207"/>
      <c r="M252" s="208" t="s">
        <v>1</v>
      </c>
      <c r="N252" s="209" t="s">
        <v>41</v>
      </c>
      <c r="O252" s="62"/>
      <c r="P252" s="168">
        <f t="shared" si="1"/>
        <v>0</v>
      </c>
      <c r="Q252" s="168">
        <v>2E-3</v>
      </c>
      <c r="R252" s="168">
        <f t="shared" si="2"/>
        <v>0.01</v>
      </c>
      <c r="S252" s="168">
        <v>0</v>
      </c>
      <c r="T252" s="169">
        <f t="shared" si="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70" t="s">
        <v>643</v>
      </c>
      <c r="AT252" s="170" t="s">
        <v>478</v>
      </c>
      <c r="AU252" s="170" t="s">
        <v>87</v>
      </c>
      <c r="AY252" s="18" t="s">
        <v>234</v>
      </c>
      <c r="BE252" s="171">
        <f t="shared" si="4"/>
        <v>0</v>
      </c>
      <c r="BF252" s="171">
        <f t="shared" si="5"/>
        <v>0</v>
      </c>
      <c r="BG252" s="171">
        <f t="shared" si="6"/>
        <v>0</v>
      </c>
      <c r="BH252" s="171">
        <f t="shared" si="7"/>
        <v>0</v>
      </c>
      <c r="BI252" s="171">
        <f t="shared" si="8"/>
        <v>0</v>
      </c>
      <c r="BJ252" s="18" t="s">
        <v>87</v>
      </c>
      <c r="BK252" s="171">
        <f t="shared" si="9"/>
        <v>0</v>
      </c>
      <c r="BL252" s="18" t="s">
        <v>327</v>
      </c>
      <c r="BM252" s="170" t="s">
        <v>1478</v>
      </c>
    </row>
    <row r="253" spans="1:65" s="2" customFormat="1" ht="21.75" customHeight="1">
      <c r="A253" s="33"/>
      <c r="B253" s="157"/>
      <c r="C253" s="199" t="s">
        <v>733</v>
      </c>
      <c r="D253" s="199" t="s">
        <v>478</v>
      </c>
      <c r="E253" s="200" t="s">
        <v>1479</v>
      </c>
      <c r="F253" s="201" t="s">
        <v>1480</v>
      </c>
      <c r="G253" s="202" t="s">
        <v>305</v>
      </c>
      <c r="H253" s="203">
        <v>5</v>
      </c>
      <c r="I253" s="204"/>
      <c r="J253" s="205">
        <f t="shared" si="0"/>
        <v>0</v>
      </c>
      <c r="K253" s="206"/>
      <c r="L253" s="207"/>
      <c r="M253" s="208" t="s">
        <v>1</v>
      </c>
      <c r="N253" s="209" t="s">
        <v>41</v>
      </c>
      <c r="O253" s="62"/>
      <c r="P253" s="168">
        <f t="shared" si="1"/>
        <v>0</v>
      </c>
      <c r="Q253" s="168">
        <v>5.0000000000000001E-4</v>
      </c>
      <c r="R253" s="168">
        <f t="shared" si="2"/>
        <v>2.5000000000000001E-3</v>
      </c>
      <c r="S253" s="168">
        <v>0</v>
      </c>
      <c r="T253" s="169">
        <f t="shared" si="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70" t="s">
        <v>643</v>
      </c>
      <c r="AT253" s="170" t="s">
        <v>478</v>
      </c>
      <c r="AU253" s="170" t="s">
        <v>87</v>
      </c>
      <c r="AY253" s="18" t="s">
        <v>234</v>
      </c>
      <c r="BE253" s="171">
        <f t="shared" si="4"/>
        <v>0</v>
      </c>
      <c r="BF253" s="171">
        <f t="shared" si="5"/>
        <v>0</v>
      </c>
      <c r="BG253" s="171">
        <f t="shared" si="6"/>
        <v>0</v>
      </c>
      <c r="BH253" s="171">
        <f t="shared" si="7"/>
        <v>0</v>
      </c>
      <c r="BI253" s="171">
        <f t="shared" si="8"/>
        <v>0</v>
      </c>
      <c r="BJ253" s="18" t="s">
        <v>87</v>
      </c>
      <c r="BK253" s="171">
        <f t="shared" si="9"/>
        <v>0</v>
      </c>
      <c r="BL253" s="18" t="s">
        <v>327</v>
      </c>
      <c r="BM253" s="170" t="s">
        <v>1481</v>
      </c>
    </row>
    <row r="254" spans="1:65" s="2" customFormat="1" ht="21.75" customHeight="1">
      <c r="A254" s="33"/>
      <c r="B254" s="157"/>
      <c r="C254" s="158" t="s">
        <v>738</v>
      </c>
      <c r="D254" s="158" t="s">
        <v>237</v>
      </c>
      <c r="E254" s="159" t="s">
        <v>1482</v>
      </c>
      <c r="F254" s="160" t="s">
        <v>1483</v>
      </c>
      <c r="G254" s="161" t="s">
        <v>240</v>
      </c>
      <c r="H254" s="162">
        <v>10.5</v>
      </c>
      <c r="I254" s="163"/>
      <c r="J254" s="164">
        <f t="shared" si="0"/>
        <v>0</v>
      </c>
      <c r="K254" s="165"/>
      <c r="L254" s="34"/>
      <c r="M254" s="166" t="s">
        <v>1</v>
      </c>
      <c r="N254" s="167" t="s">
        <v>41</v>
      </c>
      <c r="O254" s="62"/>
      <c r="P254" s="168">
        <f t="shared" si="1"/>
        <v>0</v>
      </c>
      <c r="Q254" s="168">
        <v>4.8000000000000001E-4</v>
      </c>
      <c r="R254" s="168">
        <f t="shared" si="2"/>
        <v>5.0400000000000002E-3</v>
      </c>
      <c r="S254" s="168">
        <v>0</v>
      </c>
      <c r="T254" s="169">
        <f t="shared" si="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70" t="s">
        <v>327</v>
      </c>
      <c r="AT254" s="170" t="s">
        <v>237</v>
      </c>
      <c r="AU254" s="170" t="s">
        <v>87</v>
      </c>
      <c r="AY254" s="18" t="s">
        <v>234</v>
      </c>
      <c r="BE254" s="171">
        <f t="shared" si="4"/>
        <v>0</v>
      </c>
      <c r="BF254" s="171">
        <f t="shared" si="5"/>
        <v>0</v>
      </c>
      <c r="BG254" s="171">
        <f t="shared" si="6"/>
        <v>0</v>
      </c>
      <c r="BH254" s="171">
        <f t="shared" si="7"/>
        <v>0</v>
      </c>
      <c r="BI254" s="171">
        <f t="shared" si="8"/>
        <v>0</v>
      </c>
      <c r="BJ254" s="18" t="s">
        <v>87</v>
      </c>
      <c r="BK254" s="171">
        <f t="shared" si="9"/>
        <v>0</v>
      </c>
      <c r="BL254" s="18" t="s">
        <v>327</v>
      </c>
      <c r="BM254" s="170" t="s">
        <v>1484</v>
      </c>
    </row>
    <row r="255" spans="1:65" s="14" customFormat="1">
      <c r="B255" s="180"/>
      <c r="D255" s="173" t="s">
        <v>243</v>
      </c>
      <c r="E255" s="181" t="s">
        <v>1</v>
      </c>
      <c r="F255" s="182" t="s">
        <v>1374</v>
      </c>
      <c r="H255" s="183">
        <v>10.5</v>
      </c>
      <c r="I255" s="184"/>
      <c r="L255" s="180"/>
      <c r="M255" s="185"/>
      <c r="N255" s="186"/>
      <c r="O255" s="186"/>
      <c r="P255" s="186"/>
      <c r="Q255" s="186"/>
      <c r="R255" s="186"/>
      <c r="S255" s="186"/>
      <c r="T255" s="187"/>
      <c r="AT255" s="181" t="s">
        <v>243</v>
      </c>
      <c r="AU255" s="181" t="s">
        <v>87</v>
      </c>
      <c r="AV255" s="14" t="s">
        <v>87</v>
      </c>
      <c r="AW255" s="14" t="s">
        <v>29</v>
      </c>
      <c r="AX255" s="14" t="s">
        <v>82</v>
      </c>
      <c r="AY255" s="181" t="s">
        <v>234</v>
      </c>
    </row>
    <row r="256" spans="1:65" s="2" customFormat="1" ht="21.75" customHeight="1">
      <c r="A256" s="33"/>
      <c r="B256" s="157"/>
      <c r="C256" s="158" t="s">
        <v>743</v>
      </c>
      <c r="D256" s="158" t="s">
        <v>237</v>
      </c>
      <c r="E256" s="159" t="s">
        <v>1485</v>
      </c>
      <c r="F256" s="160" t="s">
        <v>1486</v>
      </c>
      <c r="G256" s="161" t="s">
        <v>240</v>
      </c>
      <c r="H256" s="162">
        <v>18.5</v>
      </c>
      <c r="I256" s="163"/>
      <c r="J256" s="164">
        <f>ROUND(I256*H256,2)</f>
        <v>0</v>
      </c>
      <c r="K256" s="165"/>
      <c r="L256" s="34"/>
      <c r="M256" s="166" t="s">
        <v>1</v>
      </c>
      <c r="N256" s="167" t="s">
        <v>41</v>
      </c>
      <c r="O256" s="62"/>
      <c r="P256" s="168">
        <f>O256*H256</f>
        <v>0</v>
      </c>
      <c r="Q256" s="168">
        <v>6.4000000000000005E-4</v>
      </c>
      <c r="R256" s="168">
        <f>Q256*H256</f>
        <v>1.1840000000000002E-2</v>
      </c>
      <c r="S256" s="168">
        <v>0</v>
      </c>
      <c r="T256" s="169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70" t="s">
        <v>327</v>
      </c>
      <c r="AT256" s="170" t="s">
        <v>237</v>
      </c>
      <c r="AU256" s="170" t="s">
        <v>87</v>
      </c>
      <c r="AY256" s="18" t="s">
        <v>234</v>
      </c>
      <c r="BE256" s="171">
        <f>IF(N256="základná",J256,0)</f>
        <v>0</v>
      </c>
      <c r="BF256" s="171">
        <f>IF(N256="znížená",J256,0)</f>
        <v>0</v>
      </c>
      <c r="BG256" s="171">
        <f>IF(N256="zákl. prenesená",J256,0)</f>
        <v>0</v>
      </c>
      <c r="BH256" s="171">
        <f>IF(N256="zníž. prenesená",J256,0)</f>
        <v>0</v>
      </c>
      <c r="BI256" s="171">
        <f>IF(N256="nulová",J256,0)</f>
        <v>0</v>
      </c>
      <c r="BJ256" s="18" t="s">
        <v>87</v>
      </c>
      <c r="BK256" s="171">
        <f>ROUND(I256*H256,2)</f>
        <v>0</v>
      </c>
      <c r="BL256" s="18" t="s">
        <v>327</v>
      </c>
      <c r="BM256" s="170" t="s">
        <v>1487</v>
      </c>
    </row>
    <row r="257" spans="1:65" s="14" customFormat="1">
      <c r="B257" s="180"/>
      <c r="D257" s="173" t="s">
        <v>243</v>
      </c>
      <c r="E257" s="181" t="s">
        <v>1</v>
      </c>
      <c r="F257" s="182" t="s">
        <v>1488</v>
      </c>
      <c r="H257" s="183">
        <v>7</v>
      </c>
      <c r="I257" s="184"/>
      <c r="L257" s="180"/>
      <c r="M257" s="185"/>
      <c r="N257" s="186"/>
      <c r="O257" s="186"/>
      <c r="P257" s="186"/>
      <c r="Q257" s="186"/>
      <c r="R257" s="186"/>
      <c r="S257" s="186"/>
      <c r="T257" s="187"/>
      <c r="AT257" s="181" t="s">
        <v>243</v>
      </c>
      <c r="AU257" s="181" t="s">
        <v>87</v>
      </c>
      <c r="AV257" s="14" t="s">
        <v>87</v>
      </c>
      <c r="AW257" s="14" t="s">
        <v>29</v>
      </c>
      <c r="AX257" s="14" t="s">
        <v>75</v>
      </c>
      <c r="AY257" s="181" t="s">
        <v>234</v>
      </c>
    </row>
    <row r="258" spans="1:65" s="14" customFormat="1">
      <c r="B258" s="180"/>
      <c r="D258" s="173" t="s">
        <v>243</v>
      </c>
      <c r="E258" s="181" t="s">
        <v>1</v>
      </c>
      <c r="F258" s="182" t="s">
        <v>1375</v>
      </c>
      <c r="H258" s="183">
        <v>7.5</v>
      </c>
      <c r="I258" s="184"/>
      <c r="L258" s="180"/>
      <c r="M258" s="185"/>
      <c r="N258" s="186"/>
      <c r="O258" s="186"/>
      <c r="P258" s="186"/>
      <c r="Q258" s="186"/>
      <c r="R258" s="186"/>
      <c r="S258" s="186"/>
      <c r="T258" s="187"/>
      <c r="AT258" s="181" t="s">
        <v>243</v>
      </c>
      <c r="AU258" s="181" t="s">
        <v>87</v>
      </c>
      <c r="AV258" s="14" t="s">
        <v>87</v>
      </c>
      <c r="AW258" s="14" t="s">
        <v>29</v>
      </c>
      <c r="AX258" s="14" t="s">
        <v>75</v>
      </c>
      <c r="AY258" s="181" t="s">
        <v>234</v>
      </c>
    </row>
    <row r="259" spans="1:65" s="14" customFormat="1">
      <c r="B259" s="180"/>
      <c r="D259" s="173" t="s">
        <v>243</v>
      </c>
      <c r="E259" s="181" t="s">
        <v>1</v>
      </c>
      <c r="F259" s="182" t="s">
        <v>1376</v>
      </c>
      <c r="H259" s="183">
        <v>4</v>
      </c>
      <c r="I259" s="184"/>
      <c r="L259" s="180"/>
      <c r="M259" s="185"/>
      <c r="N259" s="186"/>
      <c r="O259" s="186"/>
      <c r="P259" s="186"/>
      <c r="Q259" s="186"/>
      <c r="R259" s="186"/>
      <c r="S259" s="186"/>
      <c r="T259" s="187"/>
      <c r="AT259" s="181" t="s">
        <v>243</v>
      </c>
      <c r="AU259" s="181" t="s">
        <v>87</v>
      </c>
      <c r="AV259" s="14" t="s">
        <v>87</v>
      </c>
      <c r="AW259" s="14" t="s">
        <v>29</v>
      </c>
      <c r="AX259" s="14" t="s">
        <v>75</v>
      </c>
      <c r="AY259" s="181" t="s">
        <v>234</v>
      </c>
    </row>
    <row r="260" spans="1:65" s="15" customFormat="1">
      <c r="B260" s="188"/>
      <c r="D260" s="173" t="s">
        <v>243</v>
      </c>
      <c r="E260" s="189" t="s">
        <v>1</v>
      </c>
      <c r="F260" s="190" t="s">
        <v>248</v>
      </c>
      <c r="H260" s="191">
        <v>18.5</v>
      </c>
      <c r="I260" s="192"/>
      <c r="L260" s="188"/>
      <c r="M260" s="193"/>
      <c r="N260" s="194"/>
      <c r="O260" s="194"/>
      <c r="P260" s="194"/>
      <c r="Q260" s="194"/>
      <c r="R260" s="194"/>
      <c r="S260" s="194"/>
      <c r="T260" s="195"/>
      <c r="AT260" s="189" t="s">
        <v>243</v>
      </c>
      <c r="AU260" s="189" t="s">
        <v>87</v>
      </c>
      <c r="AV260" s="15" t="s">
        <v>241</v>
      </c>
      <c r="AW260" s="15" t="s">
        <v>29</v>
      </c>
      <c r="AX260" s="15" t="s">
        <v>82</v>
      </c>
      <c r="AY260" s="189" t="s">
        <v>234</v>
      </c>
    </row>
    <row r="261" spans="1:65" s="2" customFormat="1" ht="21.75" customHeight="1">
      <c r="A261" s="33"/>
      <c r="B261" s="157"/>
      <c r="C261" s="158" t="s">
        <v>750</v>
      </c>
      <c r="D261" s="158" t="s">
        <v>237</v>
      </c>
      <c r="E261" s="159" t="s">
        <v>1489</v>
      </c>
      <c r="F261" s="160" t="s">
        <v>1490</v>
      </c>
      <c r="G261" s="161" t="s">
        <v>240</v>
      </c>
      <c r="H261" s="162">
        <v>10</v>
      </c>
      <c r="I261" s="163"/>
      <c r="J261" s="164">
        <f>ROUND(I261*H261,2)</f>
        <v>0</v>
      </c>
      <c r="K261" s="165"/>
      <c r="L261" s="34"/>
      <c r="M261" s="166" t="s">
        <v>1</v>
      </c>
      <c r="N261" s="167" t="s">
        <v>41</v>
      </c>
      <c r="O261" s="62"/>
      <c r="P261" s="168">
        <f>O261*H261</f>
        <v>0</v>
      </c>
      <c r="Q261" s="168">
        <v>7.7999999999999999E-4</v>
      </c>
      <c r="R261" s="168">
        <f>Q261*H261</f>
        <v>7.7999999999999996E-3</v>
      </c>
      <c r="S261" s="168">
        <v>0</v>
      </c>
      <c r="T261" s="169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70" t="s">
        <v>327</v>
      </c>
      <c r="AT261" s="170" t="s">
        <v>237</v>
      </c>
      <c r="AU261" s="170" t="s">
        <v>87</v>
      </c>
      <c r="AY261" s="18" t="s">
        <v>234</v>
      </c>
      <c r="BE261" s="171">
        <f>IF(N261="základná",J261,0)</f>
        <v>0</v>
      </c>
      <c r="BF261" s="171">
        <f>IF(N261="znížená",J261,0)</f>
        <v>0</v>
      </c>
      <c r="BG261" s="171">
        <f>IF(N261="zákl. prenesená",J261,0)</f>
        <v>0</v>
      </c>
      <c r="BH261" s="171">
        <f>IF(N261="zníž. prenesená",J261,0)</f>
        <v>0</v>
      </c>
      <c r="BI261" s="171">
        <f>IF(N261="nulová",J261,0)</f>
        <v>0</v>
      </c>
      <c r="BJ261" s="18" t="s">
        <v>87</v>
      </c>
      <c r="BK261" s="171">
        <f>ROUND(I261*H261,2)</f>
        <v>0</v>
      </c>
      <c r="BL261" s="18" t="s">
        <v>327</v>
      </c>
      <c r="BM261" s="170" t="s">
        <v>1491</v>
      </c>
    </row>
    <row r="262" spans="1:65" s="14" customFormat="1">
      <c r="B262" s="180"/>
      <c r="D262" s="173" t="s">
        <v>243</v>
      </c>
      <c r="E262" s="181" t="s">
        <v>1</v>
      </c>
      <c r="F262" s="182" t="s">
        <v>1377</v>
      </c>
      <c r="H262" s="183">
        <v>6</v>
      </c>
      <c r="I262" s="184"/>
      <c r="L262" s="180"/>
      <c r="M262" s="185"/>
      <c r="N262" s="186"/>
      <c r="O262" s="186"/>
      <c r="P262" s="186"/>
      <c r="Q262" s="186"/>
      <c r="R262" s="186"/>
      <c r="S262" s="186"/>
      <c r="T262" s="187"/>
      <c r="AT262" s="181" t="s">
        <v>243</v>
      </c>
      <c r="AU262" s="181" t="s">
        <v>87</v>
      </c>
      <c r="AV262" s="14" t="s">
        <v>87</v>
      </c>
      <c r="AW262" s="14" t="s">
        <v>29</v>
      </c>
      <c r="AX262" s="14" t="s">
        <v>75</v>
      </c>
      <c r="AY262" s="181" t="s">
        <v>234</v>
      </c>
    </row>
    <row r="263" spans="1:65" s="14" customFormat="1">
      <c r="B263" s="180"/>
      <c r="D263" s="173" t="s">
        <v>243</v>
      </c>
      <c r="E263" s="181" t="s">
        <v>1</v>
      </c>
      <c r="F263" s="182" t="s">
        <v>1378</v>
      </c>
      <c r="H263" s="183">
        <v>4</v>
      </c>
      <c r="I263" s="184"/>
      <c r="L263" s="180"/>
      <c r="M263" s="185"/>
      <c r="N263" s="186"/>
      <c r="O263" s="186"/>
      <c r="P263" s="186"/>
      <c r="Q263" s="186"/>
      <c r="R263" s="186"/>
      <c r="S263" s="186"/>
      <c r="T263" s="187"/>
      <c r="AT263" s="181" t="s">
        <v>243</v>
      </c>
      <c r="AU263" s="181" t="s">
        <v>87</v>
      </c>
      <c r="AV263" s="14" t="s">
        <v>87</v>
      </c>
      <c r="AW263" s="14" t="s">
        <v>29</v>
      </c>
      <c r="AX263" s="14" t="s">
        <v>75</v>
      </c>
      <c r="AY263" s="181" t="s">
        <v>234</v>
      </c>
    </row>
    <row r="264" spans="1:65" s="15" customFormat="1">
      <c r="B264" s="188"/>
      <c r="D264" s="173" t="s">
        <v>243</v>
      </c>
      <c r="E264" s="189" t="s">
        <v>1</v>
      </c>
      <c r="F264" s="190" t="s">
        <v>248</v>
      </c>
      <c r="H264" s="191">
        <v>10</v>
      </c>
      <c r="I264" s="192"/>
      <c r="L264" s="188"/>
      <c r="M264" s="193"/>
      <c r="N264" s="194"/>
      <c r="O264" s="194"/>
      <c r="P264" s="194"/>
      <c r="Q264" s="194"/>
      <c r="R264" s="194"/>
      <c r="S264" s="194"/>
      <c r="T264" s="195"/>
      <c r="AT264" s="189" t="s">
        <v>243</v>
      </c>
      <c r="AU264" s="189" t="s">
        <v>87</v>
      </c>
      <c r="AV264" s="15" t="s">
        <v>241</v>
      </c>
      <c r="AW264" s="15" t="s">
        <v>29</v>
      </c>
      <c r="AX264" s="15" t="s">
        <v>82</v>
      </c>
      <c r="AY264" s="189" t="s">
        <v>234</v>
      </c>
    </row>
    <row r="265" spans="1:65" s="2" customFormat="1" ht="21.75" customHeight="1">
      <c r="A265" s="33"/>
      <c r="B265" s="157"/>
      <c r="C265" s="158" t="s">
        <v>756</v>
      </c>
      <c r="D265" s="158" t="s">
        <v>237</v>
      </c>
      <c r="E265" s="159" t="s">
        <v>1492</v>
      </c>
      <c r="F265" s="160" t="s">
        <v>1493</v>
      </c>
      <c r="G265" s="161" t="s">
        <v>240</v>
      </c>
      <c r="H265" s="162">
        <v>7</v>
      </c>
      <c r="I265" s="163"/>
      <c r="J265" s="164">
        <f>ROUND(I265*H265,2)</f>
        <v>0</v>
      </c>
      <c r="K265" s="165"/>
      <c r="L265" s="34"/>
      <c r="M265" s="166" t="s">
        <v>1</v>
      </c>
      <c r="N265" s="167" t="s">
        <v>41</v>
      </c>
      <c r="O265" s="62"/>
      <c r="P265" s="168">
        <f>O265*H265</f>
        <v>0</v>
      </c>
      <c r="Q265" s="168">
        <v>1.5900000000000001E-3</v>
      </c>
      <c r="R265" s="168">
        <f>Q265*H265</f>
        <v>1.1130000000000001E-2</v>
      </c>
      <c r="S265" s="168">
        <v>0</v>
      </c>
      <c r="T265" s="169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70" t="s">
        <v>327</v>
      </c>
      <c r="AT265" s="170" t="s">
        <v>237</v>
      </c>
      <c r="AU265" s="170" t="s">
        <v>87</v>
      </c>
      <c r="AY265" s="18" t="s">
        <v>234</v>
      </c>
      <c r="BE265" s="171">
        <f>IF(N265="základná",J265,0)</f>
        <v>0</v>
      </c>
      <c r="BF265" s="171">
        <f>IF(N265="znížená",J265,0)</f>
        <v>0</v>
      </c>
      <c r="BG265" s="171">
        <f>IF(N265="zákl. prenesená",J265,0)</f>
        <v>0</v>
      </c>
      <c r="BH265" s="171">
        <f>IF(N265="zníž. prenesená",J265,0)</f>
        <v>0</v>
      </c>
      <c r="BI265" s="171">
        <f>IF(N265="nulová",J265,0)</f>
        <v>0</v>
      </c>
      <c r="BJ265" s="18" t="s">
        <v>87</v>
      </c>
      <c r="BK265" s="171">
        <f>ROUND(I265*H265,2)</f>
        <v>0</v>
      </c>
      <c r="BL265" s="18" t="s">
        <v>327</v>
      </c>
      <c r="BM265" s="170" t="s">
        <v>1494</v>
      </c>
    </row>
    <row r="266" spans="1:65" s="14" customFormat="1">
      <c r="B266" s="180"/>
      <c r="D266" s="173" t="s">
        <v>243</v>
      </c>
      <c r="E266" s="181" t="s">
        <v>1</v>
      </c>
      <c r="F266" s="182" t="s">
        <v>1495</v>
      </c>
      <c r="H266" s="183">
        <v>7</v>
      </c>
      <c r="I266" s="184"/>
      <c r="L266" s="180"/>
      <c r="M266" s="185"/>
      <c r="N266" s="186"/>
      <c r="O266" s="186"/>
      <c r="P266" s="186"/>
      <c r="Q266" s="186"/>
      <c r="R266" s="186"/>
      <c r="S266" s="186"/>
      <c r="T266" s="187"/>
      <c r="AT266" s="181" t="s">
        <v>243</v>
      </c>
      <c r="AU266" s="181" t="s">
        <v>87</v>
      </c>
      <c r="AV266" s="14" t="s">
        <v>87</v>
      </c>
      <c r="AW266" s="14" t="s">
        <v>29</v>
      </c>
      <c r="AX266" s="14" t="s">
        <v>82</v>
      </c>
      <c r="AY266" s="181" t="s">
        <v>234</v>
      </c>
    </row>
    <row r="267" spans="1:65" s="2" customFormat="1" ht="24.15" customHeight="1">
      <c r="A267" s="33"/>
      <c r="B267" s="157"/>
      <c r="C267" s="158" t="s">
        <v>764</v>
      </c>
      <c r="D267" s="158" t="s">
        <v>237</v>
      </c>
      <c r="E267" s="159" t="s">
        <v>1496</v>
      </c>
      <c r="F267" s="160" t="s">
        <v>1497</v>
      </c>
      <c r="G267" s="161" t="s">
        <v>305</v>
      </c>
      <c r="H267" s="162">
        <v>7</v>
      </c>
      <c r="I267" s="163"/>
      <c r="J267" s="164">
        <f>ROUND(I267*H267,2)</f>
        <v>0</v>
      </c>
      <c r="K267" s="165"/>
      <c r="L267" s="34"/>
      <c r="M267" s="166" t="s">
        <v>1</v>
      </c>
      <c r="N267" s="167" t="s">
        <v>41</v>
      </c>
      <c r="O267" s="62"/>
      <c r="P267" s="168">
        <f>O267*H267</f>
        <v>0</v>
      </c>
      <c r="Q267" s="168">
        <v>0</v>
      </c>
      <c r="R267" s="168">
        <f>Q267*H267</f>
        <v>0</v>
      </c>
      <c r="S267" s="168">
        <v>0</v>
      </c>
      <c r="T267" s="169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0" t="s">
        <v>327</v>
      </c>
      <c r="AT267" s="170" t="s">
        <v>237</v>
      </c>
      <c r="AU267" s="170" t="s">
        <v>87</v>
      </c>
      <c r="AY267" s="18" t="s">
        <v>234</v>
      </c>
      <c r="BE267" s="171">
        <f>IF(N267="základná",J267,0)</f>
        <v>0</v>
      </c>
      <c r="BF267" s="171">
        <f>IF(N267="znížená",J267,0)</f>
        <v>0</v>
      </c>
      <c r="BG267" s="171">
        <f>IF(N267="zákl. prenesená",J267,0)</f>
        <v>0</v>
      </c>
      <c r="BH267" s="171">
        <f>IF(N267="zníž. prenesená",J267,0)</f>
        <v>0</v>
      </c>
      <c r="BI267" s="171">
        <f>IF(N267="nulová",J267,0)</f>
        <v>0</v>
      </c>
      <c r="BJ267" s="18" t="s">
        <v>87</v>
      </c>
      <c r="BK267" s="171">
        <f>ROUND(I267*H267,2)</f>
        <v>0</v>
      </c>
      <c r="BL267" s="18" t="s">
        <v>327</v>
      </c>
      <c r="BM267" s="170" t="s">
        <v>1498</v>
      </c>
    </row>
    <row r="268" spans="1:65" s="14" customFormat="1">
      <c r="B268" s="180"/>
      <c r="D268" s="173" t="s">
        <v>243</v>
      </c>
      <c r="E268" s="181" t="s">
        <v>1</v>
      </c>
      <c r="F268" s="182" t="s">
        <v>1499</v>
      </c>
      <c r="H268" s="183">
        <v>7</v>
      </c>
      <c r="I268" s="184"/>
      <c r="L268" s="180"/>
      <c r="M268" s="185"/>
      <c r="N268" s="186"/>
      <c r="O268" s="186"/>
      <c r="P268" s="186"/>
      <c r="Q268" s="186"/>
      <c r="R268" s="186"/>
      <c r="S268" s="186"/>
      <c r="T268" s="187"/>
      <c r="AT268" s="181" t="s">
        <v>243</v>
      </c>
      <c r="AU268" s="181" t="s">
        <v>87</v>
      </c>
      <c r="AV268" s="14" t="s">
        <v>87</v>
      </c>
      <c r="AW268" s="14" t="s">
        <v>29</v>
      </c>
      <c r="AX268" s="14" t="s">
        <v>82</v>
      </c>
      <c r="AY268" s="181" t="s">
        <v>234</v>
      </c>
    </row>
    <row r="269" spans="1:65" s="2" customFormat="1" ht="24.15" customHeight="1">
      <c r="A269" s="33"/>
      <c r="B269" s="157"/>
      <c r="C269" s="158" t="s">
        <v>766</v>
      </c>
      <c r="D269" s="158" t="s">
        <v>237</v>
      </c>
      <c r="E269" s="159" t="s">
        <v>1500</v>
      </c>
      <c r="F269" s="160" t="s">
        <v>1501</v>
      </c>
      <c r="G269" s="161" t="s">
        <v>305</v>
      </c>
      <c r="H269" s="162">
        <v>14</v>
      </c>
      <c r="I269" s="163"/>
      <c r="J269" s="164">
        <f>ROUND(I269*H269,2)</f>
        <v>0</v>
      </c>
      <c r="K269" s="165"/>
      <c r="L269" s="34"/>
      <c r="M269" s="166" t="s">
        <v>1</v>
      </c>
      <c r="N269" s="167" t="s">
        <v>41</v>
      </c>
      <c r="O269" s="62"/>
      <c r="P269" s="168">
        <f>O269*H269</f>
        <v>0</v>
      </c>
      <c r="Q269" s="168">
        <v>0</v>
      </c>
      <c r="R269" s="168">
        <f>Q269*H269</f>
        <v>0</v>
      </c>
      <c r="S269" s="168">
        <v>0</v>
      </c>
      <c r="T269" s="169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70" t="s">
        <v>327</v>
      </c>
      <c r="AT269" s="170" t="s">
        <v>237</v>
      </c>
      <c r="AU269" s="170" t="s">
        <v>87</v>
      </c>
      <c r="AY269" s="18" t="s">
        <v>234</v>
      </c>
      <c r="BE269" s="171">
        <f>IF(N269="základná",J269,0)</f>
        <v>0</v>
      </c>
      <c r="BF269" s="171">
        <f>IF(N269="znížená",J269,0)</f>
        <v>0</v>
      </c>
      <c r="BG269" s="171">
        <f>IF(N269="zákl. prenesená",J269,0)</f>
        <v>0</v>
      </c>
      <c r="BH269" s="171">
        <f>IF(N269="zníž. prenesená",J269,0)</f>
        <v>0</v>
      </c>
      <c r="BI269" s="171">
        <f>IF(N269="nulová",J269,0)</f>
        <v>0</v>
      </c>
      <c r="BJ269" s="18" t="s">
        <v>87</v>
      </c>
      <c r="BK269" s="171">
        <f>ROUND(I269*H269,2)</f>
        <v>0</v>
      </c>
      <c r="BL269" s="18" t="s">
        <v>327</v>
      </c>
      <c r="BM269" s="170" t="s">
        <v>1502</v>
      </c>
    </row>
    <row r="270" spans="1:65" s="14" customFormat="1">
      <c r="B270" s="180"/>
      <c r="D270" s="173" t="s">
        <v>243</v>
      </c>
      <c r="E270" s="181" t="s">
        <v>1</v>
      </c>
      <c r="F270" s="182" t="s">
        <v>1503</v>
      </c>
      <c r="H270" s="183">
        <v>14</v>
      </c>
      <c r="I270" s="184"/>
      <c r="L270" s="180"/>
      <c r="M270" s="185"/>
      <c r="N270" s="186"/>
      <c r="O270" s="186"/>
      <c r="P270" s="186"/>
      <c r="Q270" s="186"/>
      <c r="R270" s="186"/>
      <c r="S270" s="186"/>
      <c r="T270" s="187"/>
      <c r="AT270" s="181" t="s">
        <v>243</v>
      </c>
      <c r="AU270" s="181" t="s">
        <v>87</v>
      </c>
      <c r="AV270" s="14" t="s">
        <v>87</v>
      </c>
      <c r="AW270" s="14" t="s">
        <v>29</v>
      </c>
      <c r="AX270" s="14" t="s">
        <v>82</v>
      </c>
      <c r="AY270" s="181" t="s">
        <v>234</v>
      </c>
    </row>
    <row r="271" spans="1:65" s="2" customFormat="1" ht="24.15" customHeight="1">
      <c r="A271" s="33"/>
      <c r="B271" s="157"/>
      <c r="C271" s="158" t="s">
        <v>769</v>
      </c>
      <c r="D271" s="158" t="s">
        <v>237</v>
      </c>
      <c r="E271" s="159" t="s">
        <v>1504</v>
      </c>
      <c r="F271" s="160" t="s">
        <v>1505</v>
      </c>
      <c r="G271" s="161" t="s">
        <v>305</v>
      </c>
      <c r="H271" s="162">
        <v>14</v>
      </c>
      <c r="I271" s="163"/>
      <c r="J271" s="164">
        <f>ROUND(I271*H271,2)</f>
        <v>0</v>
      </c>
      <c r="K271" s="165"/>
      <c r="L271" s="34"/>
      <c r="M271" s="166" t="s">
        <v>1</v>
      </c>
      <c r="N271" s="167" t="s">
        <v>41</v>
      </c>
      <c r="O271" s="62"/>
      <c r="P271" s="168">
        <f>O271*H271</f>
        <v>0</v>
      </c>
      <c r="Q271" s="168">
        <v>0</v>
      </c>
      <c r="R271" s="168">
        <f>Q271*H271</f>
        <v>0</v>
      </c>
      <c r="S271" s="168">
        <v>0</v>
      </c>
      <c r="T271" s="169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70" t="s">
        <v>327</v>
      </c>
      <c r="AT271" s="170" t="s">
        <v>237</v>
      </c>
      <c r="AU271" s="170" t="s">
        <v>87</v>
      </c>
      <c r="AY271" s="18" t="s">
        <v>234</v>
      </c>
      <c r="BE271" s="171">
        <f>IF(N271="základná",J271,0)</f>
        <v>0</v>
      </c>
      <c r="BF271" s="171">
        <f>IF(N271="znížená",J271,0)</f>
        <v>0</v>
      </c>
      <c r="BG271" s="171">
        <f>IF(N271="zákl. prenesená",J271,0)</f>
        <v>0</v>
      </c>
      <c r="BH271" s="171">
        <f>IF(N271="zníž. prenesená",J271,0)</f>
        <v>0</v>
      </c>
      <c r="BI271" s="171">
        <f>IF(N271="nulová",J271,0)</f>
        <v>0</v>
      </c>
      <c r="BJ271" s="18" t="s">
        <v>87</v>
      </c>
      <c r="BK271" s="171">
        <f>ROUND(I271*H271,2)</f>
        <v>0</v>
      </c>
      <c r="BL271" s="18" t="s">
        <v>327</v>
      </c>
      <c r="BM271" s="170" t="s">
        <v>1506</v>
      </c>
    </row>
    <row r="272" spans="1:65" s="14" customFormat="1">
      <c r="B272" s="180"/>
      <c r="D272" s="173" t="s">
        <v>243</v>
      </c>
      <c r="E272" s="181" t="s">
        <v>1</v>
      </c>
      <c r="F272" s="182" t="s">
        <v>1507</v>
      </c>
      <c r="H272" s="183">
        <v>14</v>
      </c>
      <c r="I272" s="184"/>
      <c r="L272" s="180"/>
      <c r="M272" s="185"/>
      <c r="N272" s="186"/>
      <c r="O272" s="186"/>
      <c r="P272" s="186"/>
      <c r="Q272" s="186"/>
      <c r="R272" s="186"/>
      <c r="S272" s="186"/>
      <c r="T272" s="187"/>
      <c r="AT272" s="181" t="s">
        <v>243</v>
      </c>
      <c r="AU272" s="181" t="s">
        <v>87</v>
      </c>
      <c r="AV272" s="14" t="s">
        <v>87</v>
      </c>
      <c r="AW272" s="14" t="s">
        <v>29</v>
      </c>
      <c r="AX272" s="14" t="s">
        <v>82</v>
      </c>
      <c r="AY272" s="181" t="s">
        <v>234</v>
      </c>
    </row>
    <row r="273" spans="1:65" s="2" customFormat="1" ht="24.15" customHeight="1">
      <c r="A273" s="33"/>
      <c r="B273" s="157"/>
      <c r="C273" s="158" t="s">
        <v>771</v>
      </c>
      <c r="D273" s="158" t="s">
        <v>237</v>
      </c>
      <c r="E273" s="159" t="s">
        <v>1508</v>
      </c>
      <c r="F273" s="160" t="s">
        <v>1509</v>
      </c>
      <c r="G273" s="161" t="s">
        <v>305</v>
      </c>
      <c r="H273" s="162">
        <v>8</v>
      </c>
      <c r="I273" s="163"/>
      <c r="J273" s="164">
        <f>ROUND(I273*H273,2)</f>
        <v>0</v>
      </c>
      <c r="K273" s="165"/>
      <c r="L273" s="34"/>
      <c r="M273" s="166" t="s">
        <v>1</v>
      </c>
      <c r="N273" s="167" t="s">
        <v>41</v>
      </c>
      <c r="O273" s="62"/>
      <c r="P273" s="168">
        <f>O273*H273</f>
        <v>0</v>
      </c>
      <c r="Q273" s="168">
        <v>0</v>
      </c>
      <c r="R273" s="168">
        <f>Q273*H273</f>
        <v>0</v>
      </c>
      <c r="S273" s="168">
        <v>0</v>
      </c>
      <c r="T273" s="169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70" t="s">
        <v>327</v>
      </c>
      <c r="AT273" s="170" t="s">
        <v>237</v>
      </c>
      <c r="AU273" s="170" t="s">
        <v>87</v>
      </c>
      <c r="AY273" s="18" t="s">
        <v>234</v>
      </c>
      <c r="BE273" s="171">
        <f>IF(N273="základná",J273,0)</f>
        <v>0</v>
      </c>
      <c r="BF273" s="171">
        <f>IF(N273="znížená",J273,0)</f>
        <v>0</v>
      </c>
      <c r="BG273" s="171">
        <f>IF(N273="zákl. prenesená",J273,0)</f>
        <v>0</v>
      </c>
      <c r="BH273" s="171">
        <f>IF(N273="zníž. prenesená",J273,0)</f>
        <v>0</v>
      </c>
      <c r="BI273" s="171">
        <f>IF(N273="nulová",J273,0)</f>
        <v>0</v>
      </c>
      <c r="BJ273" s="18" t="s">
        <v>87</v>
      </c>
      <c r="BK273" s="171">
        <f>ROUND(I273*H273,2)</f>
        <v>0</v>
      </c>
      <c r="BL273" s="18" t="s">
        <v>327</v>
      </c>
      <c r="BM273" s="170" t="s">
        <v>1510</v>
      </c>
    </row>
    <row r="274" spans="1:65" s="14" customFormat="1">
      <c r="B274" s="180"/>
      <c r="D274" s="173" t="s">
        <v>243</v>
      </c>
      <c r="E274" s="181" t="s">
        <v>1</v>
      </c>
      <c r="F274" s="182" t="s">
        <v>1511</v>
      </c>
      <c r="H274" s="183">
        <v>7</v>
      </c>
      <c r="I274" s="184"/>
      <c r="L274" s="180"/>
      <c r="M274" s="185"/>
      <c r="N274" s="186"/>
      <c r="O274" s="186"/>
      <c r="P274" s="186"/>
      <c r="Q274" s="186"/>
      <c r="R274" s="186"/>
      <c r="S274" s="186"/>
      <c r="T274" s="187"/>
      <c r="AT274" s="181" t="s">
        <v>243</v>
      </c>
      <c r="AU274" s="181" t="s">
        <v>87</v>
      </c>
      <c r="AV274" s="14" t="s">
        <v>87</v>
      </c>
      <c r="AW274" s="14" t="s">
        <v>29</v>
      </c>
      <c r="AX274" s="14" t="s">
        <v>75</v>
      </c>
      <c r="AY274" s="181" t="s">
        <v>234</v>
      </c>
    </row>
    <row r="275" spans="1:65" s="14" customFormat="1">
      <c r="B275" s="180"/>
      <c r="D275" s="173" t="s">
        <v>243</v>
      </c>
      <c r="E275" s="181" t="s">
        <v>1</v>
      </c>
      <c r="F275" s="182" t="s">
        <v>1512</v>
      </c>
      <c r="H275" s="183">
        <v>1</v>
      </c>
      <c r="I275" s="184"/>
      <c r="L275" s="180"/>
      <c r="M275" s="185"/>
      <c r="N275" s="186"/>
      <c r="O275" s="186"/>
      <c r="P275" s="186"/>
      <c r="Q275" s="186"/>
      <c r="R275" s="186"/>
      <c r="S275" s="186"/>
      <c r="T275" s="187"/>
      <c r="AT275" s="181" t="s">
        <v>243</v>
      </c>
      <c r="AU275" s="181" t="s">
        <v>87</v>
      </c>
      <c r="AV275" s="14" t="s">
        <v>87</v>
      </c>
      <c r="AW275" s="14" t="s">
        <v>29</v>
      </c>
      <c r="AX275" s="14" t="s">
        <v>75</v>
      </c>
      <c r="AY275" s="181" t="s">
        <v>234</v>
      </c>
    </row>
    <row r="276" spans="1:65" s="15" customFormat="1">
      <c r="B276" s="188"/>
      <c r="D276" s="173" t="s">
        <v>243</v>
      </c>
      <c r="E276" s="189" t="s">
        <v>1</v>
      </c>
      <c r="F276" s="190" t="s">
        <v>248</v>
      </c>
      <c r="H276" s="191">
        <v>8</v>
      </c>
      <c r="I276" s="192"/>
      <c r="L276" s="188"/>
      <c r="M276" s="193"/>
      <c r="N276" s="194"/>
      <c r="O276" s="194"/>
      <c r="P276" s="194"/>
      <c r="Q276" s="194"/>
      <c r="R276" s="194"/>
      <c r="S276" s="194"/>
      <c r="T276" s="195"/>
      <c r="AT276" s="189" t="s">
        <v>243</v>
      </c>
      <c r="AU276" s="189" t="s">
        <v>87</v>
      </c>
      <c r="AV276" s="15" t="s">
        <v>241</v>
      </c>
      <c r="AW276" s="15" t="s">
        <v>29</v>
      </c>
      <c r="AX276" s="15" t="s">
        <v>82</v>
      </c>
      <c r="AY276" s="189" t="s">
        <v>234</v>
      </c>
    </row>
    <row r="277" spans="1:65" s="2" customFormat="1" ht="24.15" customHeight="1">
      <c r="A277" s="33"/>
      <c r="B277" s="157"/>
      <c r="C277" s="158" t="s">
        <v>776</v>
      </c>
      <c r="D277" s="158" t="s">
        <v>237</v>
      </c>
      <c r="E277" s="159" t="s">
        <v>1513</v>
      </c>
      <c r="F277" s="160" t="s">
        <v>1514</v>
      </c>
      <c r="G277" s="161" t="s">
        <v>305</v>
      </c>
      <c r="H277" s="162">
        <v>1</v>
      </c>
      <c r="I277" s="163"/>
      <c r="J277" s="164">
        <f t="shared" ref="J277:J283" si="10">ROUND(I277*H277,2)</f>
        <v>0</v>
      </c>
      <c r="K277" s="165"/>
      <c r="L277" s="34"/>
      <c r="M277" s="166" t="s">
        <v>1</v>
      </c>
      <c r="N277" s="167" t="s">
        <v>41</v>
      </c>
      <c r="O277" s="62"/>
      <c r="P277" s="168">
        <f t="shared" ref="P277:P283" si="11">O277*H277</f>
        <v>0</v>
      </c>
      <c r="Q277" s="168">
        <v>4.6000000000000001E-4</v>
      </c>
      <c r="R277" s="168">
        <f t="shared" ref="R277:R283" si="12">Q277*H277</f>
        <v>4.6000000000000001E-4</v>
      </c>
      <c r="S277" s="168">
        <v>0</v>
      </c>
      <c r="T277" s="169">
        <f t="shared" ref="T277:T283" si="13"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70" t="s">
        <v>327</v>
      </c>
      <c r="AT277" s="170" t="s">
        <v>237</v>
      </c>
      <c r="AU277" s="170" t="s">
        <v>87</v>
      </c>
      <c r="AY277" s="18" t="s">
        <v>234</v>
      </c>
      <c r="BE277" s="171">
        <f t="shared" ref="BE277:BE283" si="14">IF(N277="základná",J277,0)</f>
        <v>0</v>
      </c>
      <c r="BF277" s="171">
        <f t="shared" ref="BF277:BF283" si="15">IF(N277="znížená",J277,0)</f>
        <v>0</v>
      </c>
      <c r="BG277" s="171">
        <f t="shared" ref="BG277:BG283" si="16">IF(N277="zákl. prenesená",J277,0)</f>
        <v>0</v>
      </c>
      <c r="BH277" s="171">
        <f t="shared" ref="BH277:BH283" si="17">IF(N277="zníž. prenesená",J277,0)</f>
        <v>0</v>
      </c>
      <c r="BI277" s="171">
        <f t="shared" ref="BI277:BI283" si="18">IF(N277="nulová",J277,0)</f>
        <v>0</v>
      </c>
      <c r="BJ277" s="18" t="s">
        <v>87</v>
      </c>
      <c r="BK277" s="171">
        <f t="shared" ref="BK277:BK283" si="19">ROUND(I277*H277,2)</f>
        <v>0</v>
      </c>
      <c r="BL277" s="18" t="s">
        <v>327</v>
      </c>
      <c r="BM277" s="170" t="s">
        <v>1515</v>
      </c>
    </row>
    <row r="278" spans="1:65" s="2" customFormat="1" ht="24.15" customHeight="1">
      <c r="A278" s="33"/>
      <c r="B278" s="157"/>
      <c r="C278" s="199" t="s">
        <v>780</v>
      </c>
      <c r="D278" s="199" t="s">
        <v>478</v>
      </c>
      <c r="E278" s="200" t="s">
        <v>1516</v>
      </c>
      <c r="F278" s="201" t="s">
        <v>1517</v>
      </c>
      <c r="G278" s="202" t="s">
        <v>305</v>
      </c>
      <c r="H278" s="203">
        <v>1</v>
      </c>
      <c r="I278" s="204"/>
      <c r="J278" s="205">
        <f t="shared" si="10"/>
        <v>0</v>
      </c>
      <c r="K278" s="206"/>
      <c r="L278" s="207"/>
      <c r="M278" s="208" t="s">
        <v>1</v>
      </c>
      <c r="N278" s="209" t="s">
        <v>41</v>
      </c>
      <c r="O278" s="62"/>
      <c r="P278" s="168">
        <f t="shared" si="11"/>
        <v>0</v>
      </c>
      <c r="Q278" s="168">
        <v>1.2800000000000001E-3</v>
      </c>
      <c r="R278" s="168">
        <f t="shared" si="12"/>
        <v>1.2800000000000001E-3</v>
      </c>
      <c r="S278" s="168">
        <v>0</v>
      </c>
      <c r="T278" s="169">
        <f t="shared" si="13"/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70" t="s">
        <v>643</v>
      </c>
      <c r="AT278" s="170" t="s">
        <v>478</v>
      </c>
      <c r="AU278" s="170" t="s">
        <v>87</v>
      </c>
      <c r="AY278" s="18" t="s">
        <v>234</v>
      </c>
      <c r="BE278" s="171">
        <f t="shared" si="14"/>
        <v>0</v>
      </c>
      <c r="BF278" s="171">
        <f t="shared" si="15"/>
        <v>0</v>
      </c>
      <c r="BG278" s="171">
        <f t="shared" si="16"/>
        <v>0</v>
      </c>
      <c r="BH278" s="171">
        <f t="shared" si="17"/>
        <v>0</v>
      </c>
      <c r="BI278" s="171">
        <f t="shared" si="18"/>
        <v>0</v>
      </c>
      <c r="BJ278" s="18" t="s">
        <v>87</v>
      </c>
      <c r="BK278" s="171">
        <f t="shared" si="19"/>
        <v>0</v>
      </c>
      <c r="BL278" s="18" t="s">
        <v>327</v>
      </c>
      <c r="BM278" s="170" t="s">
        <v>1518</v>
      </c>
    </row>
    <row r="279" spans="1:65" s="2" customFormat="1" ht="24.15" customHeight="1">
      <c r="A279" s="33"/>
      <c r="B279" s="157"/>
      <c r="C279" s="158" t="s">
        <v>786</v>
      </c>
      <c r="D279" s="158" t="s">
        <v>237</v>
      </c>
      <c r="E279" s="159" t="s">
        <v>1519</v>
      </c>
      <c r="F279" s="160" t="s">
        <v>1520</v>
      </c>
      <c r="G279" s="161" t="s">
        <v>305</v>
      </c>
      <c r="H279" s="162">
        <v>8</v>
      </c>
      <c r="I279" s="163"/>
      <c r="J279" s="164">
        <f t="shared" si="10"/>
        <v>0</v>
      </c>
      <c r="K279" s="165"/>
      <c r="L279" s="34"/>
      <c r="M279" s="166" t="s">
        <v>1</v>
      </c>
      <c r="N279" s="167" t="s">
        <v>41</v>
      </c>
      <c r="O279" s="62"/>
      <c r="P279" s="168">
        <f t="shared" si="11"/>
        <v>0</v>
      </c>
      <c r="Q279" s="168">
        <v>0</v>
      </c>
      <c r="R279" s="168">
        <f t="shared" si="12"/>
        <v>0</v>
      </c>
      <c r="S279" s="168">
        <v>0</v>
      </c>
      <c r="T279" s="169">
        <f t="shared" si="13"/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70" t="s">
        <v>327</v>
      </c>
      <c r="AT279" s="170" t="s">
        <v>237</v>
      </c>
      <c r="AU279" s="170" t="s">
        <v>87</v>
      </c>
      <c r="AY279" s="18" t="s">
        <v>234</v>
      </c>
      <c r="BE279" s="171">
        <f t="shared" si="14"/>
        <v>0</v>
      </c>
      <c r="BF279" s="171">
        <f t="shared" si="15"/>
        <v>0</v>
      </c>
      <c r="BG279" s="171">
        <f t="shared" si="16"/>
        <v>0</v>
      </c>
      <c r="BH279" s="171">
        <f t="shared" si="17"/>
        <v>0</v>
      </c>
      <c r="BI279" s="171">
        <f t="shared" si="18"/>
        <v>0</v>
      </c>
      <c r="BJ279" s="18" t="s">
        <v>87</v>
      </c>
      <c r="BK279" s="171">
        <f t="shared" si="19"/>
        <v>0</v>
      </c>
      <c r="BL279" s="18" t="s">
        <v>327</v>
      </c>
      <c r="BM279" s="170" t="s">
        <v>1521</v>
      </c>
    </row>
    <row r="280" spans="1:65" s="2" customFormat="1" ht="24.15" customHeight="1">
      <c r="A280" s="33"/>
      <c r="B280" s="157"/>
      <c r="C280" s="199" t="s">
        <v>790</v>
      </c>
      <c r="D280" s="199" t="s">
        <v>478</v>
      </c>
      <c r="E280" s="200" t="s">
        <v>1522</v>
      </c>
      <c r="F280" s="201" t="s">
        <v>1523</v>
      </c>
      <c r="G280" s="202" t="s">
        <v>305</v>
      </c>
      <c r="H280" s="203">
        <v>8</v>
      </c>
      <c r="I280" s="204"/>
      <c r="J280" s="205">
        <f t="shared" si="10"/>
        <v>0</v>
      </c>
      <c r="K280" s="206"/>
      <c r="L280" s="207"/>
      <c r="M280" s="208" t="s">
        <v>1</v>
      </c>
      <c r="N280" s="209" t="s">
        <v>41</v>
      </c>
      <c r="O280" s="62"/>
      <c r="P280" s="168">
        <f t="shared" si="11"/>
        <v>0</v>
      </c>
      <c r="Q280" s="168">
        <v>3.4000000000000002E-4</v>
      </c>
      <c r="R280" s="168">
        <f t="shared" si="12"/>
        <v>2.7200000000000002E-3</v>
      </c>
      <c r="S280" s="168">
        <v>0</v>
      </c>
      <c r="T280" s="169">
        <f t="shared" si="13"/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70" t="s">
        <v>643</v>
      </c>
      <c r="AT280" s="170" t="s">
        <v>478</v>
      </c>
      <c r="AU280" s="170" t="s">
        <v>87</v>
      </c>
      <c r="AY280" s="18" t="s">
        <v>234</v>
      </c>
      <c r="BE280" s="171">
        <f t="shared" si="14"/>
        <v>0</v>
      </c>
      <c r="BF280" s="171">
        <f t="shared" si="15"/>
        <v>0</v>
      </c>
      <c r="BG280" s="171">
        <f t="shared" si="16"/>
        <v>0</v>
      </c>
      <c r="BH280" s="171">
        <f t="shared" si="17"/>
        <v>0</v>
      </c>
      <c r="BI280" s="171">
        <f t="shared" si="18"/>
        <v>0</v>
      </c>
      <c r="BJ280" s="18" t="s">
        <v>87</v>
      </c>
      <c r="BK280" s="171">
        <f t="shared" si="19"/>
        <v>0</v>
      </c>
      <c r="BL280" s="18" t="s">
        <v>327</v>
      </c>
      <c r="BM280" s="170" t="s">
        <v>1524</v>
      </c>
    </row>
    <row r="281" spans="1:65" s="2" customFormat="1" ht="24.15" customHeight="1">
      <c r="A281" s="33"/>
      <c r="B281" s="157"/>
      <c r="C281" s="158" t="s">
        <v>796</v>
      </c>
      <c r="D281" s="158" t="s">
        <v>237</v>
      </c>
      <c r="E281" s="159" t="s">
        <v>1525</v>
      </c>
      <c r="F281" s="160" t="s">
        <v>1526</v>
      </c>
      <c r="G281" s="161" t="s">
        <v>305</v>
      </c>
      <c r="H281" s="162">
        <v>3</v>
      </c>
      <c r="I281" s="163"/>
      <c r="J281" s="164">
        <f t="shared" si="10"/>
        <v>0</v>
      </c>
      <c r="K281" s="165"/>
      <c r="L281" s="34"/>
      <c r="M281" s="166" t="s">
        <v>1</v>
      </c>
      <c r="N281" s="167" t="s">
        <v>41</v>
      </c>
      <c r="O281" s="62"/>
      <c r="P281" s="168">
        <f t="shared" si="11"/>
        <v>0</v>
      </c>
      <c r="Q281" s="168">
        <v>0</v>
      </c>
      <c r="R281" s="168">
        <f t="shared" si="12"/>
        <v>0</v>
      </c>
      <c r="S281" s="168">
        <v>0</v>
      </c>
      <c r="T281" s="169">
        <f t="shared" si="13"/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70" t="s">
        <v>327</v>
      </c>
      <c r="AT281" s="170" t="s">
        <v>237</v>
      </c>
      <c r="AU281" s="170" t="s">
        <v>87</v>
      </c>
      <c r="AY281" s="18" t="s">
        <v>234</v>
      </c>
      <c r="BE281" s="171">
        <f t="shared" si="14"/>
        <v>0</v>
      </c>
      <c r="BF281" s="171">
        <f t="shared" si="15"/>
        <v>0</v>
      </c>
      <c r="BG281" s="171">
        <f t="shared" si="16"/>
        <v>0</v>
      </c>
      <c r="BH281" s="171">
        <f t="shared" si="17"/>
        <v>0</v>
      </c>
      <c r="BI281" s="171">
        <f t="shared" si="18"/>
        <v>0</v>
      </c>
      <c r="BJ281" s="18" t="s">
        <v>87</v>
      </c>
      <c r="BK281" s="171">
        <f t="shared" si="19"/>
        <v>0</v>
      </c>
      <c r="BL281" s="18" t="s">
        <v>327</v>
      </c>
      <c r="BM281" s="170" t="s">
        <v>1527</v>
      </c>
    </row>
    <row r="282" spans="1:65" s="2" customFormat="1" ht="24.15" customHeight="1">
      <c r="A282" s="33"/>
      <c r="B282" s="157"/>
      <c r="C282" s="199" t="s">
        <v>801</v>
      </c>
      <c r="D282" s="199" t="s">
        <v>478</v>
      </c>
      <c r="E282" s="200" t="s">
        <v>1528</v>
      </c>
      <c r="F282" s="201" t="s">
        <v>1529</v>
      </c>
      <c r="G282" s="202" t="s">
        <v>305</v>
      </c>
      <c r="H282" s="203">
        <v>3</v>
      </c>
      <c r="I282" s="204"/>
      <c r="J282" s="205">
        <f t="shared" si="10"/>
        <v>0</v>
      </c>
      <c r="K282" s="206"/>
      <c r="L282" s="207"/>
      <c r="M282" s="208" t="s">
        <v>1</v>
      </c>
      <c r="N282" s="209" t="s">
        <v>41</v>
      </c>
      <c r="O282" s="62"/>
      <c r="P282" s="168">
        <f t="shared" si="11"/>
        <v>0</v>
      </c>
      <c r="Q282" s="168">
        <v>3.6000000000000002E-4</v>
      </c>
      <c r="R282" s="168">
        <f t="shared" si="12"/>
        <v>1.08E-3</v>
      </c>
      <c r="S282" s="168">
        <v>0</v>
      </c>
      <c r="T282" s="169">
        <f t="shared" si="13"/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70" t="s">
        <v>643</v>
      </c>
      <c r="AT282" s="170" t="s">
        <v>478</v>
      </c>
      <c r="AU282" s="170" t="s">
        <v>87</v>
      </c>
      <c r="AY282" s="18" t="s">
        <v>234</v>
      </c>
      <c r="BE282" s="171">
        <f t="shared" si="14"/>
        <v>0</v>
      </c>
      <c r="BF282" s="171">
        <f t="shared" si="15"/>
        <v>0</v>
      </c>
      <c r="BG282" s="171">
        <f t="shared" si="16"/>
        <v>0</v>
      </c>
      <c r="BH282" s="171">
        <f t="shared" si="17"/>
        <v>0</v>
      </c>
      <c r="BI282" s="171">
        <f t="shared" si="18"/>
        <v>0</v>
      </c>
      <c r="BJ282" s="18" t="s">
        <v>87</v>
      </c>
      <c r="BK282" s="171">
        <f t="shared" si="19"/>
        <v>0</v>
      </c>
      <c r="BL282" s="18" t="s">
        <v>327</v>
      </c>
      <c r="BM282" s="170" t="s">
        <v>1530</v>
      </c>
    </row>
    <row r="283" spans="1:65" s="2" customFormat="1" ht="24.15" customHeight="1">
      <c r="A283" s="33"/>
      <c r="B283" s="157"/>
      <c r="C283" s="158" t="s">
        <v>805</v>
      </c>
      <c r="D283" s="158" t="s">
        <v>237</v>
      </c>
      <c r="E283" s="159" t="s">
        <v>1531</v>
      </c>
      <c r="F283" s="160" t="s">
        <v>1532</v>
      </c>
      <c r="G283" s="161" t="s">
        <v>240</v>
      </c>
      <c r="H283" s="162">
        <v>125.5</v>
      </c>
      <c r="I283" s="163"/>
      <c r="J283" s="164">
        <f t="shared" si="10"/>
        <v>0</v>
      </c>
      <c r="K283" s="165"/>
      <c r="L283" s="34"/>
      <c r="M283" s="166" t="s">
        <v>1</v>
      </c>
      <c r="N283" s="167" t="s">
        <v>41</v>
      </c>
      <c r="O283" s="62"/>
      <c r="P283" s="168">
        <f t="shared" si="11"/>
        <v>0</v>
      </c>
      <c r="Q283" s="168">
        <v>0</v>
      </c>
      <c r="R283" s="168">
        <f t="shared" si="12"/>
        <v>0</v>
      </c>
      <c r="S283" s="168">
        <v>0</v>
      </c>
      <c r="T283" s="169">
        <f t="shared" si="13"/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70" t="s">
        <v>327</v>
      </c>
      <c r="AT283" s="170" t="s">
        <v>237</v>
      </c>
      <c r="AU283" s="170" t="s">
        <v>87</v>
      </c>
      <c r="AY283" s="18" t="s">
        <v>234</v>
      </c>
      <c r="BE283" s="171">
        <f t="shared" si="14"/>
        <v>0</v>
      </c>
      <c r="BF283" s="171">
        <f t="shared" si="15"/>
        <v>0</v>
      </c>
      <c r="BG283" s="171">
        <f t="shared" si="16"/>
        <v>0</v>
      </c>
      <c r="BH283" s="171">
        <f t="shared" si="17"/>
        <v>0</v>
      </c>
      <c r="BI283" s="171">
        <f t="shared" si="18"/>
        <v>0</v>
      </c>
      <c r="BJ283" s="18" t="s">
        <v>87</v>
      </c>
      <c r="BK283" s="171">
        <f t="shared" si="19"/>
        <v>0</v>
      </c>
      <c r="BL283" s="18" t="s">
        <v>327</v>
      </c>
      <c r="BM283" s="170" t="s">
        <v>1533</v>
      </c>
    </row>
    <row r="284" spans="1:65" s="14" customFormat="1">
      <c r="B284" s="180"/>
      <c r="D284" s="173" t="s">
        <v>243</v>
      </c>
      <c r="E284" s="181" t="s">
        <v>1</v>
      </c>
      <c r="F284" s="182" t="s">
        <v>1534</v>
      </c>
      <c r="H284" s="183">
        <v>79.5</v>
      </c>
      <c r="I284" s="184"/>
      <c r="L284" s="180"/>
      <c r="M284" s="185"/>
      <c r="N284" s="186"/>
      <c r="O284" s="186"/>
      <c r="P284" s="186"/>
      <c r="Q284" s="186"/>
      <c r="R284" s="186"/>
      <c r="S284" s="186"/>
      <c r="T284" s="187"/>
      <c r="AT284" s="181" t="s">
        <v>243</v>
      </c>
      <c r="AU284" s="181" t="s">
        <v>87</v>
      </c>
      <c r="AV284" s="14" t="s">
        <v>87</v>
      </c>
      <c r="AW284" s="14" t="s">
        <v>29</v>
      </c>
      <c r="AX284" s="14" t="s">
        <v>75</v>
      </c>
      <c r="AY284" s="181" t="s">
        <v>234</v>
      </c>
    </row>
    <row r="285" spans="1:65" s="14" customFormat="1">
      <c r="B285" s="180"/>
      <c r="D285" s="173" t="s">
        <v>243</v>
      </c>
      <c r="E285" s="181" t="s">
        <v>1</v>
      </c>
      <c r="F285" s="182" t="s">
        <v>1535</v>
      </c>
      <c r="H285" s="183">
        <v>46</v>
      </c>
      <c r="I285" s="184"/>
      <c r="L285" s="180"/>
      <c r="M285" s="185"/>
      <c r="N285" s="186"/>
      <c r="O285" s="186"/>
      <c r="P285" s="186"/>
      <c r="Q285" s="186"/>
      <c r="R285" s="186"/>
      <c r="S285" s="186"/>
      <c r="T285" s="187"/>
      <c r="AT285" s="181" t="s">
        <v>243</v>
      </c>
      <c r="AU285" s="181" t="s">
        <v>87</v>
      </c>
      <c r="AV285" s="14" t="s">
        <v>87</v>
      </c>
      <c r="AW285" s="14" t="s">
        <v>29</v>
      </c>
      <c r="AX285" s="14" t="s">
        <v>75</v>
      </c>
      <c r="AY285" s="181" t="s">
        <v>234</v>
      </c>
    </row>
    <row r="286" spans="1:65" s="15" customFormat="1">
      <c r="B286" s="188"/>
      <c r="D286" s="173" t="s">
        <v>243</v>
      </c>
      <c r="E286" s="189" t="s">
        <v>1</v>
      </c>
      <c r="F286" s="190" t="s">
        <v>248</v>
      </c>
      <c r="H286" s="191">
        <v>125.5</v>
      </c>
      <c r="I286" s="192"/>
      <c r="L286" s="188"/>
      <c r="M286" s="193"/>
      <c r="N286" s="194"/>
      <c r="O286" s="194"/>
      <c r="P286" s="194"/>
      <c r="Q286" s="194"/>
      <c r="R286" s="194"/>
      <c r="S286" s="194"/>
      <c r="T286" s="195"/>
      <c r="AT286" s="189" t="s">
        <v>243</v>
      </c>
      <c r="AU286" s="189" t="s">
        <v>87</v>
      </c>
      <c r="AV286" s="15" t="s">
        <v>241</v>
      </c>
      <c r="AW286" s="15" t="s">
        <v>29</v>
      </c>
      <c r="AX286" s="15" t="s">
        <v>82</v>
      </c>
      <c r="AY286" s="189" t="s">
        <v>234</v>
      </c>
    </row>
    <row r="287" spans="1:65" s="2" customFormat="1" ht="24.15" customHeight="1">
      <c r="A287" s="33"/>
      <c r="B287" s="157"/>
      <c r="C287" s="158" t="s">
        <v>809</v>
      </c>
      <c r="D287" s="158" t="s">
        <v>237</v>
      </c>
      <c r="E287" s="159" t="s">
        <v>1536</v>
      </c>
      <c r="F287" s="160" t="s">
        <v>1537</v>
      </c>
      <c r="G287" s="161" t="s">
        <v>267</v>
      </c>
      <c r="H287" s="162">
        <v>0.19900000000000001</v>
      </c>
      <c r="I287" s="163"/>
      <c r="J287" s="164">
        <f>ROUND(I287*H287,2)</f>
        <v>0</v>
      </c>
      <c r="K287" s="165"/>
      <c r="L287" s="34"/>
      <c r="M287" s="166" t="s">
        <v>1</v>
      </c>
      <c r="N287" s="167" t="s">
        <v>41</v>
      </c>
      <c r="O287" s="62"/>
      <c r="P287" s="168">
        <f>O287*H287</f>
        <v>0</v>
      </c>
      <c r="Q287" s="168">
        <v>0</v>
      </c>
      <c r="R287" s="168">
        <f>Q287*H287</f>
        <v>0</v>
      </c>
      <c r="S287" s="168">
        <v>0</v>
      </c>
      <c r="T287" s="169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70" t="s">
        <v>327</v>
      </c>
      <c r="AT287" s="170" t="s">
        <v>237</v>
      </c>
      <c r="AU287" s="170" t="s">
        <v>87</v>
      </c>
      <c r="AY287" s="18" t="s">
        <v>234</v>
      </c>
      <c r="BE287" s="171">
        <f>IF(N287="základná",J287,0)</f>
        <v>0</v>
      </c>
      <c r="BF287" s="171">
        <f>IF(N287="znížená",J287,0)</f>
        <v>0</v>
      </c>
      <c r="BG287" s="171">
        <f>IF(N287="zákl. prenesená",J287,0)</f>
        <v>0</v>
      </c>
      <c r="BH287" s="171">
        <f>IF(N287="zníž. prenesená",J287,0)</f>
        <v>0</v>
      </c>
      <c r="BI287" s="171">
        <f>IF(N287="nulová",J287,0)</f>
        <v>0</v>
      </c>
      <c r="BJ287" s="18" t="s">
        <v>87</v>
      </c>
      <c r="BK287" s="171">
        <f>ROUND(I287*H287,2)</f>
        <v>0</v>
      </c>
      <c r="BL287" s="18" t="s">
        <v>327</v>
      </c>
      <c r="BM287" s="170" t="s">
        <v>1538</v>
      </c>
    </row>
    <row r="288" spans="1:65" s="12" customFormat="1" ht="22.95" customHeight="1">
      <c r="B288" s="144"/>
      <c r="D288" s="145" t="s">
        <v>74</v>
      </c>
      <c r="E288" s="155" t="s">
        <v>1539</v>
      </c>
      <c r="F288" s="155" t="s">
        <v>1540</v>
      </c>
      <c r="I288" s="147"/>
      <c r="J288" s="156">
        <f>BK288</f>
        <v>0</v>
      </c>
      <c r="L288" s="144"/>
      <c r="M288" s="149"/>
      <c r="N288" s="150"/>
      <c r="O288" s="150"/>
      <c r="P288" s="151">
        <f>SUM(P289:P357)</f>
        <v>0</v>
      </c>
      <c r="Q288" s="150"/>
      <c r="R288" s="151">
        <f>SUM(R289:R357)</f>
        <v>0.60960000000000014</v>
      </c>
      <c r="S288" s="150"/>
      <c r="T288" s="152">
        <f>SUM(T289:T357)</f>
        <v>0</v>
      </c>
      <c r="AR288" s="145" t="s">
        <v>87</v>
      </c>
      <c r="AT288" s="153" t="s">
        <v>74</v>
      </c>
      <c r="AU288" s="153" t="s">
        <v>82</v>
      </c>
      <c r="AY288" s="145" t="s">
        <v>234</v>
      </c>
      <c r="BK288" s="154">
        <f>SUM(BK289:BK357)</f>
        <v>0</v>
      </c>
    </row>
    <row r="289" spans="1:65" s="2" customFormat="1" ht="16.5" customHeight="1">
      <c r="A289" s="33"/>
      <c r="B289" s="157"/>
      <c r="C289" s="158" t="s">
        <v>814</v>
      </c>
      <c r="D289" s="158" t="s">
        <v>237</v>
      </c>
      <c r="E289" s="159" t="s">
        <v>1541</v>
      </c>
      <c r="F289" s="160" t="s">
        <v>1542</v>
      </c>
      <c r="G289" s="161" t="s">
        <v>305</v>
      </c>
      <c r="H289" s="162">
        <v>1</v>
      </c>
      <c r="I289" s="163"/>
      <c r="J289" s="164">
        <f>ROUND(I289*H289,2)</f>
        <v>0</v>
      </c>
      <c r="K289" s="165"/>
      <c r="L289" s="34"/>
      <c r="M289" s="166" t="s">
        <v>1</v>
      </c>
      <c r="N289" s="167" t="s">
        <v>41</v>
      </c>
      <c r="O289" s="62"/>
      <c r="P289" s="168">
        <f>O289*H289</f>
        <v>0</v>
      </c>
      <c r="Q289" s="168">
        <v>0</v>
      </c>
      <c r="R289" s="168">
        <f>Q289*H289</f>
        <v>0</v>
      </c>
      <c r="S289" s="168">
        <v>0</v>
      </c>
      <c r="T289" s="169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70" t="s">
        <v>327</v>
      </c>
      <c r="AT289" s="170" t="s">
        <v>237</v>
      </c>
      <c r="AU289" s="170" t="s">
        <v>87</v>
      </c>
      <c r="AY289" s="18" t="s">
        <v>234</v>
      </c>
      <c r="BE289" s="171">
        <f>IF(N289="základná",J289,0)</f>
        <v>0</v>
      </c>
      <c r="BF289" s="171">
        <f>IF(N289="znížená",J289,0)</f>
        <v>0</v>
      </c>
      <c r="BG289" s="171">
        <f>IF(N289="zákl. prenesená",J289,0)</f>
        <v>0</v>
      </c>
      <c r="BH289" s="171">
        <f>IF(N289="zníž. prenesená",J289,0)</f>
        <v>0</v>
      </c>
      <c r="BI289" s="171">
        <f>IF(N289="nulová",J289,0)</f>
        <v>0</v>
      </c>
      <c r="BJ289" s="18" t="s">
        <v>87</v>
      </c>
      <c r="BK289" s="171">
        <f>ROUND(I289*H289,2)</f>
        <v>0</v>
      </c>
      <c r="BL289" s="18" t="s">
        <v>327</v>
      </c>
      <c r="BM289" s="170" t="s">
        <v>1543</v>
      </c>
    </row>
    <row r="290" spans="1:65" s="14" customFormat="1">
      <c r="B290" s="180"/>
      <c r="D290" s="173" t="s">
        <v>243</v>
      </c>
      <c r="E290" s="181" t="s">
        <v>1</v>
      </c>
      <c r="F290" s="182" t="s">
        <v>1544</v>
      </c>
      <c r="H290" s="183">
        <v>1</v>
      </c>
      <c r="I290" s="184"/>
      <c r="L290" s="180"/>
      <c r="M290" s="185"/>
      <c r="N290" s="186"/>
      <c r="O290" s="186"/>
      <c r="P290" s="186"/>
      <c r="Q290" s="186"/>
      <c r="R290" s="186"/>
      <c r="S290" s="186"/>
      <c r="T290" s="187"/>
      <c r="AT290" s="181" t="s">
        <v>243</v>
      </c>
      <c r="AU290" s="181" t="s">
        <v>87</v>
      </c>
      <c r="AV290" s="14" t="s">
        <v>87</v>
      </c>
      <c r="AW290" s="14" t="s">
        <v>29</v>
      </c>
      <c r="AX290" s="14" t="s">
        <v>82</v>
      </c>
      <c r="AY290" s="181" t="s">
        <v>234</v>
      </c>
    </row>
    <row r="291" spans="1:65" s="2" customFormat="1" ht="16.5" customHeight="1">
      <c r="A291" s="33"/>
      <c r="B291" s="157"/>
      <c r="C291" s="199" t="s">
        <v>817</v>
      </c>
      <c r="D291" s="199" t="s">
        <v>478</v>
      </c>
      <c r="E291" s="200" t="s">
        <v>1545</v>
      </c>
      <c r="F291" s="201" t="s">
        <v>1546</v>
      </c>
      <c r="G291" s="202" t="s">
        <v>305</v>
      </c>
      <c r="H291" s="203">
        <v>1</v>
      </c>
      <c r="I291" s="204"/>
      <c r="J291" s="205">
        <f>ROUND(I291*H291,2)</f>
        <v>0</v>
      </c>
      <c r="K291" s="206"/>
      <c r="L291" s="207"/>
      <c r="M291" s="208" t="s">
        <v>1</v>
      </c>
      <c r="N291" s="209" t="s">
        <v>41</v>
      </c>
      <c r="O291" s="62"/>
      <c r="P291" s="168">
        <f>O291*H291</f>
        <v>0</v>
      </c>
      <c r="Q291" s="168">
        <v>3.4000000000000002E-4</v>
      </c>
      <c r="R291" s="168">
        <f>Q291*H291</f>
        <v>3.4000000000000002E-4</v>
      </c>
      <c r="S291" s="168">
        <v>0</v>
      </c>
      <c r="T291" s="169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70" t="s">
        <v>643</v>
      </c>
      <c r="AT291" s="170" t="s">
        <v>478</v>
      </c>
      <c r="AU291" s="170" t="s">
        <v>87</v>
      </c>
      <c r="AY291" s="18" t="s">
        <v>234</v>
      </c>
      <c r="BE291" s="171">
        <f>IF(N291="základná",J291,0)</f>
        <v>0</v>
      </c>
      <c r="BF291" s="171">
        <f>IF(N291="znížená",J291,0)</f>
        <v>0</v>
      </c>
      <c r="BG291" s="171">
        <f>IF(N291="zákl. prenesená",J291,0)</f>
        <v>0</v>
      </c>
      <c r="BH291" s="171">
        <f>IF(N291="zníž. prenesená",J291,0)</f>
        <v>0</v>
      </c>
      <c r="BI291" s="171">
        <f>IF(N291="nulová",J291,0)</f>
        <v>0</v>
      </c>
      <c r="BJ291" s="18" t="s">
        <v>87</v>
      </c>
      <c r="BK291" s="171">
        <f>ROUND(I291*H291,2)</f>
        <v>0</v>
      </c>
      <c r="BL291" s="18" t="s">
        <v>327</v>
      </c>
      <c r="BM291" s="170" t="s">
        <v>1547</v>
      </c>
    </row>
    <row r="292" spans="1:65" s="2" customFormat="1" ht="16.5" customHeight="1">
      <c r="A292" s="33"/>
      <c r="B292" s="157"/>
      <c r="C292" s="158" t="s">
        <v>821</v>
      </c>
      <c r="D292" s="158" t="s">
        <v>237</v>
      </c>
      <c r="E292" s="159" t="s">
        <v>1548</v>
      </c>
      <c r="F292" s="160" t="s">
        <v>1549</v>
      </c>
      <c r="G292" s="161" t="s">
        <v>305</v>
      </c>
      <c r="H292" s="162">
        <v>7</v>
      </c>
      <c r="I292" s="163"/>
      <c r="J292" s="164">
        <f>ROUND(I292*H292,2)</f>
        <v>0</v>
      </c>
      <c r="K292" s="165"/>
      <c r="L292" s="34"/>
      <c r="M292" s="166" t="s">
        <v>1</v>
      </c>
      <c r="N292" s="167" t="s">
        <v>41</v>
      </c>
      <c r="O292" s="62"/>
      <c r="P292" s="168">
        <f>O292*H292</f>
        <v>0</v>
      </c>
      <c r="Q292" s="168">
        <v>0</v>
      </c>
      <c r="R292" s="168">
        <f>Q292*H292</f>
        <v>0</v>
      </c>
      <c r="S292" s="168">
        <v>0</v>
      </c>
      <c r="T292" s="169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70" t="s">
        <v>327</v>
      </c>
      <c r="AT292" s="170" t="s">
        <v>237</v>
      </c>
      <c r="AU292" s="170" t="s">
        <v>87</v>
      </c>
      <c r="AY292" s="18" t="s">
        <v>234</v>
      </c>
      <c r="BE292" s="171">
        <f>IF(N292="základná",J292,0)</f>
        <v>0</v>
      </c>
      <c r="BF292" s="171">
        <f>IF(N292="znížená",J292,0)</f>
        <v>0</v>
      </c>
      <c r="BG292" s="171">
        <f>IF(N292="zákl. prenesená",J292,0)</f>
        <v>0</v>
      </c>
      <c r="BH292" s="171">
        <f>IF(N292="zníž. prenesená",J292,0)</f>
        <v>0</v>
      </c>
      <c r="BI292" s="171">
        <f>IF(N292="nulová",J292,0)</f>
        <v>0</v>
      </c>
      <c r="BJ292" s="18" t="s">
        <v>87</v>
      </c>
      <c r="BK292" s="171">
        <f>ROUND(I292*H292,2)</f>
        <v>0</v>
      </c>
      <c r="BL292" s="18" t="s">
        <v>327</v>
      </c>
      <c r="BM292" s="170" t="s">
        <v>1550</v>
      </c>
    </row>
    <row r="293" spans="1:65" s="14" customFormat="1">
      <c r="B293" s="180"/>
      <c r="D293" s="173" t="s">
        <v>243</v>
      </c>
      <c r="E293" s="181" t="s">
        <v>1</v>
      </c>
      <c r="F293" s="182" t="s">
        <v>278</v>
      </c>
      <c r="H293" s="183">
        <v>7</v>
      </c>
      <c r="I293" s="184"/>
      <c r="L293" s="180"/>
      <c r="M293" s="185"/>
      <c r="N293" s="186"/>
      <c r="O293" s="186"/>
      <c r="P293" s="186"/>
      <c r="Q293" s="186"/>
      <c r="R293" s="186"/>
      <c r="S293" s="186"/>
      <c r="T293" s="187"/>
      <c r="AT293" s="181" t="s">
        <v>243</v>
      </c>
      <c r="AU293" s="181" t="s">
        <v>87</v>
      </c>
      <c r="AV293" s="14" t="s">
        <v>87</v>
      </c>
      <c r="AW293" s="14" t="s">
        <v>29</v>
      </c>
      <c r="AX293" s="14" t="s">
        <v>82</v>
      </c>
      <c r="AY293" s="181" t="s">
        <v>234</v>
      </c>
    </row>
    <row r="294" spans="1:65" s="2" customFormat="1" ht="16.5" customHeight="1">
      <c r="A294" s="33"/>
      <c r="B294" s="157"/>
      <c r="C294" s="199" t="s">
        <v>825</v>
      </c>
      <c r="D294" s="199" t="s">
        <v>478</v>
      </c>
      <c r="E294" s="200" t="s">
        <v>1551</v>
      </c>
      <c r="F294" s="201" t="s">
        <v>1552</v>
      </c>
      <c r="G294" s="202" t="s">
        <v>305</v>
      </c>
      <c r="H294" s="203">
        <v>7</v>
      </c>
      <c r="I294" s="204"/>
      <c r="J294" s="205">
        <f>ROUND(I294*H294,2)</f>
        <v>0</v>
      </c>
      <c r="K294" s="206"/>
      <c r="L294" s="207"/>
      <c r="M294" s="208" t="s">
        <v>1</v>
      </c>
      <c r="N294" s="209" t="s">
        <v>41</v>
      </c>
      <c r="O294" s="62"/>
      <c r="P294" s="168">
        <f>O294*H294</f>
        <v>0</v>
      </c>
      <c r="Q294" s="168">
        <v>5.0000000000000001E-4</v>
      </c>
      <c r="R294" s="168">
        <f>Q294*H294</f>
        <v>3.5000000000000001E-3</v>
      </c>
      <c r="S294" s="168">
        <v>0</v>
      </c>
      <c r="T294" s="169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70" t="s">
        <v>643</v>
      </c>
      <c r="AT294" s="170" t="s">
        <v>478</v>
      </c>
      <c r="AU294" s="170" t="s">
        <v>87</v>
      </c>
      <c r="AY294" s="18" t="s">
        <v>234</v>
      </c>
      <c r="BE294" s="171">
        <f>IF(N294="základná",J294,0)</f>
        <v>0</v>
      </c>
      <c r="BF294" s="171">
        <f>IF(N294="znížená",J294,0)</f>
        <v>0</v>
      </c>
      <c r="BG294" s="171">
        <f>IF(N294="zákl. prenesená",J294,0)</f>
        <v>0</v>
      </c>
      <c r="BH294" s="171">
        <f>IF(N294="zníž. prenesená",J294,0)</f>
        <v>0</v>
      </c>
      <c r="BI294" s="171">
        <f>IF(N294="nulová",J294,0)</f>
        <v>0</v>
      </c>
      <c r="BJ294" s="18" t="s">
        <v>87</v>
      </c>
      <c r="BK294" s="171">
        <f>ROUND(I294*H294,2)</f>
        <v>0</v>
      </c>
      <c r="BL294" s="18" t="s">
        <v>327</v>
      </c>
      <c r="BM294" s="170" t="s">
        <v>1553</v>
      </c>
    </row>
    <row r="295" spans="1:65" s="2" customFormat="1" ht="33" customHeight="1">
      <c r="A295" s="33"/>
      <c r="B295" s="157"/>
      <c r="C295" s="158" t="s">
        <v>829</v>
      </c>
      <c r="D295" s="158" t="s">
        <v>237</v>
      </c>
      <c r="E295" s="159" t="s">
        <v>1554</v>
      </c>
      <c r="F295" s="160" t="s">
        <v>1555</v>
      </c>
      <c r="G295" s="161" t="s">
        <v>240</v>
      </c>
      <c r="H295" s="162">
        <v>6</v>
      </c>
      <c r="I295" s="163"/>
      <c r="J295" s="164">
        <f>ROUND(I295*H295,2)</f>
        <v>0</v>
      </c>
      <c r="K295" s="165"/>
      <c r="L295" s="34"/>
      <c r="M295" s="166" t="s">
        <v>1</v>
      </c>
      <c r="N295" s="167" t="s">
        <v>41</v>
      </c>
      <c r="O295" s="62"/>
      <c r="P295" s="168">
        <f>O295*H295</f>
        <v>0</v>
      </c>
      <c r="Q295" s="168">
        <v>3.8999999999999998E-3</v>
      </c>
      <c r="R295" s="168">
        <f>Q295*H295</f>
        <v>2.3399999999999997E-2</v>
      </c>
      <c r="S295" s="168">
        <v>0</v>
      </c>
      <c r="T295" s="169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0" t="s">
        <v>327</v>
      </c>
      <c r="AT295" s="170" t="s">
        <v>237</v>
      </c>
      <c r="AU295" s="170" t="s">
        <v>87</v>
      </c>
      <c r="AY295" s="18" t="s">
        <v>234</v>
      </c>
      <c r="BE295" s="171">
        <f>IF(N295="základná",J295,0)</f>
        <v>0</v>
      </c>
      <c r="BF295" s="171">
        <f>IF(N295="znížená",J295,0)</f>
        <v>0</v>
      </c>
      <c r="BG295" s="171">
        <f>IF(N295="zákl. prenesená",J295,0)</f>
        <v>0</v>
      </c>
      <c r="BH295" s="171">
        <f>IF(N295="zníž. prenesená",J295,0)</f>
        <v>0</v>
      </c>
      <c r="BI295" s="171">
        <f>IF(N295="nulová",J295,0)</f>
        <v>0</v>
      </c>
      <c r="BJ295" s="18" t="s">
        <v>87</v>
      </c>
      <c r="BK295" s="171">
        <f>ROUND(I295*H295,2)</f>
        <v>0</v>
      </c>
      <c r="BL295" s="18" t="s">
        <v>327</v>
      </c>
      <c r="BM295" s="170" t="s">
        <v>1556</v>
      </c>
    </row>
    <row r="296" spans="1:65" s="14" customFormat="1">
      <c r="B296" s="180"/>
      <c r="D296" s="173" t="s">
        <v>243</v>
      </c>
      <c r="E296" s="181" t="s">
        <v>1</v>
      </c>
      <c r="F296" s="182" t="s">
        <v>1557</v>
      </c>
      <c r="H296" s="183">
        <v>6</v>
      </c>
      <c r="I296" s="184"/>
      <c r="L296" s="180"/>
      <c r="M296" s="185"/>
      <c r="N296" s="186"/>
      <c r="O296" s="186"/>
      <c r="P296" s="186"/>
      <c r="Q296" s="186"/>
      <c r="R296" s="186"/>
      <c r="S296" s="186"/>
      <c r="T296" s="187"/>
      <c r="AT296" s="181" t="s">
        <v>243</v>
      </c>
      <c r="AU296" s="181" t="s">
        <v>87</v>
      </c>
      <c r="AV296" s="14" t="s">
        <v>87</v>
      </c>
      <c r="AW296" s="14" t="s">
        <v>29</v>
      </c>
      <c r="AX296" s="14" t="s">
        <v>82</v>
      </c>
      <c r="AY296" s="181" t="s">
        <v>234</v>
      </c>
    </row>
    <row r="297" spans="1:65" s="2" customFormat="1" ht="33" customHeight="1">
      <c r="A297" s="33"/>
      <c r="B297" s="157"/>
      <c r="C297" s="158" t="s">
        <v>833</v>
      </c>
      <c r="D297" s="158" t="s">
        <v>237</v>
      </c>
      <c r="E297" s="159" t="s">
        <v>1558</v>
      </c>
      <c r="F297" s="160" t="s">
        <v>1559</v>
      </c>
      <c r="G297" s="161" t="s">
        <v>240</v>
      </c>
      <c r="H297" s="162">
        <v>6</v>
      </c>
      <c r="I297" s="163"/>
      <c r="J297" s="164">
        <f>ROUND(I297*H297,2)</f>
        <v>0</v>
      </c>
      <c r="K297" s="165"/>
      <c r="L297" s="34"/>
      <c r="M297" s="166" t="s">
        <v>1</v>
      </c>
      <c r="N297" s="167" t="s">
        <v>41</v>
      </c>
      <c r="O297" s="62"/>
      <c r="P297" s="168">
        <f>O297*H297</f>
        <v>0</v>
      </c>
      <c r="Q297" s="168">
        <v>6.5700000000000003E-3</v>
      </c>
      <c r="R297" s="168">
        <f>Q297*H297</f>
        <v>3.9420000000000004E-2</v>
      </c>
      <c r="S297" s="168">
        <v>0</v>
      </c>
      <c r="T297" s="169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70" t="s">
        <v>327</v>
      </c>
      <c r="AT297" s="170" t="s">
        <v>237</v>
      </c>
      <c r="AU297" s="170" t="s">
        <v>87</v>
      </c>
      <c r="AY297" s="18" t="s">
        <v>234</v>
      </c>
      <c r="BE297" s="171">
        <f>IF(N297="základná",J297,0)</f>
        <v>0</v>
      </c>
      <c r="BF297" s="171">
        <f>IF(N297="znížená",J297,0)</f>
        <v>0</v>
      </c>
      <c r="BG297" s="171">
        <f>IF(N297="zákl. prenesená",J297,0)</f>
        <v>0</v>
      </c>
      <c r="BH297" s="171">
        <f>IF(N297="zníž. prenesená",J297,0)</f>
        <v>0</v>
      </c>
      <c r="BI297" s="171">
        <f>IF(N297="nulová",J297,0)</f>
        <v>0</v>
      </c>
      <c r="BJ297" s="18" t="s">
        <v>87</v>
      </c>
      <c r="BK297" s="171">
        <f>ROUND(I297*H297,2)</f>
        <v>0</v>
      </c>
      <c r="BL297" s="18" t="s">
        <v>327</v>
      </c>
      <c r="BM297" s="170" t="s">
        <v>1560</v>
      </c>
    </row>
    <row r="298" spans="1:65" s="14" customFormat="1">
      <c r="B298" s="180"/>
      <c r="D298" s="173" t="s">
        <v>243</v>
      </c>
      <c r="E298" s="181" t="s">
        <v>1</v>
      </c>
      <c r="F298" s="182" t="s">
        <v>1561</v>
      </c>
      <c r="H298" s="183">
        <v>6</v>
      </c>
      <c r="I298" s="184"/>
      <c r="L298" s="180"/>
      <c r="M298" s="185"/>
      <c r="N298" s="186"/>
      <c r="O298" s="186"/>
      <c r="P298" s="186"/>
      <c r="Q298" s="186"/>
      <c r="R298" s="186"/>
      <c r="S298" s="186"/>
      <c r="T298" s="187"/>
      <c r="AT298" s="181" t="s">
        <v>243</v>
      </c>
      <c r="AU298" s="181" t="s">
        <v>87</v>
      </c>
      <c r="AV298" s="14" t="s">
        <v>87</v>
      </c>
      <c r="AW298" s="14" t="s">
        <v>29</v>
      </c>
      <c r="AX298" s="14" t="s">
        <v>82</v>
      </c>
      <c r="AY298" s="181" t="s">
        <v>234</v>
      </c>
    </row>
    <row r="299" spans="1:65" s="2" customFormat="1" ht="24.15" customHeight="1">
      <c r="A299" s="33"/>
      <c r="B299" s="157"/>
      <c r="C299" s="158" t="s">
        <v>839</v>
      </c>
      <c r="D299" s="158" t="s">
        <v>237</v>
      </c>
      <c r="E299" s="159" t="s">
        <v>1562</v>
      </c>
      <c r="F299" s="160" t="s">
        <v>1563</v>
      </c>
      <c r="G299" s="161" t="s">
        <v>240</v>
      </c>
      <c r="H299" s="162">
        <v>17</v>
      </c>
      <c r="I299" s="163"/>
      <c r="J299" s="164">
        <f>ROUND(I299*H299,2)</f>
        <v>0</v>
      </c>
      <c r="K299" s="165"/>
      <c r="L299" s="34"/>
      <c r="M299" s="166" t="s">
        <v>1</v>
      </c>
      <c r="N299" s="167" t="s">
        <v>41</v>
      </c>
      <c r="O299" s="62"/>
      <c r="P299" s="168">
        <f>O299*H299</f>
        <v>0</v>
      </c>
      <c r="Q299" s="168">
        <v>1.16E-3</v>
      </c>
      <c r="R299" s="168">
        <f>Q299*H299</f>
        <v>1.9720000000000001E-2</v>
      </c>
      <c r="S299" s="168">
        <v>0</v>
      </c>
      <c r="T299" s="169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0" t="s">
        <v>327</v>
      </c>
      <c r="AT299" s="170" t="s">
        <v>237</v>
      </c>
      <c r="AU299" s="170" t="s">
        <v>87</v>
      </c>
      <c r="AY299" s="18" t="s">
        <v>234</v>
      </c>
      <c r="BE299" s="171">
        <f>IF(N299="základná",J299,0)</f>
        <v>0</v>
      </c>
      <c r="BF299" s="171">
        <f>IF(N299="znížená",J299,0)</f>
        <v>0</v>
      </c>
      <c r="BG299" s="171">
        <f>IF(N299="zákl. prenesená",J299,0)</f>
        <v>0</v>
      </c>
      <c r="BH299" s="171">
        <f>IF(N299="zníž. prenesená",J299,0)</f>
        <v>0</v>
      </c>
      <c r="BI299" s="171">
        <f>IF(N299="nulová",J299,0)</f>
        <v>0</v>
      </c>
      <c r="BJ299" s="18" t="s">
        <v>87</v>
      </c>
      <c r="BK299" s="171">
        <f>ROUND(I299*H299,2)</f>
        <v>0</v>
      </c>
      <c r="BL299" s="18" t="s">
        <v>327</v>
      </c>
      <c r="BM299" s="170" t="s">
        <v>1564</v>
      </c>
    </row>
    <row r="300" spans="1:65" s="14" customFormat="1">
      <c r="B300" s="180"/>
      <c r="D300" s="173" t="s">
        <v>243</v>
      </c>
      <c r="E300" s="181" t="s">
        <v>1</v>
      </c>
      <c r="F300" s="182" t="s">
        <v>1410</v>
      </c>
      <c r="H300" s="183">
        <v>17</v>
      </c>
      <c r="I300" s="184"/>
      <c r="L300" s="180"/>
      <c r="M300" s="185"/>
      <c r="N300" s="186"/>
      <c r="O300" s="186"/>
      <c r="P300" s="186"/>
      <c r="Q300" s="186"/>
      <c r="R300" s="186"/>
      <c r="S300" s="186"/>
      <c r="T300" s="187"/>
      <c r="AT300" s="181" t="s">
        <v>243</v>
      </c>
      <c r="AU300" s="181" t="s">
        <v>87</v>
      </c>
      <c r="AV300" s="14" t="s">
        <v>87</v>
      </c>
      <c r="AW300" s="14" t="s">
        <v>29</v>
      </c>
      <c r="AX300" s="14" t="s">
        <v>82</v>
      </c>
      <c r="AY300" s="181" t="s">
        <v>234</v>
      </c>
    </row>
    <row r="301" spans="1:65" s="2" customFormat="1" ht="24.15" customHeight="1">
      <c r="A301" s="33"/>
      <c r="B301" s="157"/>
      <c r="C301" s="158" t="s">
        <v>843</v>
      </c>
      <c r="D301" s="158" t="s">
        <v>237</v>
      </c>
      <c r="E301" s="159" t="s">
        <v>1565</v>
      </c>
      <c r="F301" s="160" t="s">
        <v>1566</v>
      </c>
      <c r="G301" s="161" t="s">
        <v>240</v>
      </c>
      <c r="H301" s="162">
        <v>32</v>
      </c>
      <c r="I301" s="163"/>
      <c r="J301" s="164">
        <f>ROUND(I301*H301,2)</f>
        <v>0</v>
      </c>
      <c r="K301" s="165"/>
      <c r="L301" s="34"/>
      <c r="M301" s="166" t="s">
        <v>1</v>
      </c>
      <c r="N301" s="167" t="s">
        <v>41</v>
      </c>
      <c r="O301" s="62"/>
      <c r="P301" s="168">
        <f>O301*H301</f>
        <v>0</v>
      </c>
      <c r="Q301" s="168">
        <v>9.3999999999999997E-4</v>
      </c>
      <c r="R301" s="168">
        <f>Q301*H301</f>
        <v>3.0079999999999999E-2</v>
      </c>
      <c r="S301" s="168">
        <v>0</v>
      </c>
      <c r="T301" s="169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70" t="s">
        <v>327</v>
      </c>
      <c r="AT301" s="170" t="s">
        <v>237</v>
      </c>
      <c r="AU301" s="170" t="s">
        <v>87</v>
      </c>
      <c r="AY301" s="18" t="s">
        <v>234</v>
      </c>
      <c r="BE301" s="171">
        <f>IF(N301="základná",J301,0)</f>
        <v>0</v>
      </c>
      <c r="BF301" s="171">
        <f>IF(N301="znížená",J301,0)</f>
        <v>0</v>
      </c>
      <c r="BG301" s="171">
        <f>IF(N301="zákl. prenesená",J301,0)</f>
        <v>0</v>
      </c>
      <c r="BH301" s="171">
        <f>IF(N301="zníž. prenesená",J301,0)</f>
        <v>0</v>
      </c>
      <c r="BI301" s="171">
        <f>IF(N301="nulová",J301,0)</f>
        <v>0</v>
      </c>
      <c r="BJ301" s="18" t="s">
        <v>87</v>
      </c>
      <c r="BK301" s="171">
        <f>ROUND(I301*H301,2)</f>
        <v>0</v>
      </c>
      <c r="BL301" s="18" t="s">
        <v>327</v>
      </c>
      <c r="BM301" s="170" t="s">
        <v>1567</v>
      </c>
    </row>
    <row r="302" spans="1:65" s="14" customFormat="1">
      <c r="B302" s="180"/>
      <c r="D302" s="173" t="s">
        <v>243</v>
      </c>
      <c r="E302" s="181" t="s">
        <v>1</v>
      </c>
      <c r="F302" s="182" t="s">
        <v>1568</v>
      </c>
      <c r="H302" s="183">
        <v>17</v>
      </c>
      <c r="I302" s="184"/>
      <c r="L302" s="180"/>
      <c r="M302" s="185"/>
      <c r="N302" s="186"/>
      <c r="O302" s="186"/>
      <c r="P302" s="186"/>
      <c r="Q302" s="186"/>
      <c r="R302" s="186"/>
      <c r="S302" s="186"/>
      <c r="T302" s="187"/>
      <c r="AT302" s="181" t="s">
        <v>243</v>
      </c>
      <c r="AU302" s="181" t="s">
        <v>87</v>
      </c>
      <c r="AV302" s="14" t="s">
        <v>87</v>
      </c>
      <c r="AW302" s="14" t="s">
        <v>29</v>
      </c>
      <c r="AX302" s="14" t="s">
        <v>75</v>
      </c>
      <c r="AY302" s="181" t="s">
        <v>234</v>
      </c>
    </row>
    <row r="303" spans="1:65" s="14" customFormat="1">
      <c r="B303" s="180"/>
      <c r="D303" s="173" t="s">
        <v>243</v>
      </c>
      <c r="E303" s="181" t="s">
        <v>1</v>
      </c>
      <c r="F303" s="182" t="s">
        <v>1569</v>
      </c>
      <c r="H303" s="183">
        <v>7.5</v>
      </c>
      <c r="I303" s="184"/>
      <c r="L303" s="180"/>
      <c r="M303" s="185"/>
      <c r="N303" s="186"/>
      <c r="O303" s="186"/>
      <c r="P303" s="186"/>
      <c r="Q303" s="186"/>
      <c r="R303" s="186"/>
      <c r="S303" s="186"/>
      <c r="T303" s="187"/>
      <c r="AT303" s="181" t="s">
        <v>243</v>
      </c>
      <c r="AU303" s="181" t="s">
        <v>87</v>
      </c>
      <c r="AV303" s="14" t="s">
        <v>87</v>
      </c>
      <c r="AW303" s="14" t="s">
        <v>29</v>
      </c>
      <c r="AX303" s="14" t="s">
        <v>75</v>
      </c>
      <c r="AY303" s="181" t="s">
        <v>234</v>
      </c>
    </row>
    <row r="304" spans="1:65" s="14" customFormat="1">
      <c r="B304" s="180"/>
      <c r="D304" s="173" t="s">
        <v>243</v>
      </c>
      <c r="E304" s="181" t="s">
        <v>1</v>
      </c>
      <c r="F304" s="182" t="s">
        <v>1570</v>
      </c>
      <c r="H304" s="183">
        <v>7.5</v>
      </c>
      <c r="I304" s="184"/>
      <c r="L304" s="180"/>
      <c r="M304" s="185"/>
      <c r="N304" s="186"/>
      <c r="O304" s="186"/>
      <c r="P304" s="186"/>
      <c r="Q304" s="186"/>
      <c r="R304" s="186"/>
      <c r="S304" s="186"/>
      <c r="T304" s="187"/>
      <c r="AT304" s="181" t="s">
        <v>243</v>
      </c>
      <c r="AU304" s="181" t="s">
        <v>87</v>
      </c>
      <c r="AV304" s="14" t="s">
        <v>87</v>
      </c>
      <c r="AW304" s="14" t="s">
        <v>29</v>
      </c>
      <c r="AX304" s="14" t="s">
        <v>75</v>
      </c>
      <c r="AY304" s="181" t="s">
        <v>234</v>
      </c>
    </row>
    <row r="305" spans="1:65" s="15" customFormat="1">
      <c r="B305" s="188"/>
      <c r="D305" s="173" t="s">
        <v>243</v>
      </c>
      <c r="E305" s="189" t="s">
        <v>1</v>
      </c>
      <c r="F305" s="190" t="s">
        <v>248</v>
      </c>
      <c r="H305" s="191">
        <v>32</v>
      </c>
      <c r="I305" s="192"/>
      <c r="L305" s="188"/>
      <c r="M305" s="193"/>
      <c r="N305" s="194"/>
      <c r="O305" s="194"/>
      <c r="P305" s="194"/>
      <c r="Q305" s="194"/>
      <c r="R305" s="194"/>
      <c r="S305" s="194"/>
      <c r="T305" s="195"/>
      <c r="AT305" s="189" t="s">
        <v>243</v>
      </c>
      <c r="AU305" s="189" t="s">
        <v>87</v>
      </c>
      <c r="AV305" s="15" t="s">
        <v>241</v>
      </c>
      <c r="AW305" s="15" t="s">
        <v>29</v>
      </c>
      <c r="AX305" s="15" t="s">
        <v>82</v>
      </c>
      <c r="AY305" s="189" t="s">
        <v>234</v>
      </c>
    </row>
    <row r="306" spans="1:65" s="2" customFormat="1" ht="24.15" customHeight="1">
      <c r="A306" s="33"/>
      <c r="B306" s="157"/>
      <c r="C306" s="158" t="s">
        <v>847</v>
      </c>
      <c r="D306" s="158" t="s">
        <v>237</v>
      </c>
      <c r="E306" s="159" t="s">
        <v>1571</v>
      </c>
      <c r="F306" s="160" t="s">
        <v>1572</v>
      </c>
      <c r="G306" s="161" t="s">
        <v>240</v>
      </c>
      <c r="H306" s="162">
        <v>24</v>
      </c>
      <c r="I306" s="163"/>
      <c r="J306" s="164">
        <f>ROUND(I306*H306,2)</f>
        <v>0</v>
      </c>
      <c r="K306" s="165"/>
      <c r="L306" s="34"/>
      <c r="M306" s="166" t="s">
        <v>1</v>
      </c>
      <c r="N306" s="167" t="s">
        <v>41</v>
      </c>
      <c r="O306" s="62"/>
      <c r="P306" s="168">
        <f>O306*H306</f>
        <v>0</v>
      </c>
      <c r="Q306" s="168">
        <v>1.08E-3</v>
      </c>
      <c r="R306" s="168">
        <f>Q306*H306</f>
        <v>2.5919999999999999E-2</v>
      </c>
      <c r="S306" s="168">
        <v>0</v>
      </c>
      <c r="T306" s="169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70" t="s">
        <v>327</v>
      </c>
      <c r="AT306" s="170" t="s">
        <v>237</v>
      </c>
      <c r="AU306" s="170" t="s">
        <v>87</v>
      </c>
      <c r="AY306" s="18" t="s">
        <v>234</v>
      </c>
      <c r="BE306" s="171">
        <f>IF(N306="základná",J306,0)</f>
        <v>0</v>
      </c>
      <c r="BF306" s="171">
        <f>IF(N306="znížená",J306,0)</f>
        <v>0</v>
      </c>
      <c r="BG306" s="171">
        <f>IF(N306="zákl. prenesená",J306,0)</f>
        <v>0</v>
      </c>
      <c r="BH306" s="171">
        <f>IF(N306="zníž. prenesená",J306,0)</f>
        <v>0</v>
      </c>
      <c r="BI306" s="171">
        <f>IF(N306="nulová",J306,0)</f>
        <v>0</v>
      </c>
      <c r="BJ306" s="18" t="s">
        <v>87</v>
      </c>
      <c r="BK306" s="171">
        <f>ROUND(I306*H306,2)</f>
        <v>0</v>
      </c>
      <c r="BL306" s="18" t="s">
        <v>327</v>
      </c>
      <c r="BM306" s="170" t="s">
        <v>1573</v>
      </c>
    </row>
    <row r="307" spans="1:65" s="14" customFormat="1">
      <c r="B307" s="180"/>
      <c r="D307" s="173" t="s">
        <v>243</v>
      </c>
      <c r="E307" s="181" t="s">
        <v>1</v>
      </c>
      <c r="F307" s="182" t="s">
        <v>1574</v>
      </c>
      <c r="H307" s="183">
        <v>2</v>
      </c>
      <c r="I307" s="184"/>
      <c r="L307" s="180"/>
      <c r="M307" s="185"/>
      <c r="N307" s="186"/>
      <c r="O307" s="186"/>
      <c r="P307" s="186"/>
      <c r="Q307" s="186"/>
      <c r="R307" s="186"/>
      <c r="S307" s="186"/>
      <c r="T307" s="187"/>
      <c r="AT307" s="181" t="s">
        <v>243</v>
      </c>
      <c r="AU307" s="181" t="s">
        <v>87</v>
      </c>
      <c r="AV307" s="14" t="s">
        <v>87</v>
      </c>
      <c r="AW307" s="14" t="s">
        <v>29</v>
      </c>
      <c r="AX307" s="14" t="s">
        <v>75</v>
      </c>
      <c r="AY307" s="181" t="s">
        <v>234</v>
      </c>
    </row>
    <row r="308" spans="1:65" s="14" customFormat="1">
      <c r="B308" s="180"/>
      <c r="D308" s="173" t="s">
        <v>243</v>
      </c>
      <c r="E308" s="181" t="s">
        <v>1</v>
      </c>
      <c r="F308" s="182" t="s">
        <v>1575</v>
      </c>
      <c r="H308" s="183">
        <v>11</v>
      </c>
      <c r="I308" s="184"/>
      <c r="L308" s="180"/>
      <c r="M308" s="185"/>
      <c r="N308" s="186"/>
      <c r="O308" s="186"/>
      <c r="P308" s="186"/>
      <c r="Q308" s="186"/>
      <c r="R308" s="186"/>
      <c r="S308" s="186"/>
      <c r="T308" s="187"/>
      <c r="AT308" s="181" t="s">
        <v>243</v>
      </c>
      <c r="AU308" s="181" t="s">
        <v>87</v>
      </c>
      <c r="AV308" s="14" t="s">
        <v>87</v>
      </c>
      <c r="AW308" s="14" t="s">
        <v>29</v>
      </c>
      <c r="AX308" s="14" t="s">
        <v>75</v>
      </c>
      <c r="AY308" s="181" t="s">
        <v>234</v>
      </c>
    </row>
    <row r="309" spans="1:65" s="14" customFormat="1">
      <c r="B309" s="180"/>
      <c r="D309" s="173" t="s">
        <v>243</v>
      </c>
      <c r="E309" s="181" t="s">
        <v>1</v>
      </c>
      <c r="F309" s="182" t="s">
        <v>1576</v>
      </c>
      <c r="H309" s="183">
        <v>11</v>
      </c>
      <c r="I309" s="184"/>
      <c r="L309" s="180"/>
      <c r="M309" s="185"/>
      <c r="N309" s="186"/>
      <c r="O309" s="186"/>
      <c r="P309" s="186"/>
      <c r="Q309" s="186"/>
      <c r="R309" s="186"/>
      <c r="S309" s="186"/>
      <c r="T309" s="187"/>
      <c r="AT309" s="181" t="s">
        <v>243</v>
      </c>
      <c r="AU309" s="181" t="s">
        <v>87</v>
      </c>
      <c r="AV309" s="14" t="s">
        <v>87</v>
      </c>
      <c r="AW309" s="14" t="s">
        <v>29</v>
      </c>
      <c r="AX309" s="14" t="s">
        <v>75</v>
      </c>
      <c r="AY309" s="181" t="s">
        <v>234</v>
      </c>
    </row>
    <row r="310" spans="1:65" s="15" customFormat="1">
      <c r="B310" s="188"/>
      <c r="D310" s="173" t="s">
        <v>243</v>
      </c>
      <c r="E310" s="189" t="s">
        <v>1</v>
      </c>
      <c r="F310" s="190" t="s">
        <v>248</v>
      </c>
      <c r="H310" s="191">
        <v>24</v>
      </c>
      <c r="I310" s="192"/>
      <c r="L310" s="188"/>
      <c r="M310" s="193"/>
      <c r="N310" s="194"/>
      <c r="O310" s="194"/>
      <c r="P310" s="194"/>
      <c r="Q310" s="194"/>
      <c r="R310" s="194"/>
      <c r="S310" s="194"/>
      <c r="T310" s="195"/>
      <c r="AT310" s="189" t="s">
        <v>243</v>
      </c>
      <c r="AU310" s="189" t="s">
        <v>87</v>
      </c>
      <c r="AV310" s="15" t="s">
        <v>241</v>
      </c>
      <c r="AW310" s="15" t="s">
        <v>29</v>
      </c>
      <c r="AX310" s="15" t="s">
        <v>82</v>
      </c>
      <c r="AY310" s="189" t="s">
        <v>234</v>
      </c>
    </row>
    <row r="311" spans="1:65" s="2" customFormat="1" ht="24.15" customHeight="1">
      <c r="A311" s="33"/>
      <c r="B311" s="157"/>
      <c r="C311" s="158" t="s">
        <v>853</v>
      </c>
      <c r="D311" s="158" t="s">
        <v>237</v>
      </c>
      <c r="E311" s="159" t="s">
        <v>1577</v>
      </c>
      <c r="F311" s="160" t="s">
        <v>1578</v>
      </c>
      <c r="G311" s="161" t="s">
        <v>240</v>
      </c>
      <c r="H311" s="162">
        <v>36</v>
      </c>
      <c r="I311" s="163"/>
      <c r="J311" s="164">
        <f>ROUND(I311*H311,2)</f>
        <v>0</v>
      </c>
      <c r="K311" s="165"/>
      <c r="L311" s="34"/>
      <c r="M311" s="166" t="s">
        <v>1</v>
      </c>
      <c r="N311" s="167" t="s">
        <v>41</v>
      </c>
      <c r="O311" s="62"/>
      <c r="P311" s="168">
        <f>O311*H311</f>
        <v>0</v>
      </c>
      <c r="Q311" s="168">
        <v>1.4599999999999999E-3</v>
      </c>
      <c r="R311" s="168">
        <f>Q311*H311</f>
        <v>5.2559999999999996E-2</v>
      </c>
      <c r="S311" s="168">
        <v>0</v>
      </c>
      <c r="T311" s="169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70" t="s">
        <v>327</v>
      </c>
      <c r="AT311" s="170" t="s">
        <v>237</v>
      </c>
      <c r="AU311" s="170" t="s">
        <v>87</v>
      </c>
      <c r="AY311" s="18" t="s">
        <v>234</v>
      </c>
      <c r="BE311" s="171">
        <f>IF(N311="základná",J311,0)</f>
        <v>0</v>
      </c>
      <c r="BF311" s="171">
        <f>IF(N311="znížená",J311,0)</f>
        <v>0</v>
      </c>
      <c r="BG311" s="171">
        <f>IF(N311="zákl. prenesená",J311,0)</f>
        <v>0</v>
      </c>
      <c r="BH311" s="171">
        <f>IF(N311="zníž. prenesená",J311,0)</f>
        <v>0</v>
      </c>
      <c r="BI311" s="171">
        <f>IF(N311="nulová",J311,0)</f>
        <v>0</v>
      </c>
      <c r="BJ311" s="18" t="s">
        <v>87</v>
      </c>
      <c r="BK311" s="171">
        <f>ROUND(I311*H311,2)</f>
        <v>0</v>
      </c>
      <c r="BL311" s="18" t="s">
        <v>327</v>
      </c>
      <c r="BM311" s="170" t="s">
        <v>1579</v>
      </c>
    </row>
    <row r="312" spans="1:65" s="14" customFormat="1">
      <c r="B312" s="180"/>
      <c r="D312" s="173" t="s">
        <v>243</v>
      </c>
      <c r="E312" s="181" t="s">
        <v>1</v>
      </c>
      <c r="F312" s="182" t="s">
        <v>1580</v>
      </c>
      <c r="H312" s="183">
        <v>18</v>
      </c>
      <c r="I312" s="184"/>
      <c r="L312" s="180"/>
      <c r="M312" s="185"/>
      <c r="N312" s="186"/>
      <c r="O312" s="186"/>
      <c r="P312" s="186"/>
      <c r="Q312" s="186"/>
      <c r="R312" s="186"/>
      <c r="S312" s="186"/>
      <c r="T312" s="187"/>
      <c r="AT312" s="181" t="s">
        <v>243</v>
      </c>
      <c r="AU312" s="181" t="s">
        <v>87</v>
      </c>
      <c r="AV312" s="14" t="s">
        <v>87</v>
      </c>
      <c r="AW312" s="14" t="s">
        <v>29</v>
      </c>
      <c r="AX312" s="14" t="s">
        <v>75</v>
      </c>
      <c r="AY312" s="181" t="s">
        <v>234</v>
      </c>
    </row>
    <row r="313" spans="1:65" s="14" customFormat="1">
      <c r="B313" s="180"/>
      <c r="D313" s="173" t="s">
        <v>243</v>
      </c>
      <c r="E313" s="181" t="s">
        <v>1</v>
      </c>
      <c r="F313" s="182" t="s">
        <v>1581</v>
      </c>
      <c r="H313" s="183">
        <v>18</v>
      </c>
      <c r="I313" s="184"/>
      <c r="L313" s="180"/>
      <c r="M313" s="185"/>
      <c r="N313" s="186"/>
      <c r="O313" s="186"/>
      <c r="P313" s="186"/>
      <c r="Q313" s="186"/>
      <c r="R313" s="186"/>
      <c r="S313" s="186"/>
      <c r="T313" s="187"/>
      <c r="AT313" s="181" t="s">
        <v>243</v>
      </c>
      <c r="AU313" s="181" t="s">
        <v>87</v>
      </c>
      <c r="AV313" s="14" t="s">
        <v>87</v>
      </c>
      <c r="AW313" s="14" t="s">
        <v>29</v>
      </c>
      <c r="AX313" s="14" t="s">
        <v>75</v>
      </c>
      <c r="AY313" s="181" t="s">
        <v>234</v>
      </c>
    </row>
    <row r="314" spans="1:65" s="15" customFormat="1">
      <c r="B314" s="188"/>
      <c r="D314" s="173" t="s">
        <v>243</v>
      </c>
      <c r="E314" s="189" t="s">
        <v>1</v>
      </c>
      <c r="F314" s="190" t="s">
        <v>248</v>
      </c>
      <c r="H314" s="191">
        <v>36</v>
      </c>
      <c r="I314" s="192"/>
      <c r="L314" s="188"/>
      <c r="M314" s="193"/>
      <c r="N314" s="194"/>
      <c r="O314" s="194"/>
      <c r="P314" s="194"/>
      <c r="Q314" s="194"/>
      <c r="R314" s="194"/>
      <c r="S314" s="194"/>
      <c r="T314" s="195"/>
      <c r="AT314" s="189" t="s">
        <v>243</v>
      </c>
      <c r="AU314" s="189" t="s">
        <v>87</v>
      </c>
      <c r="AV314" s="15" t="s">
        <v>241</v>
      </c>
      <c r="AW314" s="15" t="s">
        <v>29</v>
      </c>
      <c r="AX314" s="15" t="s">
        <v>82</v>
      </c>
      <c r="AY314" s="189" t="s">
        <v>234</v>
      </c>
    </row>
    <row r="315" spans="1:65" s="2" customFormat="1" ht="24.15" customHeight="1">
      <c r="A315" s="33"/>
      <c r="B315" s="157"/>
      <c r="C315" s="158" t="s">
        <v>857</v>
      </c>
      <c r="D315" s="158" t="s">
        <v>237</v>
      </c>
      <c r="E315" s="159" t="s">
        <v>1582</v>
      </c>
      <c r="F315" s="160" t="s">
        <v>1583</v>
      </c>
      <c r="G315" s="161" t="s">
        <v>240</v>
      </c>
      <c r="H315" s="162">
        <v>6</v>
      </c>
      <c r="I315" s="163"/>
      <c r="J315" s="164">
        <f>ROUND(I315*H315,2)</f>
        <v>0</v>
      </c>
      <c r="K315" s="165"/>
      <c r="L315" s="34"/>
      <c r="M315" s="166" t="s">
        <v>1</v>
      </c>
      <c r="N315" s="167" t="s">
        <v>41</v>
      </c>
      <c r="O315" s="62"/>
      <c r="P315" s="168">
        <f>O315*H315</f>
        <v>0</v>
      </c>
      <c r="Q315" s="168">
        <v>1.75E-3</v>
      </c>
      <c r="R315" s="168">
        <f>Q315*H315</f>
        <v>1.0500000000000001E-2</v>
      </c>
      <c r="S315" s="168">
        <v>0</v>
      </c>
      <c r="T315" s="169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70" t="s">
        <v>327</v>
      </c>
      <c r="AT315" s="170" t="s">
        <v>237</v>
      </c>
      <c r="AU315" s="170" t="s">
        <v>87</v>
      </c>
      <c r="AY315" s="18" t="s">
        <v>234</v>
      </c>
      <c r="BE315" s="171">
        <f>IF(N315="základná",J315,0)</f>
        <v>0</v>
      </c>
      <c r="BF315" s="171">
        <f>IF(N315="znížená",J315,0)</f>
        <v>0</v>
      </c>
      <c r="BG315" s="171">
        <f>IF(N315="zákl. prenesená",J315,0)</f>
        <v>0</v>
      </c>
      <c r="BH315" s="171">
        <f>IF(N315="zníž. prenesená",J315,0)</f>
        <v>0</v>
      </c>
      <c r="BI315" s="171">
        <f>IF(N315="nulová",J315,0)</f>
        <v>0</v>
      </c>
      <c r="BJ315" s="18" t="s">
        <v>87</v>
      </c>
      <c r="BK315" s="171">
        <f>ROUND(I315*H315,2)</f>
        <v>0</v>
      </c>
      <c r="BL315" s="18" t="s">
        <v>327</v>
      </c>
      <c r="BM315" s="170" t="s">
        <v>1584</v>
      </c>
    </row>
    <row r="316" spans="1:65" s="14" customFormat="1">
      <c r="B316" s="180"/>
      <c r="D316" s="173" t="s">
        <v>243</v>
      </c>
      <c r="E316" s="181" t="s">
        <v>1</v>
      </c>
      <c r="F316" s="182" t="s">
        <v>1585</v>
      </c>
      <c r="H316" s="183">
        <v>3</v>
      </c>
      <c r="I316" s="184"/>
      <c r="L316" s="180"/>
      <c r="M316" s="185"/>
      <c r="N316" s="186"/>
      <c r="O316" s="186"/>
      <c r="P316" s="186"/>
      <c r="Q316" s="186"/>
      <c r="R316" s="186"/>
      <c r="S316" s="186"/>
      <c r="T316" s="187"/>
      <c r="AT316" s="181" t="s">
        <v>243</v>
      </c>
      <c r="AU316" s="181" t="s">
        <v>87</v>
      </c>
      <c r="AV316" s="14" t="s">
        <v>87</v>
      </c>
      <c r="AW316" s="14" t="s">
        <v>29</v>
      </c>
      <c r="AX316" s="14" t="s">
        <v>75</v>
      </c>
      <c r="AY316" s="181" t="s">
        <v>234</v>
      </c>
    </row>
    <row r="317" spans="1:65" s="14" customFormat="1">
      <c r="B317" s="180"/>
      <c r="D317" s="173" t="s">
        <v>243</v>
      </c>
      <c r="E317" s="181" t="s">
        <v>1</v>
      </c>
      <c r="F317" s="182" t="s">
        <v>1586</v>
      </c>
      <c r="H317" s="183">
        <v>3</v>
      </c>
      <c r="I317" s="184"/>
      <c r="L317" s="180"/>
      <c r="M317" s="185"/>
      <c r="N317" s="186"/>
      <c r="O317" s="186"/>
      <c r="P317" s="186"/>
      <c r="Q317" s="186"/>
      <c r="R317" s="186"/>
      <c r="S317" s="186"/>
      <c r="T317" s="187"/>
      <c r="AT317" s="181" t="s">
        <v>243</v>
      </c>
      <c r="AU317" s="181" t="s">
        <v>87</v>
      </c>
      <c r="AV317" s="14" t="s">
        <v>87</v>
      </c>
      <c r="AW317" s="14" t="s">
        <v>29</v>
      </c>
      <c r="AX317" s="14" t="s">
        <v>75</v>
      </c>
      <c r="AY317" s="181" t="s">
        <v>234</v>
      </c>
    </row>
    <row r="318" spans="1:65" s="15" customFormat="1">
      <c r="B318" s="188"/>
      <c r="D318" s="173" t="s">
        <v>243</v>
      </c>
      <c r="E318" s="189" t="s">
        <v>1</v>
      </c>
      <c r="F318" s="190" t="s">
        <v>248</v>
      </c>
      <c r="H318" s="191">
        <v>6</v>
      </c>
      <c r="I318" s="192"/>
      <c r="L318" s="188"/>
      <c r="M318" s="193"/>
      <c r="N318" s="194"/>
      <c r="O318" s="194"/>
      <c r="P318" s="194"/>
      <c r="Q318" s="194"/>
      <c r="R318" s="194"/>
      <c r="S318" s="194"/>
      <c r="T318" s="195"/>
      <c r="AT318" s="189" t="s">
        <v>243</v>
      </c>
      <c r="AU318" s="189" t="s">
        <v>87</v>
      </c>
      <c r="AV318" s="15" t="s">
        <v>241</v>
      </c>
      <c r="AW318" s="15" t="s">
        <v>29</v>
      </c>
      <c r="AX318" s="15" t="s">
        <v>82</v>
      </c>
      <c r="AY318" s="189" t="s">
        <v>234</v>
      </c>
    </row>
    <row r="319" spans="1:65" s="2" customFormat="1" ht="24.15" customHeight="1">
      <c r="A319" s="33"/>
      <c r="B319" s="157"/>
      <c r="C319" s="158" t="s">
        <v>861</v>
      </c>
      <c r="D319" s="158" t="s">
        <v>237</v>
      </c>
      <c r="E319" s="159" t="s">
        <v>1587</v>
      </c>
      <c r="F319" s="160" t="s">
        <v>1588</v>
      </c>
      <c r="G319" s="161" t="s">
        <v>240</v>
      </c>
      <c r="H319" s="162">
        <v>6</v>
      </c>
      <c r="I319" s="163"/>
      <c r="J319" s="164">
        <f>ROUND(I319*H319,2)</f>
        <v>0</v>
      </c>
      <c r="K319" s="165"/>
      <c r="L319" s="34"/>
      <c r="M319" s="166" t="s">
        <v>1</v>
      </c>
      <c r="N319" s="167" t="s">
        <v>41</v>
      </c>
      <c r="O319" s="62"/>
      <c r="P319" s="168">
        <f>O319*H319</f>
        <v>0</v>
      </c>
      <c r="Q319" s="168">
        <v>3.31E-3</v>
      </c>
      <c r="R319" s="168">
        <f>Q319*H319</f>
        <v>1.9859999999999999E-2</v>
      </c>
      <c r="S319" s="168">
        <v>0</v>
      </c>
      <c r="T319" s="169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70" t="s">
        <v>327</v>
      </c>
      <c r="AT319" s="170" t="s">
        <v>237</v>
      </c>
      <c r="AU319" s="170" t="s">
        <v>87</v>
      </c>
      <c r="AY319" s="18" t="s">
        <v>234</v>
      </c>
      <c r="BE319" s="171">
        <f>IF(N319="základná",J319,0)</f>
        <v>0</v>
      </c>
      <c r="BF319" s="171">
        <f>IF(N319="znížená",J319,0)</f>
        <v>0</v>
      </c>
      <c r="BG319" s="171">
        <f>IF(N319="zákl. prenesená",J319,0)</f>
        <v>0</v>
      </c>
      <c r="BH319" s="171">
        <f>IF(N319="zníž. prenesená",J319,0)</f>
        <v>0</v>
      </c>
      <c r="BI319" s="171">
        <f>IF(N319="nulová",J319,0)</f>
        <v>0</v>
      </c>
      <c r="BJ319" s="18" t="s">
        <v>87</v>
      </c>
      <c r="BK319" s="171">
        <f>ROUND(I319*H319,2)</f>
        <v>0</v>
      </c>
      <c r="BL319" s="18" t="s">
        <v>327</v>
      </c>
      <c r="BM319" s="170" t="s">
        <v>1589</v>
      </c>
    </row>
    <row r="320" spans="1:65" s="14" customFormat="1">
      <c r="B320" s="180"/>
      <c r="D320" s="173" t="s">
        <v>243</v>
      </c>
      <c r="E320" s="181" t="s">
        <v>1</v>
      </c>
      <c r="F320" s="182" t="s">
        <v>1590</v>
      </c>
      <c r="H320" s="183">
        <v>6</v>
      </c>
      <c r="I320" s="184"/>
      <c r="L320" s="180"/>
      <c r="M320" s="185"/>
      <c r="N320" s="186"/>
      <c r="O320" s="186"/>
      <c r="P320" s="186"/>
      <c r="Q320" s="186"/>
      <c r="R320" s="186"/>
      <c r="S320" s="186"/>
      <c r="T320" s="187"/>
      <c r="AT320" s="181" t="s">
        <v>243</v>
      </c>
      <c r="AU320" s="181" t="s">
        <v>87</v>
      </c>
      <c r="AV320" s="14" t="s">
        <v>87</v>
      </c>
      <c r="AW320" s="14" t="s">
        <v>29</v>
      </c>
      <c r="AX320" s="14" t="s">
        <v>82</v>
      </c>
      <c r="AY320" s="181" t="s">
        <v>234</v>
      </c>
    </row>
    <row r="321" spans="1:65" s="2" customFormat="1" ht="24.15" customHeight="1">
      <c r="A321" s="33"/>
      <c r="B321" s="157"/>
      <c r="C321" s="158" t="s">
        <v>867</v>
      </c>
      <c r="D321" s="158" t="s">
        <v>237</v>
      </c>
      <c r="E321" s="159" t="s">
        <v>1591</v>
      </c>
      <c r="F321" s="160" t="s">
        <v>1592</v>
      </c>
      <c r="G321" s="161" t="s">
        <v>240</v>
      </c>
      <c r="H321" s="162">
        <v>106</v>
      </c>
      <c r="I321" s="163"/>
      <c r="J321" s="164">
        <f>ROUND(I321*H321,2)</f>
        <v>0</v>
      </c>
      <c r="K321" s="165"/>
      <c r="L321" s="34"/>
      <c r="M321" s="166" t="s">
        <v>1</v>
      </c>
      <c r="N321" s="167" t="s">
        <v>41</v>
      </c>
      <c r="O321" s="62"/>
      <c r="P321" s="168">
        <f>O321*H321</f>
        <v>0</v>
      </c>
      <c r="Q321" s="168">
        <v>3.6000000000000002E-4</v>
      </c>
      <c r="R321" s="168">
        <f>Q321*H321</f>
        <v>3.8159999999999999E-2</v>
      </c>
      <c r="S321" s="168">
        <v>0</v>
      </c>
      <c r="T321" s="169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70" t="s">
        <v>327</v>
      </c>
      <c r="AT321" s="170" t="s">
        <v>237</v>
      </c>
      <c r="AU321" s="170" t="s">
        <v>87</v>
      </c>
      <c r="AY321" s="18" t="s">
        <v>234</v>
      </c>
      <c r="BE321" s="171">
        <f>IF(N321="základná",J321,0)</f>
        <v>0</v>
      </c>
      <c r="BF321" s="171">
        <f>IF(N321="znížená",J321,0)</f>
        <v>0</v>
      </c>
      <c r="BG321" s="171">
        <f>IF(N321="zákl. prenesená",J321,0)</f>
        <v>0</v>
      </c>
      <c r="BH321" s="171">
        <f>IF(N321="zníž. prenesená",J321,0)</f>
        <v>0</v>
      </c>
      <c r="BI321" s="171">
        <f>IF(N321="nulová",J321,0)</f>
        <v>0</v>
      </c>
      <c r="BJ321" s="18" t="s">
        <v>87</v>
      </c>
      <c r="BK321" s="171">
        <f>ROUND(I321*H321,2)</f>
        <v>0</v>
      </c>
      <c r="BL321" s="18" t="s">
        <v>327</v>
      </c>
      <c r="BM321" s="170" t="s">
        <v>1593</v>
      </c>
    </row>
    <row r="322" spans="1:65" s="14" customFormat="1">
      <c r="B322" s="180"/>
      <c r="D322" s="173" t="s">
        <v>243</v>
      </c>
      <c r="E322" s="181" t="s">
        <v>1</v>
      </c>
      <c r="F322" s="182" t="s">
        <v>1594</v>
      </c>
      <c r="H322" s="183">
        <v>55</v>
      </c>
      <c r="I322" s="184"/>
      <c r="L322" s="180"/>
      <c r="M322" s="185"/>
      <c r="N322" s="186"/>
      <c r="O322" s="186"/>
      <c r="P322" s="186"/>
      <c r="Q322" s="186"/>
      <c r="R322" s="186"/>
      <c r="S322" s="186"/>
      <c r="T322" s="187"/>
      <c r="AT322" s="181" t="s">
        <v>243</v>
      </c>
      <c r="AU322" s="181" t="s">
        <v>87</v>
      </c>
      <c r="AV322" s="14" t="s">
        <v>87</v>
      </c>
      <c r="AW322" s="14" t="s">
        <v>29</v>
      </c>
      <c r="AX322" s="14" t="s">
        <v>75</v>
      </c>
      <c r="AY322" s="181" t="s">
        <v>234</v>
      </c>
    </row>
    <row r="323" spans="1:65" s="14" customFormat="1">
      <c r="B323" s="180"/>
      <c r="D323" s="173" t="s">
        <v>243</v>
      </c>
      <c r="E323" s="181" t="s">
        <v>1</v>
      </c>
      <c r="F323" s="182" t="s">
        <v>1595</v>
      </c>
      <c r="H323" s="183">
        <v>51</v>
      </c>
      <c r="I323" s="184"/>
      <c r="L323" s="180"/>
      <c r="M323" s="185"/>
      <c r="N323" s="186"/>
      <c r="O323" s="186"/>
      <c r="P323" s="186"/>
      <c r="Q323" s="186"/>
      <c r="R323" s="186"/>
      <c r="S323" s="186"/>
      <c r="T323" s="187"/>
      <c r="AT323" s="181" t="s">
        <v>243</v>
      </c>
      <c r="AU323" s="181" t="s">
        <v>87</v>
      </c>
      <c r="AV323" s="14" t="s">
        <v>87</v>
      </c>
      <c r="AW323" s="14" t="s">
        <v>29</v>
      </c>
      <c r="AX323" s="14" t="s">
        <v>75</v>
      </c>
      <c r="AY323" s="181" t="s">
        <v>234</v>
      </c>
    </row>
    <row r="324" spans="1:65" s="15" customFormat="1">
      <c r="B324" s="188"/>
      <c r="D324" s="173" t="s">
        <v>243</v>
      </c>
      <c r="E324" s="189" t="s">
        <v>1</v>
      </c>
      <c r="F324" s="190" t="s">
        <v>248</v>
      </c>
      <c r="H324" s="191">
        <v>106</v>
      </c>
      <c r="I324" s="192"/>
      <c r="L324" s="188"/>
      <c r="M324" s="193"/>
      <c r="N324" s="194"/>
      <c r="O324" s="194"/>
      <c r="P324" s="194"/>
      <c r="Q324" s="194"/>
      <c r="R324" s="194"/>
      <c r="S324" s="194"/>
      <c r="T324" s="195"/>
      <c r="AT324" s="189" t="s">
        <v>243</v>
      </c>
      <c r="AU324" s="189" t="s">
        <v>87</v>
      </c>
      <c r="AV324" s="15" t="s">
        <v>241</v>
      </c>
      <c r="AW324" s="15" t="s">
        <v>29</v>
      </c>
      <c r="AX324" s="15" t="s">
        <v>82</v>
      </c>
      <c r="AY324" s="189" t="s">
        <v>234</v>
      </c>
    </row>
    <row r="325" spans="1:65" s="2" customFormat="1" ht="24.15" customHeight="1">
      <c r="A325" s="33"/>
      <c r="B325" s="157"/>
      <c r="C325" s="158" t="s">
        <v>871</v>
      </c>
      <c r="D325" s="158" t="s">
        <v>237</v>
      </c>
      <c r="E325" s="159" t="s">
        <v>1596</v>
      </c>
      <c r="F325" s="160" t="s">
        <v>1597</v>
      </c>
      <c r="G325" s="161" t="s">
        <v>240</v>
      </c>
      <c r="H325" s="162">
        <v>78</v>
      </c>
      <c r="I325" s="163"/>
      <c r="J325" s="164">
        <f>ROUND(I325*H325,2)</f>
        <v>0</v>
      </c>
      <c r="K325" s="165"/>
      <c r="L325" s="34"/>
      <c r="M325" s="166" t="s">
        <v>1</v>
      </c>
      <c r="N325" s="167" t="s">
        <v>41</v>
      </c>
      <c r="O325" s="62"/>
      <c r="P325" s="168">
        <f>O325*H325</f>
        <v>0</v>
      </c>
      <c r="Q325" s="168">
        <v>5.9999999999999995E-4</v>
      </c>
      <c r="R325" s="168">
        <f>Q325*H325</f>
        <v>4.6799999999999994E-2</v>
      </c>
      <c r="S325" s="168">
        <v>0</v>
      </c>
      <c r="T325" s="169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70" t="s">
        <v>327</v>
      </c>
      <c r="AT325" s="170" t="s">
        <v>237</v>
      </c>
      <c r="AU325" s="170" t="s">
        <v>87</v>
      </c>
      <c r="AY325" s="18" t="s">
        <v>234</v>
      </c>
      <c r="BE325" s="171">
        <f>IF(N325="základná",J325,0)</f>
        <v>0</v>
      </c>
      <c r="BF325" s="171">
        <f>IF(N325="znížená",J325,0)</f>
        <v>0</v>
      </c>
      <c r="BG325" s="171">
        <f>IF(N325="zákl. prenesená",J325,0)</f>
        <v>0</v>
      </c>
      <c r="BH325" s="171">
        <f>IF(N325="zníž. prenesená",J325,0)</f>
        <v>0</v>
      </c>
      <c r="BI325" s="171">
        <f>IF(N325="nulová",J325,0)</f>
        <v>0</v>
      </c>
      <c r="BJ325" s="18" t="s">
        <v>87</v>
      </c>
      <c r="BK325" s="171">
        <f>ROUND(I325*H325,2)</f>
        <v>0</v>
      </c>
      <c r="BL325" s="18" t="s">
        <v>327</v>
      </c>
      <c r="BM325" s="170" t="s">
        <v>1598</v>
      </c>
    </row>
    <row r="326" spans="1:65" s="14" customFormat="1">
      <c r="B326" s="180"/>
      <c r="D326" s="173" t="s">
        <v>243</v>
      </c>
      <c r="E326" s="181" t="s">
        <v>1</v>
      </c>
      <c r="F326" s="182" t="s">
        <v>1599</v>
      </c>
      <c r="H326" s="183">
        <v>40</v>
      </c>
      <c r="I326" s="184"/>
      <c r="L326" s="180"/>
      <c r="M326" s="185"/>
      <c r="N326" s="186"/>
      <c r="O326" s="186"/>
      <c r="P326" s="186"/>
      <c r="Q326" s="186"/>
      <c r="R326" s="186"/>
      <c r="S326" s="186"/>
      <c r="T326" s="187"/>
      <c r="AT326" s="181" t="s">
        <v>243</v>
      </c>
      <c r="AU326" s="181" t="s">
        <v>87</v>
      </c>
      <c r="AV326" s="14" t="s">
        <v>87</v>
      </c>
      <c r="AW326" s="14" t="s">
        <v>29</v>
      </c>
      <c r="AX326" s="14" t="s">
        <v>75</v>
      </c>
      <c r="AY326" s="181" t="s">
        <v>234</v>
      </c>
    </row>
    <row r="327" spans="1:65" s="14" customFormat="1">
      <c r="B327" s="180"/>
      <c r="D327" s="173" t="s">
        <v>243</v>
      </c>
      <c r="E327" s="181" t="s">
        <v>1</v>
      </c>
      <c r="F327" s="182" t="s">
        <v>1600</v>
      </c>
      <c r="H327" s="183">
        <v>38</v>
      </c>
      <c r="I327" s="184"/>
      <c r="L327" s="180"/>
      <c r="M327" s="185"/>
      <c r="N327" s="186"/>
      <c r="O327" s="186"/>
      <c r="P327" s="186"/>
      <c r="Q327" s="186"/>
      <c r="R327" s="186"/>
      <c r="S327" s="186"/>
      <c r="T327" s="187"/>
      <c r="AT327" s="181" t="s">
        <v>243</v>
      </c>
      <c r="AU327" s="181" t="s">
        <v>87</v>
      </c>
      <c r="AV327" s="14" t="s">
        <v>87</v>
      </c>
      <c r="AW327" s="14" t="s">
        <v>29</v>
      </c>
      <c r="AX327" s="14" t="s">
        <v>75</v>
      </c>
      <c r="AY327" s="181" t="s">
        <v>234</v>
      </c>
    </row>
    <row r="328" spans="1:65" s="15" customFormat="1">
      <c r="B328" s="188"/>
      <c r="D328" s="173" t="s">
        <v>243</v>
      </c>
      <c r="E328" s="189" t="s">
        <v>1</v>
      </c>
      <c r="F328" s="190" t="s">
        <v>248</v>
      </c>
      <c r="H328" s="191">
        <v>78</v>
      </c>
      <c r="I328" s="192"/>
      <c r="L328" s="188"/>
      <c r="M328" s="193"/>
      <c r="N328" s="194"/>
      <c r="O328" s="194"/>
      <c r="P328" s="194"/>
      <c r="Q328" s="194"/>
      <c r="R328" s="194"/>
      <c r="S328" s="194"/>
      <c r="T328" s="195"/>
      <c r="AT328" s="189" t="s">
        <v>243</v>
      </c>
      <c r="AU328" s="189" t="s">
        <v>87</v>
      </c>
      <c r="AV328" s="15" t="s">
        <v>241</v>
      </c>
      <c r="AW328" s="15" t="s">
        <v>29</v>
      </c>
      <c r="AX328" s="15" t="s">
        <v>82</v>
      </c>
      <c r="AY328" s="189" t="s">
        <v>234</v>
      </c>
    </row>
    <row r="329" spans="1:65" s="2" customFormat="1" ht="24.15" customHeight="1">
      <c r="A329" s="33"/>
      <c r="B329" s="157"/>
      <c r="C329" s="158" t="s">
        <v>875</v>
      </c>
      <c r="D329" s="158" t="s">
        <v>237</v>
      </c>
      <c r="E329" s="159" t="s">
        <v>1601</v>
      </c>
      <c r="F329" s="160" t="s">
        <v>1602</v>
      </c>
      <c r="G329" s="161" t="s">
        <v>305</v>
      </c>
      <c r="H329" s="162">
        <v>21</v>
      </c>
      <c r="I329" s="163"/>
      <c r="J329" s="164">
        <f>ROUND(I329*H329,2)</f>
        <v>0</v>
      </c>
      <c r="K329" s="165"/>
      <c r="L329" s="34"/>
      <c r="M329" s="166" t="s">
        <v>1</v>
      </c>
      <c r="N329" s="167" t="s">
        <v>41</v>
      </c>
      <c r="O329" s="62"/>
      <c r="P329" s="168">
        <f>O329*H329</f>
        <v>0</v>
      </c>
      <c r="Q329" s="168">
        <v>1.2999999999999999E-4</v>
      </c>
      <c r="R329" s="168">
        <f>Q329*H329</f>
        <v>2.7299999999999998E-3</v>
      </c>
      <c r="S329" s="168">
        <v>0</v>
      </c>
      <c r="T329" s="169">
        <f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70" t="s">
        <v>327</v>
      </c>
      <c r="AT329" s="170" t="s">
        <v>237</v>
      </c>
      <c r="AU329" s="170" t="s">
        <v>87</v>
      </c>
      <c r="AY329" s="18" t="s">
        <v>234</v>
      </c>
      <c r="BE329" s="171">
        <f>IF(N329="základná",J329,0)</f>
        <v>0</v>
      </c>
      <c r="BF329" s="171">
        <f>IF(N329="znížená",J329,0)</f>
        <v>0</v>
      </c>
      <c r="BG329" s="171">
        <f>IF(N329="zákl. prenesená",J329,0)</f>
        <v>0</v>
      </c>
      <c r="BH329" s="171">
        <f>IF(N329="zníž. prenesená",J329,0)</f>
        <v>0</v>
      </c>
      <c r="BI329" s="171">
        <f>IF(N329="nulová",J329,0)</f>
        <v>0</v>
      </c>
      <c r="BJ329" s="18" t="s">
        <v>87</v>
      </c>
      <c r="BK329" s="171">
        <f>ROUND(I329*H329,2)</f>
        <v>0</v>
      </c>
      <c r="BL329" s="18" t="s">
        <v>327</v>
      </c>
      <c r="BM329" s="170" t="s">
        <v>1603</v>
      </c>
    </row>
    <row r="330" spans="1:65" s="14" customFormat="1">
      <c r="B330" s="180"/>
      <c r="D330" s="173" t="s">
        <v>243</v>
      </c>
      <c r="E330" s="181" t="s">
        <v>1</v>
      </c>
      <c r="F330" s="182" t="s">
        <v>1604</v>
      </c>
      <c r="H330" s="183">
        <v>21</v>
      </c>
      <c r="I330" s="184"/>
      <c r="L330" s="180"/>
      <c r="M330" s="185"/>
      <c r="N330" s="186"/>
      <c r="O330" s="186"/>
      <c r="P330" s="186"/>
      <c r="Q330" s="186"/>
      <c r="R330" s="186"/>
      <c r="S330" s="186"/>
      <c r="T330" s="187"/>
      <c r="AT330" s="181" t="s">
        <v>243</v>
      </c>
      <c r="AU330" s="181" t="s">
        <v>87</v>
      </c>
      <c r="AV330" s="14" t="s">
        <v>87</v>
      </c>
      <c r="AW330" s="14" t="s">
        <v>29</v>
      </c>
      <c r="AX330" s="14" t="s">
        <v>82</v>
      </c>
      <c r="AY330" s="181" t="s">
        <v>234</v>
      </c>
    </row>
    <row r="331" spans="1:65" s="2" customFormat="1" ht="16.5" customHeight="1">
      <c r="A331" s="33"/>
      <c r="B331" s="157"/>
      <c r="C331" s="199" t="s">
        <v>881</v>
      </c>
      <c r="D331" s="199" t="s">
        <v>478</v>
      </c>
      <c r="E331" s="200" t="s">
        <v>1605</v>
      </c>
      <c r="F331" s="201" t="s">
        <v>1606</v>
      </c>
      <c r="G331" s="202" t="s">
        <v>305</v>
      </c>
      <c r="H331" s="203">
        <v>20</v>
      </c>
      <c r="I331" s="204"/>
      <c r="J331" s="205">
        <f>ROUND(I331*H331,2)</f>
        <v>0</v>
      </c>
      <c r="K331" s="206"/>
      <c r="L331" s="207"/>
      <c r="M331" s="208" t="s">
        <v>1</v>
      </c>
      <c r="N331" s="209" t="s">
        <v>41</v>
      </c>
      <c r="O331" s="62"/>
      <c r="P331" s="168">
        <f>O331*H331</f>
        <v>0</v>
      </c>
      <c r="Q331" s="168">
        <v>1.8000000000000001E-4</v>
      </c>
      <c r="R331" s="168">
        <f>Q331*H331</f>
        <v>3.6000000000000003E-3</v>
      </c>
      <c r="S331" s="168">
        <v>0</v>
      </c>
      <c r="T331" s="169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70" t="s">
        <v>643</v>
      </c>
      <c r="AT331" s="170" t="s">
        <v>478</v>
      </c>
      <c r="AU331" s="170" t="s">
        <v>87</v>
      </c>
      <c r="AY331" s="18" t="s">
        <v>234</v>
      </c>
      <c r="BE331" s="171">
        <f>IF(N331="základná",J331,0)</f>
        <v>0</v>
      </c>
      <c r="BF331" s="171">
        <f>IF(N331="znížená",J331,0)</f>
        <v>0</v>
      </c>
      <c r="BG331" s="171">
        <f>IF(N331="zákl. prenesená",J331,0)</f>
        <v>0</v>
      </c>
      <c r="BH331" s="171">
        <f>IF(N331="zníž. prenesená",J331,0)</f>
        <v>0</v>
      </c>
      <c r="BI331" s="171">
        <f>IF(N331="nulová",J331,0)</f>
        <v>0</v>
      </c>
      <c r="BJ331" s="18" t="s">
        <v>87</v>
      </c>
      <c r="BK331" s="171">
        <f>ROUND(I331*H331,2)</f>
        <v>0</v>
      </c>
      <c r="BL331" s="18" t="s">
        <v>327</v>
      </c>
      <c r="BM331" s="170" t="s">
        <v>1607</v>
      </c>
    </row>
    <row r="332" spans="1:65" s="2" customFormat="1" ht="24.15" customHeight="1">
      <c r="A332" s="33"/>
      <c r="B332" s="157"/>
      <c r="C332" s="158" t="s">
        <v>886</v>
      </c>
      <c r="D332" s="158" t="s">
        <v>237</v>
      </c>
      <c r="E332" s="159" t="s">
        <v>1608</v>
      </c>
      <c r="F332" s="160" t="s">
        <v>1609</v>
      </c>
      <c r="G332" s="161" t="s">
        <v>1610</v>
      </c>
      <c r="H332" s="162">
        <v>21</v>
      </c>
      <c r="I332" s="163"/>
      <c r="J332" s="164">
        <f>ROUND(I332*H332,2)</f>
        <v>0</v>
      </c>
      <c r="K332" s="165"/>
      <c r="L332" s="34"/>
      <c r="M332" s="166" t="s">
        <v>1</v>
      </c>
      <c r="N332" s="167" t="s">
        <v>41</v>
      </c>
      <c r="O332" s="62"/>
      <c r="P332" s="168">
        <f>O332*H332</f>
        <v>0</v>
      </c>
      <c r="Q332" s="168">
        <v>2.5999999999999998E-4</v>
      </c>
      <c r="R332" s="168">
        <f>Q332*H332</f>
        <v>5.4599999999999996E-3</v>
      </c>
      <c r="S332" s="168">
        <v>0</v>
      </c>
      <c r="T332" s="169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70" t="s">
        <v>327</v>
      </c>
      <c r="AT332" s="170" t="s">
        <v>237</v>
      </c>
      <c r="AU332" s="170" t="s">
        <v>87</v>
      </c>
      <c r="AY332" s="18" t="s">
        <v>234</v>
      </c>
      <c r="BE332" s="171">
        <f>IF(N332="základná",J332,0)</f>
        <v>0</v>
      </c>
      <c r="BF332" s="171">
        <f>IF(N332="znížená",J332,0)</f>
        <v>0</v>
      </c>
      <c r="BG332" s="171">
        <f>IF(N332="zákl. prenesená",J332,0)</f>
        <v>0</v>
      </c>
      <c r="BH332" s="171">
        <f>IF(N332="zníž. prenesená",J332,0)</f>
        <v>0</v>
      </c>
      <c r="BI332" s="171">
        <f>IF(N332="nulová",J332,0)</f>
        <v>0</v>
      </c>
      <c r="BJ332" s="18" t="s">
        <v>87</v>
      </c>
      <c r="BK332" s="171">
        <f>ROUND(I332*H332,2)</f>
        <v>0</v>
      </c>
      <c r="BL332" s="18" t="s">
        <v>327</v>
      </c>
      <c r="BM332" s="170" t="s">
        <v>1611</v>
      </c>
    </row>
    <row r="333" spans="1:65" s="14" customFormat="1">
      <c r="B333" s="180"/>
      <c r="D333" s="173" t="s">
        <v>243</v>
      </c>
      <c r="E333" s="181" t="s">
        <v>1</v>
      </c>
      <c r="F333" s="182" t="s">
        <v>1612</v>
      </c>
      <c r="H333" s="183">
        <v>21</v>
      </c>
      <c r="I333" s="184"/>
      <c r="L333" s="180"/>
      <c r="M333" s="185"/>
      <c r="N333" s="186"/>
      <c r="O333" s="186"/>
      <c r="P333" s="186"/>
      <c r="Q333" s="186"/>
      <c r="R333" s="186"/>
      <c r="S333" s="186"/>
      <c r="T333" s="187"/>
      <c r="AT333" s="181" t="s">
        <v>243</v>
      </c>
      <c r="AU333" s="181" t="s">
        <v>87</v>
      </c>
      <c r="AV333" s="14" t="s">
        <v>87</v>
      </c>
      <c r="AW333" s="14" t="s">
        <v>29</v>
      </c>
      <c r="AX333" s="14" t="s">
        <v>82</v>
      </c>
      <c r="AY333" s="181" t="s">
        <v>234</v>
      </c>
    </row>
    <row r="334" spans="1:65" s="2" customFormat="1" ht="21.75" customHeight="1">
      <c r="A334" s="33"/>
      <c r="B334" s="157"/>
      <c r="C334" s="199" t="s">
        <v>892</v>
      </c>
      <c r="D334" s="199" t="s">
        <v>478</v>
      </c>
      <c r="E334" s="200" t="s">
        <v>1613</v>
      </c>
      <c r="F334" s="201" t="s">
        <v>1614</v>
      </c>
      <c r="G334" s="202" t="s">
        <v>305</v>
      </c>
      <c r="H334" s="203">
        <v>21</v>
      </c>
      <c r="I334" s="204"/>
      <c r="J334" s="205">
        <f t="shared" ref="J334:J347" si="20">ROUND(I334*H334,2)</f>
        <v>0</v>
      </c>
      <c r="K334" s="206"/>
      <c r="L334" s="207"/>
      <c r="M334" s="208" t="s">
        <v>1</v>
      </c>
      <c r="N334" s="209" t="s">
        <v>41</v>
      </c>
      <c r="O334" s="62"/>
      <c r="P334" s="168">
        <f t="shared" ref="P334:P347" si="21">O334*H334</f>
        <v>0</v>
      </c>
      <c r="Q334" s="168">
        <v>2.4000000000000001E-4</v>
      </c>
      <c r="R334" s="168">
        <f t="shared" ref="R334:R347" si="22">Q334*H334</f>
        <v>5.0400000000000002E-3</v>
      </c>
      <c r="S334" s="168">
        <v>0</v>
      </c>
      <c r="T334" s="169">
        <f t="shared" ref="T334:T347" si="23">S334*H334</f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70" t="s">
        <v>643</v>
      </c>
      <c r="AT334" s="170" t="s">
        <v>478</v>
      </c>
      <c r="AU334" s="170" t="s">
        <v>87</v>
      </c>
      <c r="AY334" s="18" t="s">
        <v>234</v>
      </c>
      <c r="BE334" s="171">
        <f t="shared" ref="BE334:BE347" si="24">IF(N334="základná",J334,0)</f>
        <v>0</v>
      </c>
      <c r="BF334" s="171">
        <f t="shared" ref="BF334:BF347" si="25">IF(N334="znížená",J334,0)</f>
        <v>0</v>
      </c>
      <c r="BG334" s="171">
        <f t="shared" ref="BG334:BG347" si="26">IF(N334="zákl. prenesená",J334,0)</f>
        <v>0</v>
      </c>
      <c r="BH334" s="171">
        <f t="shared" ref="BH334:BH347" si="27">IF(N334="zníž. prenesená",J334,0)</f>
        <v>0</v>
      </c>
      <c r="BI334" s="171">
        <f t="shared" ref="BI334:BI347" si="28">IF(N334="nulová",J334,0)</f>
        <v>0</v>
      </c>
      <c r="BJ334" s="18" t="s">
        <v>87</v>
      </c>
      <c r="BK334" s="171">
        <f t="shared" ref="BK334:BK347" si="29">ROUND(I334*H334,2)</f>
        <v>0</v>
      </c>
      <c r="BL334" s="18" t="s">
        <v>327</v>
      </c>
      <c r="BM334" s="170" t="s">
        <v>1615</v>
      </c>
    </row>
    <row r="335" spans="1:65" s="2" customFormat="1" ht="24.15" customHeight="1">
      <c r="A335" s="33"/>
      <c r="B335" s="157"/>
      <c r="C335" s="158" t="s">
        <v>897</v>
      </c>
      <c r="D335" s="158" t="s">
        <v>237</v>
      </c>
      <c r="E335" s="159" t="s">
        <v>1616</v>
      </c>
      <c r="F335" s="160" t="s">
        <v>1617</v>
      </c>
      <c r="G335" s="161" t="s">
        <v>305</v>
      </c>
      <c r="H335" s="162">
        <v>1</v>
      </c>
      <c r="I335" s="163"/>
      <c r="J335" s="164">
        <f t="shared" si="20"/>
        <v>0</v>
      </c>
      <c r="K335" s="165"/>
      <c r="L335" s="34"/>
      <c r="M335" s="166" t="s">
        <v>1</v>
      </c>
      <c r="N335" s="167" t="s">
        <v>41</v>
      </c>
      <c r="O335" s="62"/>
      <c r="P335" s="168">
        <f t="shared" si="21"/>
        <v>0</v>
      </c>
      <c r="Q335" s="168">
        <v>2.0000000000000002E-5</v>
      </c>
      <c r="R335" s="168">
        <f t="shared" si="22"/>
        <v>2.0000000000000002E-5</v>
      </c>
      <c r="S335" s="168">
        <v>0</v>
      </c>
      <c r="T335" s="169">
        <f t="shared" si="23"/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70" t="s">
        <v>327</v>
      </c>
      <c r="AT335" s="170" t="s">
        <v>237</v>
      </c>
      <c r="AU335" s="170" t="s">
        <v>87</v>
      </c>
      <c r="AY335" s="18" t="s">
        <v>234</v>
      </c>
      <c r="BE335" s="171">
        <f t="shared" si="24"/>
        <v>0</v>
      </c>
      <c r="BF335" s="171">
        <f t="shared" si="25"/>
        <v>0</v>
      </c>
      <c r="BG335" s="171">
        <f t="shared" si="26"/>
        <v>0</v>
      </c>
      <c r="BH335" s="171">
        <f t="shared" si="27"/>
        <v>0</v>
      </c>
      <c r="BI335" s="171">
        <f t="shared" si="28"/>
        <v>0</v>
      </c>
      <c r="BJ335" s="18" t="s">
        <v>87</v>
      </c>
      <c r="BK335" s="171">
        <f t="shared" si="29"/>
        <v>0</v>
      </c>
      <c r="BL335" s="18" t="s">
        <v>327</v>
      </c>
      <c r="BM335" s="170" t="s">
        <v>1618</v>
      </c>
    </row>
    <row r="336" spans="1:65" s="2" customFormat="1" ht="16.5" customHeight="1">
      <c r="A336" s="33"/>
      <c r="B336" s="157"/>
      <c r="C336" s="199" t="s">
        <v>901</v>
      </c>
      <c r="D336" s="199" t="s">
        <v>478</v>
      </c>
      <c r="E336" s="200" t="s">
        <v>1619</v>
      </c>
      <c r="F336" s="201" t="s">
        <v>1620</v>
      </c>
      <c r="G336" s="202" t="s">
        <v>305</v>
      </c>
      <c r="H336" s="203">
        <v>1</v>
      </c>
      <c r="I336" s="204"/>
      <c r="J336" s="205">
        <f t="shared" si="20"/>
        <v>0</v>
      </c>
      <c r="K336" s="206"/>
      <c r="L336" s="207"/>
      <c r="M336" s="208" t="s">
        <v>1</v>
      </c>
      <c r="N336" s="209" t="s">
        <v>41</v>
      </c>
      <c r="O336" s="62"/>
      <c r="P336" s="168">
        <f t="shared" si="21"/>
        <v>0</v>
      </c>
      <c r="Q336" s="168">
        <v>8.0000000000000007E-5</v>
      </c>
      <c r="R336" s="168">
        <f t="shared" si="22"/>
        <v>8.0000000000000007E-5</v>
      </c>
      <c r="S336" s="168">
        <v>0</v>
      </c>
      <c r="T336" s="169">
        <f t="shared" si="23"/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70" t="s">
        <v>643</v>
      </c>
      <c r="AT336" s="170" t="s">
        <v>478</v>
      </c>
      <c r="AU336" s="170" t="s">
        <v>87</v>
      </c>
      <c r="AY336" s="18" t="s">
        <v>234</v>
      </c>
      <c r="BE336" s="171">
        <f t="shared" si="24"/>
        <v>0</v>
      </c>
      <c r="BF336" s="171">
        <f t="shared" si="25"/>
        <v>0</v>
      </c>
      <c r="BG336" s="171">
        <f t="shared" si="26"/>
        <v>0</v>
      </c>
      <c r="BH336" s="171">
        <f t="shared" si="27"/>
        <v>0</v>
      </c>
      <c r="BI336" s="171">
        <f t="shared" si="28"/>
        <v>0</v>
      </c>
      <c r="BJ336" s="18" t="s">
        <v>87</v>
      </c>
      <c r="BK336" s="171">
        <f t="shared" si="29"/>
        <v>0</v>
      </c>
      <c r="BL336" s="18" t="s">
        <v>327</v>
      </c>
      <c r="BM336" s="170" t="s">
        <v>1621</v>
      </c>
    </row>
    <row r="337" spans="1:65" s="2" customFormat="1" ht="24.15" customHeight="1">
      <c r="A337" s="33"/>
      <c r="B337" s="157"/>
      <c r="C337" s="158" t="s">
        <v>907</v>
      </c>
      <c r="D337" s="158" t="s">
        <v>237</v>
      </c>
      <c r="E337" s="159" t="s">
        <v>1622</v>
      </c>
      <c r="F337" s="160" t="s">
        <v>1623</v>
      </c>
      <c r="G337" s="161" t="s">
        <v>305</v>
      </c>
      <c r="H337" s="162">
        <v>1</v>
      </c>
      <c r="I337" s="163"/>
      <c r="J337" s="164">
        <f t="shared" si="20"/>
        <v>0</v>
      </c>
      <c r="K337" s="165"/>
      <c r="L337" s="34"/>
      <c r="M337" s="166" t="s">
        <v>1</v>
      </c>
      <c r="N337" s="167" t="s">
        <v>41</v>
      </c>
      <c r="O337" s="62"/>
      <c r="P337" s="168">
        <f t="shared" si="21"/>
        <v>0</v>
      </c>
      <c r="Q337" s="168">
        <v>4.0000000000000003E-5</v>
      </c>
      <c r="R337" s="168">
        <f t="shared" si="22"/>
        <v>4.0000000000000003E-5</v>
      </c>
      <c r="S337" s="168">
        <v>0</v>
      </c>
      <c r="T337" s="169">
        <f t="shared" si="23"/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70" t="s">
        <v>327</v>
      </c>
      <c r="AT337" s="170" t="s">
        <v>237</v>
      </c>
      <c r="AU337" s="170" t="s">
        <v>87</v>
      </c>
      <c r="AY337" s="18" t="s">
        <v>234</v>
      </c>
      <c r="BE337" s="171">
        <f t="shared" si="24"/>
        <v>0</v>
      </c>
      <c r="BF337" s="171">
        <f t="shared" si="25"/>
        <v>0</v>
      </c>
      <c r="BG337" s="171">
        <f t="shared" si="26"/>
        <v>0</v>
      </c>
      <c r="BH337" s="171">
        <f t="shared" si="27"/>
        <v>0</v>
      </c>
      <c r="BI337" s="171">
        <f t="shared" si="28"/>
        <v>0</v>
      </c>
      <c r="BJ337" s="18" t="s">
        <v>87</v>
      </c>
      <c r="BK337" s="171">
        <f t="shared" si="29"/>
        <v>0</v>
      </c>
      <c r="BL337" s="18" t="s">
        <v>327</v>
      </c>
      <c r="BM337" s="170" t="s">
        <v>1624</v>
      </c>
    </row>
    <row r="338" spans="1:65" s="2" customFormat="1" ht="16.5" customHeight="1">
      <c r="A338" s="33"/>
      <c r="B338" s="157"/>
      <c r="C338" s="199" t="s">
        <v>912</v>
      </c>
      <c r="D338" s="199" t="s">
        <v>478</v>
      </c>
      <c r="E338" s="200" t="s">
        <v>1625</v>
      </c>
      <c r="F338" s="201" t="s">
        <v>1626</v>
      </c>
      <c r="G338" s="202" t="s">
        <v>305</v>
      </c>
      <c r="H338" s="203">
        <v>1</v>
      </c>
      <c r="I338" s="204"/>
      <c r="J338" s="205">
        <f t="shared" si="20"/>
        <v>0</v>
      </c>
      <c r="K338" s="206"/>
      <c r="L338" s="207"/>
      <c r="M338" s="208" t="s">
        <v>1</v>
      </c>
      <c r="N338" s="209" t="s">
        <v>41</v>
      </c>
      <c r="O338" s="62"/>
      <c r="P338" s="168">
        <f t="shared" si="21"/>
        <v>0</v>
      </c>
      <c r="Q338" s="168">
        <v>1E-4</v>
      </c>
      <c r="R338" s="168">
        <f t="shared" si="22"/>
        <v>1E-4</v>
      </c>
      <c r="S338" s="168">
        <v>0</v>
      </c>
      <c r="T338" s="169">
        <f t="shared" si="23"/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70" t="s">
        <v>643</v>
      </c>
      <c r="AT338" s="170" t="s">
        <v>478</v>
      </c>
      <c r="AU338" s="170" t="s">
        <v>87</v>
      </c>
      <c r="AY338" s="18" t="s">
        <v>234</v>
      </c>
      <c r="BE338" s="171">
        <f t="shared" si="24"/>
        <v>0</v>
      </c>
      <c r="BF338" s="171">
        <f t="shared" si="25"/>
        <v>0</v>
      </c>
      <c r="BG338" s="171">
        <f t="shared" si="26"/>
        <v>0</v>
      </c>
      <c r="BH338" s="171">
        <f t="shared" si="27"/>
        <v>0</v>
      </c>
      <c r="BI338" s="171">
        <f t="shared" si="28"/>
        <v>0</v>
      </c>
      <c r="BJ338" s="18" t="s">
        <v>87</v>
      </c>
      <c r="BK338" s="171">
        <f t="shared" si="29"/>
        <v>0</v>
      </c>
      <c r="BL338" s="18" t="s">
        <v>327</v>
      </c>
      <c r="BM338" s="170" t="s">
        <v>1627</v>
      </c>
    </row>
    <row r="339" spans="1:65" s="2" customFormat="1" ht="24.15" customHeight="1">
      <c r="A339" s="33"/>
      <c r="B339" s="157"/>
      <c r="C339" s="158" t="s">
        <v>917</v>
      </c>
      <c r="D339" s="158" t="s">
        <v>237</v>
      </c>
      <c r="E339" s="159" t="s">
        <v>1628</v>
      </c>
      <c r="F339" s="160" t="s">
        <v>1629</v>
      </c>
      <c r="G339" s="161" t="s">
        <v>305</v>
      </c>
      <c r="H339" s="162">
        <v>2</v>
      </c>
      <c r="I339" s="163"/>
      <c r="J339" s="164">
        <f t="shared" si="20"/>
        <v>0</v>
      </c>
      <c r="K339" s="165"/>
      <c r="L339" s="34"/>
      <c r="M339" s="166" t="s">
        <v>1</v>
      </c>
      <c r="N339" s="167" t="s">
        <v>41</v>
      </c>
      <c r="O339" s="62"/>
      <c r="P339" s="168">
        <f t="shared" si="21"/>
        <v>0</v>
      </c>
      <c r="Q339" s="168">
        <v>5.0000000000000002E-5</v>
      </c>
      <c r="R339" s="168">
        <f t="shared" si="22"/>
        <v>1E-4</v>
      </c>
      <c r="S339" s="168">
        <v>0</v>
      </c>
      <c r="T339" s="169">
        <f t="shared" si="23"/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70" t="s">
        <v>327</v>
      </c>
      <c r="AT339" s="170" t="s">
        <v>237</v>
      </c>
      <c r="AU339" s="170" t="s">
        <v>87</v>
      </c>
      <c r="AY339" s="18" t="s">
        <v>234</v>
      </c>
      <c r="BE339" s="171">
        <f t="shared" si="24"/>
        <v>0</v>
      </c>
      <c r="BF339" s="171">
        <f t="shared" si="25"/>
        <v>0</v>
      </c>
      <c r="BG339" s="171">
        <f t="shared" si="26"/>
        <v>0</v>
      </c>
      <c r="BH339" s="171">
        <f t="shared" si="27"/>
        <v>0</v>
      </c>
      <c r="BI339" s="171">
        <f t="shared" si="28"/>
        <v>0</v>
      </c>
      <c r="BJ339" s="18" t="s">
        <v>87</v>
      </c>
      <c r="BK339" s="171">
        <f t="shared" si="29"/>
        <v>0</v>
      </c>
      <c r="BL339" s="18" t="s">
        <v>327</v>
      </c>
      <c r="BM339" s="170" t="s">
        <v>1630</v>
      </c>
    </row>
    <row r="340" spans="1:65" s="2" customFormat="1" ht="16.5" customHeight="1">
      <c r="A340" s="33"/>
      <c r="B340" s="157"/>
      <c r="C340" s="199" t="s">
        <v>922</v>
      </c>
      <c r="D340" s="199" t="s">
        <v>478</v>
      </c>
      <c r="E340" s="200" t="s">
        <v>1631</v>
      </c>
      <c r="F340" s="201" t="s">
        <v>1632</v>
      </c>
      <c r="G340" s="202" t="s">
        <v>305</v>
      </c>
      <c r="H340" s="203">
        <v>2</v>
      </c>
      <c r="I340" s="204"/>
      <c r="J340" s="205">
        <f t="shared" si="20"/>
        <v>0</v>
      </c>
      <c r="K340" s="206"/>
      <c r="L340" s="207"/>
      <c r="M340" s="208" t="s">
        <v>1</v>
      </c>
      <c r="N340" s="209" t="s">
        <v>41</v>
      </c>
      <c r="O340" s="62"/>
      <c r="P340" s="168">
        <f t="shared" si="21"/>
        <v>0</v>
      </c>
      <c r="Q340" s="168">
        <v>5.9000000000000003E-4</v>
      </c>
      <c r="R340" s="168">
        <f t="shared" si="22"/>
        <v>1.1800000000000001E-3</v>
      </c>
      <c r="S340" s="168">
        <v>0</v>
      </c>
      <c r="T340" s="169">
        <f t="shared" si="23"/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70" t="s">
        <v>643</v>
      </c>
      <c r="AT340" s="170" t="s">
        <v>478</v>
      </c>
      <c r="AU340" s="170" t="s">
        <v>87</v>
      </c>
      <c r="AY340" s="18" t="s">
        <v>234</v>
      </c>
      <c r="BE340" s="171">
        <f t="shared" si="24"/>
        <v>0</v>
      </c>
      <c r="BF340" s="171">
        <f t="shared" si="25"/>
        <v>0</v>
      </c>
      <c r="BG340" s="171">
        <f t="shared" si="26"/>
        <v>0</v>
      </c>
      <c r="BH340" s="171">
        <f t="shared" si="27"/>
        <v>0</v>
      </c>
      <c r="BI340" s="171">
        <f t="shared" si="28"/>
        <v>0</v>
      </c>
      <c r="BJ340" s="18" t="s">
        <v>87</v>
      </c>
      <c r="BK340" s="171">
        <f t="shared" si="29"/>
        <v>0</v>
      </c>
      <c r="BL340" s="18" t="s">
        <v>327</v>
      </c>
      <c r="BM340" s="170" t="s">
        <v>1633</v>
      </c>
    </row>
    <row r="341" spans="1:65" s="2" customFormat="1" ht="24.15" customHeight="1">
      <c r="A341" s="33"/>
      <c r="B341" s="157"/>
      <c r="C341" s="158" t="s">
        <v>926</v>
      </c>
      <c r="D341" s="158" t="s">
        <v>237</v>
      </c>
      <c r="E341" s="159" t="s">
        <v>1634</v>
      </c>
      <c r="F341" s="160" t="s">
        <v>1635</v>
      </c>
      <c r="G341" s="161" t="s">
        <v>305</v>
      </c>
      <c r="H341" s="162">
        <v>1</v>
      </c>
      <c r="I341" s="163"/>
      <c r="J341" s="164">
        <f t="shared" si="20"/>
        <v>0</v>
      </c>
      <c r="K341" s="165"/>
      <c r="L341" s="34"/>
      <c r="M341" s="166" t="s">
        <v>1</v>
      </c>
      <c r="N341" s="167" t="s">
        <v>41</v>
      </c>
      <c r="O341" s="62"/>
      <c r="P341" s="168">
        <f t="shared" si="21"/>
        <v>0</v>
      </c>
      <c r="Q341" s="168">
        <v>6.9999999999999994E-5</v>
      </c>
      <c r="R341" s="168">
        <f t="shared" si="22"/>
        <v>6.9999999999999994E-5</v>
      </c>
      <c r="S341" s="168">
        <v>0</v>
      </c>
      <c r="T341" s="169">
        <f t="shared" si="23"/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70" t="s">
        <v>327</v>
      </c>
      <c r="AT341" s="170" t="s">
        <v>237</v>
      </c>
      <c r="AU341" s="170" t="s">
        <v>87</v>
      </c>
      <c r="AY341" s="18" t="s">
        <v>234</v>
      </c>
      <c r="BE341" s="171">
        <f t="shared" si="24"/>
        <v>0</v>
      </c>
      <c r="BF341" s="171">
        <f t="shared" si="25"/>
        <v>0</v>
      </c>
      <c r="BG341" s="171">
        <f t="shared" si="26"/>
        <v>0</v>
      </c>
      <c r="BH341" s="171">
        <f t="shared" si="27"/>
        <v>0</v>
      </c>
      <c r="BI341" s="171">
        <f t="shared" si="28"/>
        <v>0</v>
      </c>
      <c r="BJ341" s="18" t="s">
        <v>87</v>
      </c>
      <c r="BK341" s="171">
        <f t="shared" si="29"/>
        <v>0</v>
      </c>
      <c r="BL341" s="18" t="s">
        <v>327</v>
      </c>
      <c r="BM341" s="170" t="s">
        <v>1636</v>
      </c>
    </row>
    <row r="342" spans="1:65" s="2" customFormat="1" ht="16.5" customHeight="1">
      <c r="A342" s="33"/>
      <c r="B342" s="157"/>
      <c r="C342" s="199" t="s">
        <v>933</v>
      </c>
      <c r="D342" s="199" t="s">
        <v>478</v>
      </c>
      <c r="E342" s="200" t="s">
        <v>1637</v>
      </c>
      <c r="F342" s="201" t="s">
        <v>1638</v>
      </c>
      <c r="G342" s="202" t="s">
        <v>305</v>
      </c>
      <c r="H342" s="203">
        <v>1</v>
      </c>
      <c r="I342" s="204"/>
      <c r="J342" s="205">
        <f t="shared" si="20"/>
        <v>0</v>
      </c>
      <c r="K342" s="206"/>
      <c r="L342" s="207"/>
      <c r="M342" s="208" t="s">
        <v>1</v>
      </c>
      <c r="N342" s="209" t="s">
        <v>41</v>
      </c>
      <c r="O342" s="62"/>
      <c r="P342" s="168">
        <f t="shared" si="21"/>
        <v>0</v>
      </c>
      <c r="Q342" s="168">
        <v>5.1900000000000002E-3</v>
      </c>
      <c r="R342" s="168">
        <f t="shared" si="22"/>
        <v>5.1900000000000002E-3</v>
      </c>
      <c r="S342" s="168">
        <v>0</v>
      </c>
      <c r="T342" s="169">
        <f t="shared" si="23"/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70" t="s">
        <v>643</v>
      </c>
      <c r="AT342" s="170" t="s">
        <v>478</v>
      </c>
      <c r="AU342" s="170" t="s">
        <v>87</v>
      </c>
      <c r="AY342" s="18" t="s">
        <v>234</v>
      </c>
      <c r="BE342" s="171">
        <f t="shared" si="24"/>
        <v>0</v>
      </c>
      <c r="BF342" s="171">
        <f t="shared" si="25"/>
        <v>0</v>
      </c>
      <c r="BG342" s="171">
        <f t="shared" si="26"/>
        <v>0</v>
      </c>
      <c r="BH342" s="171">
        <f t="shared" si="27"/>
        <v>0</v>
      </c>
      <c r="BI342" s="171">
        <f t="shared" si="28"/>
        <v>0</v>
      </c>
      <c r="BJ342" s="18" t="s">
        <v>87</v>
      </c>
      <c r="BK342" s="171">
        <f t="shared" si="29"/>
        <v>0</v>
      </c>
      <c r="BL342" s="18" t="s">
        <v>327</v>
      </c>
      <c r="BM342" s="170" t="s">
        <v>1639</v>
      </c>
    </row>
    <row r="343" spans="1:65" s="2" customFormat="1" ht="21.75" customHeight="1">
      <c r="A343" s="33"/>
      <c r="B343" s="157"/>
      <c r="C343" s="158" t="s">
        <v>936</v>
      </c>
      <c r="D343" s="158" t="s">
        <v>237</v>
      </c>
      <c r="E343" s="159" t="s">
        <v>1640</v>
      </c>
      <c r="F343" s="160" t="s">
        <v>1641</v>
      </c>
      <c r="G343" s="161" t="s">
        <v>305</v>
      </c>
      <c r="H343" s="162">
        <v>2</v>
      </c>
      <c r="I343" s="163"/>
      <c r="J343" s="164">
        <f t="shared" si="20"/>
        <v>0</v>
      </c>
      <c r="K343" s="165"/>
      <c r="L343" s="34"/>
      <c r="M343" s="166" t="s">
        <v>1</v>
      </c>
      <c r="N343" s="167" t="s">
        <v>41</v>
      </c>
      <c r="O343" s="62"/>
      <c r="P343" s="168">
        <f t="shared" si="21"/>
        <v>0</v>
      </c>
      <c r="Q343" s="168">
        <v>2.0000000000000002E-5</v>
      </c>
      <c r="R343" s="168">
        <f t="shared" si="22"/>
        <v>4.0000000000000003E-5</v>
      </c>
      <c r="S343" s="168">
        <v>0</v>
      </c>
      <c r="T343" s="169">
        <f t="shared" si="23"/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70" t="s">
        <v>327</v>
      </c>
      <c r="AT343" s="170" t="s">
        <v>237</v>
      </c>
      <c r="AU343" s="170" t="s">
        <v>87</v>
      </c>
      <c r="AY343" s="18" t="s">
        <v>234</v>
      </c>
      <c r="BE343" s="171">
        <f t="shared" si="24"/>
        <v>0</v>
      </c>
      <c r="BF343" s="171">
        <f t="shared" si="25"/>
        <v>0</v>
      </c>
      <c r="BG343" s="171">
        <f t="shared" si="26"/>
        <v>0</v>
      </c>
      <c r="BH343" s="171">
        <f t="shared" si="27"/>
        <v>0</v>
      </c>
      <c r="BI343" s="171">
        <f t="shared" si="28"/>
        <v>0</v>
      </c>
      <c r="BJ343" s="18" t="s">
        <v>87</v>
      </c>
      <c r="BK343" s="171">
        <f t="shared" si="29"/>
        <v>0</v>
      </c>
      <c r="BL343" s="18" t="s">
        <v>327</v>
      </c>
      <c r="BM343" s="170" t="s">
        <v>1642</v>
      </c>
    </row>
    <row r="344" spans="1:65" s="2" customFormat="1" ht="16.5" customHeight="1">
      <c r="A344" s="33"/>
      <c r="B344" s="157"/>
      <c r="C344" s="199" t="s">
        <v>943</v>
      </c>
      <c r="D344" s="199" t="s">
        <v>478</v>
      </c>
      <c r="E344" s="200" t="s">
        <v>1643</v>
      </c>
      <c r="F344" s="201" t="s">
        <v>1644</v>
      </c>
      <c r="G344" s="202" t="s">
        <v>305</v>
      </c>
      <c r="H344" s="203">
        <v>2</v>
      </c>
      <c r="I344" s="204"/>
      <c r="J344" s="205">
        <f t="shared" si="20"/>
        <v>0</v>
      </c>
      <c r="K344" s="206"/>
      <c r="L344" s="207"/>
      <c r="M344" s="208" t="s">
        <v>1</v>
      </c>
      <c r="N344" s="209" t="s">
        <v>41</v>
      </c>
      <c r="O344" s="62"/>
      <c r="P344" s="168">
        <f t="shared" si="21"/>
        <v>0</v>
      </c>
      <c r="Q344" s="168">
        <v>0</v>
      </c>
      <c r="R344" s="168">
        <f t="shared" si="22"/>
        <v>0</v>
      </c>
      <c r="S344" s="168">
        <v>0</v>
      </c>
      <c r="T344" s="169">
        <f t="shared" si="23"/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70" t="s">
        <v>643</v>
      </c>
      <c r="AT344" s="170" t="s">
        <v>478</v>
      </c>
      <c r="AU344" s="170" t="s">
        <v>87</v>
      </c>
      <c r="AY344" s="18" t="s">
        <v>234</v>
      </c>
      <c r="BE344" s="171">
        <f t="shared" si="24"/>
        <v>0</v>
      </c>
      <c r="BF344" s="171">
        <f t="shared" si="25"/>
        <v>0</v>
      </c>
      <c r="BG344" s="171">
        <f t="shared" si="26"/>
        <v>0</v>
      </c>
      <c r="BH344" s="171">
        <f t="shared" si="27"/>
        <v>0</v>
      </c>
      <c r="BI344" s="171">
        <f t="shared" si="28"/>
        <v>0</v>
      </c>
      <c r="BJ344" s="18" t="s">
        <v>87</v>
      </c>
      <c r="BK344" s="171">
        <f t="shared" si="29"/>
        <v>0</v>
      </c>
      <c r="BL344" s="18" t="s">
        <v>327</v>
      </c>
      <c r="BM344" s="170" t="s">
        <v>1645</v>
      </c>
    </row>
    <row r="345" spans="1:65" s="2" customFormat="1" ht="24.15" customHeight="1">
      <c r="A345" s="33"/>
      <c r="B345" s="157"/>
      <c r="C345" s="158" t="s">
        <v>949</v>
      </c>
      <c r="D345" s="158" t="s">
        <v>237</v>
      </c>
      <c r="E345" s="159" t="s">
        <v>1646</v>
      </c>
      <c r="F345" s="160" t="s">
        <v>1647</v>
      </c>
      <c r="G345" s="161" t="s">
        <v>1648</v>
      </c>
      <c r="H345" s="162">
        <v>2</v>
      </c>
      <c r="I345" s="163"/>
      <c r="J345" s="164">
        <f t="shared" si="20"/>
        <v>0</v>
      </c>
      <c r="K345" s="165"/>
      <c r="L345" s="34"/>
      <c r="M345" s="166" t="s">
        <v>1</v>
      </c>
      <c r="N345" s="167" t="s">
        <v>41</v>
      </c>
      <c r="O345" s="62"/>
      <c r="P345" s="168">
        <f t="shared" si="21"/>
        <v>0</v>
      </c>
      <c r="Q345" s="168">
        <v>2.5999999999999998E-4</v>
      </c>
      <c r="R345" s="168">
        <f t="shared" si="22"/>
        <v>5.1999999999999995E-4</v>
      </c>
      <c r="S345" s="168">
        <v>0</v>
      </c>
      <c r="T345" s="169">
        <f t="shared" si="23"/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70" t="s">
        <v>327</v>
      </c>
      <c r="AT345" s="170" t="s">
        <v>237</v>
      </c>
      <c r="AU345" s="170" t="s">
        <v>87</v>
      </c>
      <c r="AY345" s="18" t="s">
        <v>234</v>
      </c>
      <c r="BE345" s="171">
        <f t="shared" si="24"/>
        <v>0</v>
      </c>
      <c r="BF345" s="171">
        <f t="shared" si="25"/>
        <v>0</v>
      </c>
      <c r="BG345" s="171">
        <f t="shared" si="26"/>
        <v>0</v>
      </c>
      <c r="BH345" s="171">
        <f t="shared" si="27"/>
        <v>0</v>
      </c>
      <c r="BI345" s="171">
        <f t="shared" si="28"/>
        <v>0</v>
      </c>
      <c r="BJ345" s="18" t="s">
        <v>87</v>
      </c>
      <c r="BK345" s="171">
        <f t="shared" si="29"/>
        <v>0</v>
      </c>
      <c r="BL345" s="18" t="s">
        <v>327</v>
      </c>
      <c r="BM345" s="170" t="s">
        <v>1649</v>
      </c>
    </row>
    <row r="346" spans="1:65" s="2" customFormat="1" ht="37.950000000000003" customHeight="1">
      <c r="A346" s="33"/>
      <c r="B346" s="157"/>
      <c r="C346" s="199" t="s">
        <v>954</v>
      </c>
      <c r="D346" s="199" t="s">
        <v>478</v>
      </c>
      <c r="E346" s="200" t="s">
        <v>1650</v>
      </c>
      <c r="F346" s="201" t="s">
        <v>1651</v>
      </c>
      <c r="G346" s="202" t="s">
        <v>305</v>
      </c>
      <c r="H346" s="203">
        <v>1</v>
      </c>
      <c r="I346" s="204"/>
      <c r="J346" s="205">
        <f t="shared" si="20"/>
        <v>0</v>
      </c>
      <c r="K346" s="206"/>
      <c r="L346" s="207"/>
      <c r="M346" s="208" t="s">
        <v>1</v>
      </c>
      <c r="N346" s="209" t="s">
        <v>41</v>
      </c>
      <c r="O346" s="62"/>
      <c r="P346" s="168">
        <f t="shared" si="21"/>
        <v>0</v>
      </c>
      <c r="Q346" s="168">
        <v>0.02</v>
      </c>
      <c r="R346" s="168">
        <f t="shared" si="22"/>
        <v>0.02</v>
      </c>
      <c r="S346" s="168">
        <v>0</v>
      </c>
      <c r="T346" s="169">
        <f t="shared" si="23"/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70" t="s">
        <v>643</v>
      </c>
      <c r="AT346" s="170" t="s">
        <v>478</v>
      </c>
      <c r="AU346" s="170" t="s">
        <v>87</v>
      </c>
      <c r="AY346" s="18" t="s">
        <v>234</v>
      </c>
      <c r="BE346" s="171">
        <f t="shared" si="24"/>
        <v>0</v>
      </c>
      <c r="BF346" s="171">
        <f t="shared" si="25"/>
        <v>0</v>
      </c>
      <c r="BG346" s="171">
        <f t="shared" si="26"/>
        <v>0</v>
      </c>
      <c r="BH346" s="171">
        <f t="shared" si="27"/>
        <v>0</v>
      </c>
      <c r="BI346" s="171">
        <f t="shared" si="28"/>
        <v>0</v>
      </c>
      <c r="BJ346" s="18" t="s">
        <v>87</v>
      </c>
      <c r="BK346" s="171">
        <f t="shared" si="29"/>
        <v>0</v>
      </c>
      <c r="BL346" s="18" t="s">
        <v>327</v>
      </c>
      <c r="BM346" s="170" t="s">
        <v>1652</v>
      </c>
    </row>
    <row r="347" spans="1:65" s="2" customFormat="1" ht="24.15" customHeight="1">
      <c r="A347" s="33"/>
      <c r="B347" s="157"/>
      <c r="C347" s="158" t="s">
        <v>959</v>
      </c>
      <c r="D347" s="158" t="s">
        <v>237</v>
      </c>
      <c r="E347" s="159" t="s">
        <v>1653</v>
      </c>
      <c r="F347" s="160" t="s">
        <v>1654</v>
      </c>
      <c r="G347" s="161" t="s">
        <v>305</v>
      </c>
      <c r="H347" s="162">
        <v>14</v>
      </c>
      <c r="I347" s="163"/>
      <c r="J347" s="164">
        <f t="shared" si="20"/>
        <v>0</v>
      </c>
      <c r="K347" s="165"/>
      <c r="L347" s="34"/>
      <c r="M347" s="166" t="s">
        <v>1</v>
      </c>
      <c r="N347" s="167" t="s">
        <v>41</v>
      </c>
      <c r="O347" s="62"/>
      <c r="P347" s="168">
        <f t="shared" si="21"/>
        <v>0</v>
      </c>
      <c r="Q347" s="168">
        <v>1.6100000000000001E-3</v>
      </c>
      <c r="R347" s="168">
        <f t="shared" si="22"/>
        <v>2.2540000000000001E-2</v>
      </c>
      <c r="S347" s="168">
        <v>0</v>
      </c>
      <c r="T347" s="169">
        <f t="shared" si="23"/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70" t="s">
        <v>327</v>
      </c>
      <c r="AT347" s="170" t="s">
        <v>237</v>
      </c>
      <c r="AU347" s="170" t="s">
        <v>87</v>
      </c>
      <c r="AY347" s="18" t="s">
        <v>234</v>
      </c>
      <c r="BE347" s="171">
        <f t="shared" si="24"/>
        <v>0</v>
      </c>
      <c r="BF347" s="171">
        <f t="shared" si="25"/>
        <v>0</v>
      </c>
      <c r="BG347" s="171">
        <f t="shared" si="26"/>
        <v>0</v>
      </c>
      <c r="BH347" s="171">
        <f t="shared" si="27"/>
        <v>0</v>
      </c>
      <c r="BI347" s="171">
        <f t="shared" si="28"/>
        <v>0</v>
      </c>
      <c r="BJ347" s="18" t="s">
        <v>87</v>
      </c>
      <c r="BK347" s="171">
        <f t="shared" si="29"/>
        <v>0</v>
      </c>
      <c r="BL347" s="18" t="s">
        <v>327</v>
      </c>
      <c r="BM347" s="170" t="s">
        <v>1655</v>
      </c>
    </row>
    <row r="348" spans="1:65" s="14" customFormat="1" ht="20.399999999999999">
      <c r="B348" s="180"/>
      <c r="D348" s="173" t="s">
        <v>243</v>
      </c>
      <c r="E348" s="181" t="s">
        <v>1</v>
      </c>
      <c r="F348" s="182" t="s">
        <v>1656</v>
      </c>
      <c r="H348" s="183">
        <v>14</v>
      </c>
      <c r="I348" s="184"/>
      <c r="L348" s="180"/>
      <c r="M348" s="185"/>
      <c r="N348" s="186"/>
      <c r="O348" s="186"/>
      <c r="P348" s="186"/>
      <c r="Q348" s="186"/>
      <c r="R348" s="186"/>
      <c r="S348" s="186"/>
      <c r="T348" s="187"/>
      <c r="AT348" s="181" t="s">
        <v>243</v>
      </c>
      <c r="AU348" s="181" t="s">
        <v>87</v>
      </c>
      <c r="AV348" s="14" t="s">
        <v>87</v>
      </c>
      <c r="AW348" s="14" t="s">
        <v>29</v>
      </c>
      <c r="AX348" s="14" t="s">
        <v>82</v>
      </c>
      <c r="AY348" s="181" t="s">
        <v>234</v>
      </c>
    </row>
    <row r="349" spans="1:65" s="2" customFormat="1" ht="16.5" customHeight="1">
      <c r="A349" s="33"/>
      <c r="B349" s="157"/>
      <c r="C349" s="199" t="s">
        <v>965</v>
      </c>
      <c r="D349" s="199" t="s">
        <v>478</v>
      </c>
      <c r="E349" s="200" t="s">
        <v>1657</v>
      </c>
      <c r="F349" s="201" t="s">
        <v>1658</v>
      </c>
      <c r="G349" s="202" t="s">
        <v>305</v>
      </c>
      <c r="H349" s="203">
        <v>7</v>
      </c>
      <c r="I349" s="204"/>
      <c r="J349" s="205">
        <f>ROUND(I349*H349,2)</f>
        <v>0</v>
      </c>
      <c r="K349" s="206"/>
      <c r="L349" s="207"/>
      <c r="M349" s="208" t="s">
        <v>1</v>
      </c>
      <c r="N349" s="209" t="s">
        <v>41</v>
      </c>
      <c r="O349" s="62"/>
      <c r="P349" s="168">
        <f>O349*H349</f>
        <v>0</v>
      </c>
      <c r="Q349" s="168">
        <v>1.2E-2</v>
      </c>
      <c r="R349" s="168">
        <f>Q349*H349</f>
        <v>8.4000000000000005E-2</v>
      </c>
      <c r="S349" s="168">
        <v>0</v>
      </c>
      <c r="T349" s="169">
        <f>S349*H349</f>
        <v>0</v>
      </c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R349" s="170" t="s">
        <v>643</v>
      </c>
      <c r="AT349" s="170" t="s">
        <v>478</v>
      </c>
      <c r="AU349" s="170" t="s">
        <v>87</v>
      </c>
      <c r="AY349" s="18" t="s">
        <v>234</v>
      </c>
      <c r="BE349" s="171">
        <f>IF(N349="základná",J349,0)</f>
        <v>0</v>
      </c>
      <c r="BF349" s="171">
        <f>IF(N349="znížená",J349,0)</f>
        <v>0</v>
      </c>
      <c r="BG349" s="171">
        <f>IF(N349="zákl. prenesená",J349,0)</f>
        <v>0</v>
      </c>
      <c r="BH349" s="171">
        <f>IF(N349="zníž. prenesená",J349,0)</f>
        <v>0</v>
      </c>
      <c r="BI349" s="171">
        <f>IF(N349="nulová",J349,0)</f>
        <v>0</v>
      </c>
      <c r="BJ349" s="18" t="s">
        <v>87</v>
      </c>
      <c r="BK349" s="171">
        <f>ROUND(I349*H349,2)</f>
        <v>0</v>
      </c>
      <c r="BL349" s="18" t="s">
        <v>327</v>
      </c>
      <c r="BM349" s="170" t="s">
        <v>1659</v>
      </c>
    </row>
    <row r="350" spans="1:65" s="2" customFormat="1" ht="16.5" customHeight="1">
      <c r="A350" s="33"/>
      <c r="B350" s="157"/>
      <c r="C350" s="199" t="s">
        <v>969</v>
      </c>
      <c r="D350" s="199" t="s">
        <v>478</v>
      </c>
      <c r="E350" s="200" t="s">
        <v>1660</v>
      </c>
      <c r="F350" s="201" t="s">
        <v>1661</v>
      </c>
      <c r="G350" s="202" t="s">
        <v>305</v>
      </c>
      <c r="H350" s="203">
        <v>7</v>
      </c>
      <c r="I350" s="204"/>
      <c r="J350" s="205">
        <f>ROUND(I350*H350,2)</f>
        <v>0</v>
      </c>
      <c r="K350" s="206"/>
      <c r="L350" s="207"/>
      <c r="M350" s="208" t="s">
        <v>1</v>
      </c>
      <c r="N350" s="209" t="s">
        <v>41</v>
      </c>
      <c r="O350" s="62"/>
      <c r="P350" s="168">
        <f>O350*H350</f>
        <v>0</v>
      </c>
      <c r="Q350" s="168">
        <v>1.2E-2</v>
      </c>
      <c r="R350" s="168">
        <f>Q350*H350</f>
        <v>8.4000000000000005E-2</v>
      </c>
      <c r="S350" s="168">
        <v>0</v>
      </c>
      <c r="T350" s="169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70" t="s">
        <v>643</v>
      </c>
      <c r="AT350" s="170" t="s">
        <v>478</v>
      </c>
      <c r="AU350" s="170" t="s">
        <v>87</v>
      </c>
      <c r="AY350" s="18" t="s">
        <v>234</v>
      </c>
      <c r="BE350" s="171">
        <f>IF(N350="základná",J350,0)</f>
        <v>0</v>
      </c>
      <c r="BF350" s="171">
        <f>IF(N350="znížená",J350,0)</f>
        <v>0</v>
      </c>
      <c r="BG350" s="171">
        <f>IF(N350="zákl. prenesená",J350,0)</f>
        <v>0</v>
      </c>
      <c r="BH350" s="171">
        <f>IF(N350="zníž. prenesená",J350,0)</f>
        <v>0</v>
      </c>
      <c r="BI350" s="171">
        <f>IF(N350="nulová",J350,0)</f>
        <v>0</v>
      </c>
      <c r="BJ350" s="18" t="s">
        <v>87</v>
      </c>
      <c r="BK350" s="171">
        <f>ROUND(I350*H350,2)</f>
        <v>0</v>
      </c>
      <c r="BL350" s="18" t="s">
        <v>327</v>
      </c>
      <c r="BM350" s="170" t="s">
        <v>1662</v>
      </c>
    </row>
    <row r="351" spans="1:65" s="2" customFormat="1" ht="24.15" customHeight="1">
      <c r="A351" s="33"/>
      <c r="B351" s="157"/>
      <c r="C351" s="199" t="s">
        <v>984</v>
      </c>
      <c r="D351" s="199" t="s">
        <v>478</v>
      </c>
      <c r="E351" s="200" t="s">
        <v>1663</v>
      </c>
      <c r="F351" s="201" t="s">
        <v>1664</v>
      </c>
      <c r="G351" s="202" t="s">
        <v>305</v>
      </c>
      <c r="H351" s="203">
        <v>14</v>
      </c>
      <c r="I351" s="204"/>
      <c r="J351" s="205">
        <f>ROUND(I351*H351,2)</f>
        <v>0</v>
      </c>
      <c r="K351" s="206"/>
      <c r="L351" s="207"/>
      <c r="M351" s="208" t="s">
        <v>1</v>
      </c>
      <c r="N351" s="209" t="s">
        <v>41</v>
      </c>
      <c r="O351" s="62"/>
      <c r="P351" s="168">
        <f>O351*H351</f>
        <v>0</v>
      </c>
      <c r="Q351" s="168">
        <v>2.9999999999999997E-4</v>
      </c>
      <c r="R351" s="168">
        <f>Q351*H351</f>
        <v>4.1999999999999997E-3</v>
      </c>
      <c r="S351" s="168">
        <v>0</v>
      </c>
      <c r="T351" s="169">
        <f>S351*H351</f>
        <v>0</v>
      </c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R351" s="170" t="s">
        <v>643</v>
      </c>
      <c r="AT351" s="170" t="s">
        <v>478</v>
      </c>
      <c r="AU351" s="170" t="s">
        <v>87</v>
      </c>
      <c r="AY351" s="18" t="s">
        <v>234</v>
      </c>
      <c r="BE351" s="171">
        <f>IF(N351="základná",J351,0)</f>
        <v>0</v>
      </c>
      <c r="BF351" s="171">
        <f>IF(N351="znížená",J351,0)</f>
        <v>0</v>
      </c>
      <c r="BG351" s="171">
        <f>IF(N351="zákl. prenesená",J351,0)</f>
        <v>0</v>
      </c>
      <c r="BH351" s="171">
        <f>IF(N351="zníž. prenesená",J351,0)</f>
        <v>0</v>
      </c>
      <c r="BI351" s="171">
        <f>IF(N351="nulová",J351,0)</f>
        <v>0</v>
      </c>
      <c r="BJ351" s="18" t="s">
        <v>87</v>
      </c>
      <c r="BK351" s="171">
        <f>ROUND(I351*H351,2)</f>
        <v>0</v>
      </c>
      <c r="BL351" s="18" t="s">
        <v>327</v>
      </c>
      <c r="BM351" s="170" t="s">
        <v>1665</v>
      </c>
    </row>
    <row r="352" spans="1:65" s="14" customFormat="1">
      <c r="B352" s="180"/>
      <c r="D352" s="173" t="s">
        <v>243</v>
      </c>
      <c r="E352" s="181" t="s">
        <v>1</v>
      </c>
      <c r="F352" s="182" t="s">
        <v>1666</v>
      </c>
      <c r="H352" s="183">
        <v>14</v>
      </c>
      <c r="I352" s="184"/>
      <c r="L352" s="180"/>
      <c r="M352" s="185"/>
      <c r="N352" s="186"/>
      <c r="O352" s="186"/>
      <c r="P352" s="186"/>
      <c r="Q352" s="186"/>
      <c r="R352" s="186"/>
      <c r="S352" s="186"/>
      <c r="T352" s="187"/>
      <c r="AT352" s="181" t="s">
        <v>243</v>
      </c>
      <c r="AU352" s="181" t="s">
        <v>87</v>
      </c>
      <c r="AV352" s="14" t="s">
        <v>87</v>
      </c>
      <c r="AW352" s="14" t="s">
        <v>29</v>
      </c>
      <c r="AX352" s="14" t="s">
        <v>82</v>
      </c>
      <c r="AY352" s="181" t="s">
        <v>234</v>
      </c>
    </row>
    <row r="353" spans="1:65" s="2" customFormat="1" ht="16.5" customHeight="1">
      <c r="A353" s="33"/>
      <c r="B353" s="157"/>
      <c r="C353" s="158" t="s">
        <v>993</v>
      </c>
      <c r="D353" s="158" t="s">
        <v>237</v>
      </c>
      <c r="E353" s="159" t="s">
        <v>1667</v>
      </c>
      <c r="F353" s="160" t="s">
        <v>1668</v>
      </c>
      <c r="G353" s="161" t="s">
        <v>305</v>
      </c>
      <c r="H353" s="162">
        <v>1</v>
      </c>
      <c r="I353" s="163"/>
      <c r="J353" s="164">
        <f>ROUND(I353*H353,2)</f>
        <v>0</v>
      </c>
      <c r="K353" s="165"/>
      <c r="L353" s="34"/>
      <c r="M353" s="166" t="s">
        <v>1</v>
      </c>
      <c r="N353" s="167" t="s">
        <v>41</v>
      </c>
      <c r="O353" s="62"/>
      <c r="P353" s="168">
        <f>O353*H353</f>
        <v>0</v>
      </c>
      <c r="Q353" s="168">
        <v>2.0000000000000001E-4</v>
      </c>
      <c r="R353" s="168">
        <f>Q353*H353</f>
        <v>2.0000000000000001E-4</v>
      </c>
      <c r="S353" s="168">
        <v>0</v>
      </c>
      <c r="T353" s="169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70" t="s">
        <v>327</v>
      </c>
      <c r="AT353" s="170" t="s">
        <v>237</v>
      </c>
      <c r="AU353" s="170" t="s">
        <v>87</v>
      </c>
      <c r="AY353" s="18" t="s">
        <v>234</v>
      </c>
      <c r="BE353" s="171">
        <f>IF(N353="základná",J353,0)</f>
        <v>0</v>
      </c>
      <c r="BF353" s="171">
        <f>IF(N353="znížená",J353,0)</f>
        <v>0</v>
      </c>
      <c r="BG353" s="171">
        <f>IF(N353="zákl. prenesená",J353,0)</f>
        <v>0</v>
      </c>
      <c r="BH353" s="171">
        <f>IF(N353="zníž. prenesená",J353,0)</f>
        <v>0</v>
      </c>
      <c r="BI353" s="171">
        <f>IF(N353="nulová",J353,0)</f>
        <v>0</v>
      </c>
      <c r="BJ353" s="18" t="s">
        <v>87</v>
      </c>
      <c r="BK353" s="171">
        <f>ROUND(I353*H353,2)</f>
        <v>0</v>
      </c>
      <c r="BL353" s="18" t="s">
        <v>327</v>
      </c>
      <c r="BM353" s="170" t="s">
        <v>1669</v>
      </c>
    </row>
    <row r="354" spans="1:65" s="2" customFormat="1" ht="24.15" customHeight="1">
      <c r="A354" s="33"/>
      <c r="B354" s="157"/>
      <c r="C354" s="158" t="s">
        <v>997</v>
      </c>
      <c r="D354" s="158" t="s">
        <v>237</v>
      </c>
      <c r="E354" s="159" t="s">
        <v>1670</v>
      </c>
      <c r="F354" s="160" t="s">
        <v>1671</v>
      </c>
      <c r="G354" s="161" t="s">
        <v>240</v>
      </c>
      <c r="H354" s="162">
        <v>317</v>
      </c>
      <c r="I354" s="163"/>
      <c r="J354" s="164">
        <f>ROUND(I354*H354,2)</f>
        <v>0</v>
      </c>
      <c r="K354" s="165"/>
      <c r="L354" s="34"/>
      <c r="M354" s="166" t="s">
        <v>1</v>
      </c>
      <c r="N354" s="167" t="s">
        <v>41</v>
      </c>
      <c r="O354" s="62"/>
      <c r="P354" s="168">
        <f>O354*H354</f>
        <v>0</v>
      </c>
      <c r="Q354" s="168">
        <v>1.8000000000000001E-4</v>
      </c>
      <c r="R354" s="168">
        <f>Q354*H354</f>
        <v>5.7060000000000007E-2</v>
      </c>
      <c r="S354" s="168">
        <v>0</v>
      </c>
      <c r="T354" s="169">
        <f>S354*H354</f>
        <v>0</v>
      </c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R354" s="170" t="s">
        <v>327</v>
      </c>
      <c r="AT354" s="170" t="s">
        <v>237</v>
      </c>
      <c r="AU354" s="170" t="s">
        <v>87</v>
      </c>
      <c r="AY354" s="18" t="s">
        <v>234</v>
      </c>
      <c r="BE354" s="171">
        <f>IF(N354="základná",J354,0)</f>
        <v>0</v>
      </c>
      <c r="BF354" s="171">
        <f>IF(N354="znížená",J354,0)</f>
        <v>0</v>
      </c>
      <c r="BG354" s="171">
        <f>IF(N354="zákl. prenesená",J354,0)</f>
        <v>0</v>
      </c>
      <c r="BH354" s="171">
        <f>IF(N354="zníž. prenesená",J354,0)</f>
        <v>0</v>
      </c>
      <c r="BI354" s="171">
        <f>IF(N354="nulová",J354,0)</f>
        <v>0</v>
      </c>
      <c r="BJ354" s="18" t="s">
        <v>87</v>
      </c>
      <c r="BK354" s="171">
        <f>ROUND(I354*H354,2)</f>
        <v>0</v>
      </c>
      <c r="BL354" s="18" t="s">
        <v>327</v>
      </c>
      <c r="BM354" s="170" t="s">
        <v>1672</v>
      </c>
    </row>
    <row r="355" spans="1:65" s="14" customFormat="1">
      <c r="B355" s="180"/>
      <c r="D355" s="173" t="s">
        <v>243</v>
      </c>
      <c r="E355" s="181" t="s">
        <v>1</v>
      </c>
      <c r="F355" s="182" t="s">
        <v>1673</v>
      </c>
      <c r="H355" s="183">
        <v>317</v>
      </c>
      <c r="I355" s="184"/>
      <c r="L355" s="180"/>
      <c r="M355" s="185"/>
      <c r="N355" s="186"/>
      <c r="O355" s="186"/>
      <c r="P355" s="186"/>
      <c r="Q355" s="186"/>
      <c r="R355" s="186"/>
      <c r="S355" s="186"/>
      <c r="T355" s="187"/>
      <c r="AT355" s="181" t="s">
        <v>243</v>
      </c>
      <c r="AU355" s="181" t="s">
        <v>87</v>
      </c>
      <c r="AV355" s="14" t="s">
        <v>87</v>
      </c>
      <c r="AW355" s="14" t="s">
        <v>29</v>
      </c>
      <c r="AX355" s="14" t="s">
        <v>82</v>
      </c>
      <c r="AY355" s="181" t="s">
        <v>234</v>
      </c>
    </row>
    <row r="356" spans="1:65" s="2" customFormat="1" ht="24.15" customHeight="1">
      <c r="A356" s="33"/>
      <c r="B356" s="157"/>
      <c r="C356" s="158" t="s">
        <v>1001</v>
      </c>
      <c r="D356" s="158" t="s">
        <v>237</v>
      </c>
      <c r="E356" s="159" t="s">
        <v>1674</v>
      </c>
      <c r="F356" s="160" t="s">
        <v>1675</v>
      </c>
      <c r="G356" s="161" t="s">
        <v>240</v>
      </c>
      <c r="H356" s="162">
        <v>317</v>
      </c>
      <c r="I356" s="163"/>
      <c r="J356" s="164">
        <f>ROUND(I356*H356,2)</f>
        <v>0</v>
      </c>
      <c r="K356" s="165"/>
      <c r="L356" s="34"/>
      <c r="M356" s="166" t="s">
        <v>1</v>
      </c>
      <c r="N356" s="167" t="s">
        <v>41</v>
      </c>
      <c r="O356" s="62"/>
      <c r="P356" s="168">
        <f>O356*H356</f>
        <v>0</v>
      </c>
      <c r="Q356" s="168">
        <v>1.0000000000000001E-5</v>
      </c>
      <c r="R356" s="168">
        <f>Q356*H356</f>
        <v>3.1700000000000001E-3</v>
      </c>
      <c r="S356" s="168">
        <v>0</v>
      </c>
      <c r="T356" s="169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70" t="s">
        <v>327</v>
      </c>
      <c r="AT356" s="170" t="s">
        <v>237</v>
      </c>
      <c r="AU356" s="170" t="s">
        <v>87</v>
      </c>
      <c r="AY356" s="18" t="s">
        <v>234</v>
      </c>
      <c r="BE356" s="171">
        <f>IF(N356="základná",J356,0)</f>
        <v>0</v>
      </c>
      <c r="BF356" s="171">
        <f>IF(N356="znížená",J356,0)</f>
        <v>0</v>
      </c>
      <c r="BG356" s="171">
        <f>IF(N356="zákl. prenesená",J356,0)</f>
        <v>0</v>
      </c>
      <c r="BH356" s="171">
        <f>IF(N356="zníž. prenesená",J356,0)</f>
        <v>0</v>
      </c>
      <c r="BI356" s="171">
        <f>IF(N356="nulová",J356,0)</f>
        <v>0</v>
      </c>
      <c r="BJ356" s="18" t="s">
        <v>87</v>
      </c>
      <c r="BK356" s="171">
        <f>ROUND(I356*H356,2)</f>
        <v>0</v>
      </c>
      <c r="BL356" s="18" t="s">
        <v>327</v>
      </c>
      <c r="BM356" s="170" t="s">
        <v>1676</v>
      </c>
    </row>
    <row r="357" spans="1:65" s="2" customFormat="1" ht="24.15" customHeight="1">
      <c r="A357" s="33"/>
      <c r="B357" s="157"/>
      <c r="C357" s="158" t="s">
        <v>1005</v>
      </c>
      <c r="D357" s="158" t="s">
        <v>237</v>
      </c>
      <c r="E357" s="159" t="s">
        <v>1677</v>
      </c>
      <c r="F357" s="160" t="s">
        <v>1678</v>
      </c>
      <c r="G357" s="161" t="s">
        <v>267</v>
      </c>
      <c r="H357" s="162">
        <v>0.61</v>
      </c>
      <c r="I357" s="163"/>
      <c r="J357" s="164">
        <f>ROUND(I357*H357,2)</f>
        <v>0</v>
      </c>
      <c r="K357" s="165"/>
      <c r="L357" s="34"/>
      <c r="M357" s="166" t="s">
        <v>1</v>
      </c>
      <c r="N357" s="167" t="s">
        <v>41</v>
      </c>
      <c r="O357" s="62"/>
      <c r="P357" s="168">
        <f>O357*H357</f>
        <v>0</v>
      </c>
      <c r="Q357" s="168">
        <v>0</v>
      </c>
      <c r="R357" s="168">
        <f>Q357*H357</f>
        <v>0</v>
      </c>
      <c r="S357" s="168">
        <v>0</v>
      </c>
      <c r="T357" s="169">
        <f>S357*H357</f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70" t="s">
        <v>327</v>
      </c>
      <c r="AT357" s="170" t="s">
        <v>237</v>
      </c>
      <c r="AU357" s="170" t="s">
        <v>87</v>
      </c>
      <c r="AY357" s="18" t="s">
        <v>234</v>
      </c>
      <c r="BE357" s="171">
        <f>IF(N357="základná",J357,0)</f>
        <v>0</v>
      </c>
      <c r="BF357" s="171">
        <f>IF(N357="znížená",J357,0)</f>
        <v>0</v>
      </c>
      <c r="BG357" s="171">
        <f>IF(N357="zákl. prenesená",J357,0)</f>
        <v>0</v>
      </c>
      <c r="BH357" s="171">
        <f>IF(N357="zníž. prenesená",J357,0)</f>
        <v>0</v>
      </c>
      <c r="BI357" s="171">
        <f>IF(N357="nulová",J357,0)</f>
        <v>0</v>
      </c>
      <c r="BJ357" s="18" t="s">
        <v>87</v>
      </c>
      <c r="BK357" s="171">
        <f>ROUND(I357*H357,2)</f>
        <v>0</v>
      </c>
      <c r="BL357" s="18" t="s">
        <v>327</v>
      </c>
      <c r="BM357" s="170" t="s">
        <v>1679</v>
      </c>
    </row>
    <row r="358" spans="1:65" s="12" customFormat="1" ht="22.95" customHeight="1">
      <c r="B358" s="144"/>
      <c r="D358" s="145" t="s">
        <v>74</v>
      </c>
      <c r="E358" s="155" t="s">
        <v>1680</v>
      </c>
      <c r="F358" s="155" t="s">
        <v>1681</v>
      </c>
      <c r="I358" s="147"/>
      <c r="J358" s="156">
        <f>BK358</f>
        <v>0</v>
      </c>
      <c r="L358" s="144"/>
      <c r="M358" s="149"/>
      <c r="N358" s="150"/>
      <c r="O358" s="150"/>
      <c r="P358" s="151">
        <f>SUM(P359:P406)</f>
        <v>0</v>
      </c>
      <c r="Q358" s="150"/>
      <c r="R358" s="151">
        <f>SUM(R359:R406)</f>
        <v>0.63812000000000013</v>
      </c>
      <c r="S358" s="150"/>
      <c r="T358" s="152">
        <f>SUM(T359:T406)</f>
        <v>6.9999999999999999E-4</v>
      </c>
      <c r="AR358" s="145" t="s">
        <v>87</v>
      </c>
      <c r="AT358" s="153" t="s">
        <v>74</v>
      </c>
      <c r="AU358" s="153" t="s">
        <v>82</v>
      </c>
      <c r="AY358" s="145" t="s">
        <v>234</v>
      </c>
      <c r="BK358" s="154">
        <f>SUM(BK359:BK406)</f>
        <v>0</v>
      </c>
    </row>
    <row r="359" spans="1:65" s="2" customFormat="1" ht="24.15" customHeight="1">
      <c r="A359" s="33"/>
      <c r="B359" s="157"/>
      <c r="C359" s="158" t="s">
        <v>1011</v>
      </c>
      <c r="D359" s="158" t="s">
        <v>237</v>
      </c>
      <c r="E359" s="159" t="s">
        <v>1682</v>
      </c>
      <c r="F359" s="160" t="s">
        <v>1683</v>
      </c>
      <c r="G359" s="161" t="s">
        <v>305</v>
      </c>
      <c r="H359" s="162">
        <v>7</v>
      </c>
      <c r="I359" s="163"/>
      <c r="J359" s="164">
        <f t="shared" ref="J359:J379" si="30">ROUND(I359*H359,2)</f>
        <v>0</v>
      </c>
      <c r="K359" s="165"/>
      <c r="L359" s="34"/>
      <c r="M359" s="166" t="s">
        <v>1</v>
      </c>
      <c r="N359" s="167" t="s">
        <v>41</v>
      </c>
      <c r="O359" s="62"/>
      <c r="P359" s="168">
        <f t="shared" ref="P359:P379" si="31">O359*H359</f>
        <v>0</v>
      </c>
      <c r="Q359" s="168">
        <v>0</v>
      </c>
      <c r="R359" s="168">
        <f t="shared" ref="R359:R379" si="32">Q359*H359</f>
        <v>0</v>
      </c>
      <c r="S359" s="168">
        <v>0</v>
      </c>
      <c r="T359" s="169">
        <f t="shared" ref="T359:T379" si="33"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70" t="s">
        <v>327</v>
      </c>
      <c r="AT359" s="170" t="s">
        <v>237</v>
      </c>
      <c r="AU359" s="170" t="s">
        <v>87</v>
      </c>
      <c r="AY359" s="18" t="s">
        <v>234</v>
      </c>
      <c r="BE359" s="171">
        <f t="shared" ref="BE359:BE379" si="34">IF(N359="základná",J359,0)</f>
        <v>0</v>
      </c>
      <c r="BF359" s="171">
        <f t="shared" ref="BF359:BF379" si="35">IF(N359="znížená",J359,0)</f>
        <v>0</v>
      </c>
      <c r="BG359" s="171">
        <f t="shared" ref="BG359:BG379" si="36">IF(N359="zákl. prenesená",J359,0)</f>
        <v>0</v>
      </c>
      <c r="BH359" s="171">
        <f t="shared" ref="BH359:BH379" si="37">IF(N359="zníž. prenesená",J359,0)</f>
        <v>0</v>
      </c>
      <c r="BI359" s="171">
        <f t="shared" ref="BI359:BI379" si="38">IF(N359="nulová",J359,0)</f>
        <v>0</v>
      </c>
      <c r="BJ359" s="18" t="s">
        <v>87</v>
      </c>
      <c r="BK359" s="171">
        <f t="shared" ref="BK359:BK379" si="39">ROUND(I359*H359,2)</f>
        <v>0</v>
      </c>
      <c r="BL359" s="18" t="s">
        <v>327</v>
      </c>
      <c r="BM359" s="170" t="s">
        <v>1684</v>
      </c>
    </row>
    <row r="360" spans="1:65" s="2" customFormat="1" ht="37.950000000000003" customHeight="1">
      <c r="A360" s="33"/>
      <c r="B360" s="157"/>
      <c r="C360" s="199" t="s">
        <v>1015</v>
      </c>
      <c r="D360" s="199" t="s">
        <v>478</v>
      </c>
      <c r="E360" s="200" t="s">
        <v>1685</v>
      </c>
      <c r="F360" s="201" t="s">
        <v>1686</v>
      </c>
      <c r="G360" s="202" t="s">
        <v>305</v>
      </c>
      <c r="H360" s="203">
        <v>7</v>
      </c>
      <c r="I360" s="204"/>
      <c r="J360" s="205">
        <f t="shared" si="30"/>
        <v>0</v>
      </c>
      <c r="K360" s="206"/>
      <c r="L360" s="207"/>
      <c r="M360" s="208" t="s">
        <v>1</v>
      </c>
      <c r="N360" s="209" t="s">
        <v>41</v>
      </c>
      <c r="O360" s="62"/>
      <c r="P360" s="168">
        <f t="shared" si="31"/>
        <v>0</v>
      </c>
      <c r="Q360" s="168">
        <v>1.6049999999999998E-2</v>
      </c>
      <c r="R360" s="168">
        <f t="shared" si="32"/>
        <v>0.11234999999999999</v>
      </c>
      <c r="S360" s="168">
        <v>0</v>
      </c>
      <c r="T360" s="169">
        <f t="shared" si="33"/>
        <v>0</v>
      </c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R360" s="170" t="s">
        <v>643</v>
      </c>
      <c r="AT360" s="170" t="s">
        <v>478</v>
      </c>
      <c r="AU360" s="170" t="s">
        <v>87</v>
      </c>
      <c r="AY360" s="18" t="s">
        <v>234</v>
      </c>
      <c r="BE360" s="171">
        <f t="shared" si="34"/>
        <v>0</v>
      </c>
      <c r="BF360" s="171">
        <f t="shared" si="35"/>
        <v>0</v>
      </c>
      <c r="BG360" s="171">
        <f t="shared" si="36"/>
        <v>0</v>
      </c>
      <c r="BH360" s="171">
        <f t="shared" si="37"/>
        <v>0</v>
      </c>
      <c r="BI360" s="171">
        <f t="shared" si="38"/>
        <v>0</v>
      </c>
      <c r="BJ360" s="18" t="s">
        <v>87</v>
      </c>
      <c r="BK360" s="171">
        <f t="shared" si="39"/>
        <v>0</v>
      </c>
      <c r="BL360" s="18" t="s">
        <v>327</v>
      </c>
      <c r="BM360" s="170" t="s">
        <v>1687</v>
      </c>
    </row>
    <row r="361" spans="1:65" s="2" customFormat="1" ht="24.15" customHeight="1">
      <c r="A361" s="33"/>
      <c r="B361" s="157"/>
      <c r="C361" s="199" t="s">
        <v>1021</v>
      </c>
      <c r="D361" s="199" t="s">
        <v>478</v>
      </c>
      <c r="E361" s="200" t="s">
        <v>1688</v>
      </c>
      <c r="F361" s="201" t="s">
        <v>1689</v>
      </c>
      <c r="G361" s="202" t="s">
        <v>305</v>
      </c>
      <c r="H361" s="203">
        <v>7</v>
      </c>
      <c r="I361" s="204"/>
      <c r="J361" s="205">
        <f t="shared" si="30"/>
        <v>0</v>
      </c>
      <c r="K361" s="206"/>
      <c r="L361" s="207"/>
      <c r="M361" s="208" t="s">
        <v>1</v>
      </c>
      <c r="N361" s="209" t="s">
        <v>41</v>
      </c>
      <c r="O361" s="62"/>
      <c r="P361" s="168">
        <f t="shared" si="31"/>
        <v>0</v>
      </c>
      <c r="Q361" s="168">
        <v>5.9999999999999995E-4</v>
      </c>
      <c r="R361" s="168">
        <f t="shared" si="32"/>
        <v>4.1999999999999997E-3</v>
      </c>
      <c r="S361" s="168">
        <v>0</v>
      </c>
      <c r="T361" s="169">
        <f t="shared" si="33"/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70" t="s">
        <v>643</v>
      </c>
      <c r="AT361" s="170" t="s">
        <v>478</v>
      </c>
      <c r="AU361" s="170" t="s">
        <v>87</v>
      </c>
      <c r="AY361" s="18" t="s">
        <v>234</v>
      </c>
      <c r="BE361" s="171">
        <f t="shared" si="34"/>
        <v>0</v>
      </c>
      <c r="BF361" s="171">
        <f t="shared" si="35"/>
        <v>0</v>
      </c>
      <c r="BG361" s="171">
        <f t="shared" si="36"/>
        <v>0</v>
      </c>
      <c r="BH361" s="171">
        <f t="shared" si="37"/>
        <v>0</v>
      </c>
      <c r="BI361" s="171">
        <f t="shared" si="38"/>
        <v>0</v>
      </c>
      <c r="BJ361" s="18" t="s">
        <v>87</v>
      </c>
      <c r="BK361" s="171">
        <f t="shared" si="39"/>
        <v>0</v>
      </c>
      <c r="BL361" s="18" t="s">
        <v>327</v>
      </c>
      <c r="BM361" s="170" t="s">
        <v>1690</v>
      </c>
    </row>
    <row r="362" spans="1:65" s="2" customFormat="1" ht="16.5" customHeight="1">
      <c r="A362" s="33"/>
      <c r="B362" s="157"/>
      <c r="C362" s="199" t="s">
        <v>1031</v>
      </c>
      <c r="D362" s="199" t="s">
        <v>478</v>
      </c>
      <c r="E362" s="200" t="s">
        <v>1691</v>
      </c>
      <c r="F362" s="201" t="s">
        <v>1692</v>
      </c>
      <c r="G362" s="202" t="s">
        <v>305</v>
      </c>
      <c r="H362" s="203">
        <v>7</v>
      </c>
      <c r="I362" s="204"/>
      <c r="J362" s="205">
        <f t="shared" si="30"/>
        <v>0</v>
      </c>
      <c r="K362" s="206"/>
      <c r="L362" s="207"/>
      <c r="M362" s="208" t="s">
        <v>1</v>
      </c>
      <c r="N362" s="209" t="s">
        <v>41</v>
      </c>
      <c r="O362" s="62"/>
      <c r="P362" s="168">
        <f t="shared" si="31"/>
        <v>0</v>
      </c>
      <c r="Q362" s="168">
        <v>0</v>
      </c>
      <c r="R362" s="168">
        <f t="shared" si="32"/>
        <v>0</v>
      </c>
      <c r="S362" s="168">
        <v>0</v>
      </c>
      <c r="T362" s="169">
        <f t="shared" si="33"/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70" t="s">
        <v>643</v>
      </c>
      <c r="AT362" s="170" t="s">
        <v>478</v>
      </c>
      <c r="AU362" s="170" t="s">
        <v>87</v>
      </c>
      <c r="AY362" s="18" t="s">
        <v>234</v>
      </c>
      <c r="BE362" s="171">
        <f t="shared" si="34"/>
        <v>0</v>
      </c>
      <c r="BF362" s="171">
        <f t="shared" si="35"/>
        <v>0</v>
      </c>
      <c r="BG362" s="171">
        <f t="shared" si="36"/>
        <v>0</v>
      </c>
      <c r="BH362" s="171">
        <f t="shared" si="37"/>
        <v>0</v>
      </c>
      <c r="BI362" s="171">
        <f t="shared" si="38"/>
        <v>0</v>
      </c>
      <c r="BJ362" s="18" t="s">
        <v>87</v>
      </c>
      <c r="BK362" s="171">
        <f t="shared" si="39"/>
        <v>0</v>
      </c>
      <c r="BL362" s="18" t="s">
        <v>327</v>
      </c>
      <c r="BM362" s="170" t="s">
        <v>1693</v>
      </c>
    </row>
    <row r="363" spans="1:65" s="2" customFormat="1" ht="16.5" customHeight="1">
      <c r="A363" s="33"/>
      <c r="B363" s="157"/>
      <c r="C363" s="158" t="s">
        <v>325</v>
      </c>
      <c r="D363" s="158" t="s">
        <v>237</v>
      </c>
      <c r="E363" s="159" t="s">
        <v>1694</v>
      </c>
      <c r="F363" s="160" t="s">
        <v>1695</v>
      </c>
      <c r="G363" s="161" t="s">
        <v>305</v>
      </c>
      <c r="H363" s="162">
        <v>7</v>
      </c>
      <c r="I363" s="163"/>
      <c r="J363" s="164">
        <f t="shared" si="30"/>
        <v>0</v>
      </c>
      <c r="K363" s="165"/>
      <c r="L363" s="34"/>
      <c r="M363" s="166" t="s">
        <v>1</v>
      </c>
      <c r="N363" s="167" t="s">
        <v>41</v>
      </c>
      <c r="O363" s="62"/>
      <c r="P363" s="168">
        <f t="shared" si="31"/>
        <v>0</v>
      </c>
      <c r="Q363" s="168">
        <v>0</v>
      </c>
      <c r="R363" s="168">
        <f t="shared" si="32"/>
        <v>0</v>
      </c>
      <c r="S363" s="168">
        <v>0</v>
      </c>
      <c r="T363" s="169">
        <f t="shared" si="33"/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70" t="s">
        <v>327</v>
      </c>
      <c r="AT363" s="170" t="s">
        <v>237</v>
      </c>
      <c r="AU363" s="170" t="s">
        <v>87</v>
      </c>
      <c r="AY363" s="18" t="s">
        <v>234</v>
      </c>
      <c r="BE363" s="171">
        <f t="shared" si="34"/>
        <v>0</v>
      </c>
      <c r="BF363" s="171">
        <f t="shared" si="35"/>
        <v>0</v>
      </c>
      <c r="BG363" s="171">
        <f t="shared" si="36"/>
        <v>0</v>
      </c>
      <c r="BH363" s="171">
        <f t="shared" si="37"/>
        <v>0</v>
      </c>
      <c r="BI363" s="171">
        <f t="shared" si="38"/>
        <v>0</v>
      </c>
      <c r="BJ363" s="18" t="s">
        <v>87</v>
      </c>
      <c r="BK363" s="171">
        <f t="shared" si="39"/>
        <v>0</v>
      </c>
      <c r="BL363" s="18" t="s">
        <v>327</v>
      </c>
      <c r="BM363" s="170" t="s">
        <v>1696</v>
      </c>
    </row>
    <row r="364" spans="1:65" s="2" customFormat="1" ht="24.15" customHeight="1">
      <c r="A364" s="33"/>
      <c r="B364" s="157"/>
      <c r="C364" s="199" t="s">
        <v>1038</v>
      </c>
      <c r="D364" s="199" t="s">
        <v>478</v>
      </c>
      <c r="E364" s="200" t="s">
        <v>1697</v>
      </c>
      <c r="F364" s="201" t="s">
        <v>1698</v>
      </c>
      <c r="G364" s="202" t="s">
        <v>305</v>
      </c>
      <c r="H364" s="203">
        <v>7</v>
      </c>
      <c r="I364" s="204"/>
      <c r="J364" s="205">
        <f t="shared" si="30"/>
        <v>0</v>
      </c>
      <c r="K364" s="206"/>
      <c r="L364" s="207"/>
      <c r="M364" s="208" t="s">
        <v>1</v>
      </c>
      <c r="N364" s="209" t="s">
        <v>41</v>
      </c>
      <c r="O364" s="62"/>
      <c r="P364" s="168">
        <f t="shared" si="31"/>
        <v>0</v>
      </c>
      <c r="Q364" s="168">
        <v>2.4E-2</v>
      </c>
      <c r="R364" s="168">
        <f t="shared" si="32"/>
        <v>0.16800000000000001</v>
      </c>
      <c r="S364" s="168">
        <v>0</v>
      </c>
      <c r="T364" s="169">
        <f t="shared" si="33"/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70" t="s">
        <v>643</v>
      </c>
      <c r="AT364" s="170" t="s">
        <v>478</v>
      </c>
      <c r="AU364" s="170" t="s">
        <v>87</v>
      </c>
      <c r="AY364" s="18" t="s">
        <v>234</v>
      </c>
      <c r="BE364" s="171">
        <f t="shared" si="34"/>
        <v>0</v>
      </c>
      <c r="BF364" s="171">
        <f t="shared" si="35"/>
        <v>0</v>
      </c>
      <c r="BG364" s="171">
        <f t="shared" si="36"/>
        <v>0</v>
      </c>
      <c r="BH364" s="171">
        <f t="shared" si="37"/>
        <v>0</v>
      </c>
      <c r="BI364" s="171">
        <f t="shared" si="38"/>
        <v>0</v>
      </c>
      <c r="BJ364" s="18" t="s">
        <v>87</v>
      </c>
      <c r="BK364" s="171">
        <f t="shared" si="39"/>
        <v>0</v>
      </c>
      <c r="BL364" s="18" t="s">
        <v>327</v>
      </c>
      <c r="BM364" s="170" t="s">
        <v>1699</v>
      </c>
    </row>
    <row r="365" spans="1:65" s="2" customFormat="1" ht="16.5" customHeight="1">
      <c r="A365" s="33"/>
      <c r="B365" s="157"/>
      <c r="C365" s="158" t="s">
        <v>1042</v>
      </c>
      <c r="D365" s="158" t="s">
        <v>237</v>
      </c>
      <c r="E365" s="159" t="s">
        <v>1700</v>
      </c>
      <c r="F365" s="160" t="s">
        <v>1701</v>
      </c>
      <c r="G365" s="161" t="s">
        <v>305</v>
      </c>
      <c r="H365" s="162">
        <v>7</v>
      </c>
      <c r="I365" s="163"/>
      <c r="J365" s="164">
        <f t="shared" si="30"/>
        <v>0</v>
      </c>
      <c r="K365" s="165"/>
      <c r="L365" s="34"/>
      <c r="M365" s="166" t="s">
        <v>1</v>
      </c>
      <c r="N365" s="167" t="s">
        <v>41</v>
      </c>
      <c r="O365" s="62"/>
      <c r="P365" s="168">
        <f t="shared" si="31"/>
        <v>0</v>
      </c>
      <c r="Q365" s="168">
        <v>8.0000000000000007E-5</v>
      </c>
      <c r="R365" s="168">
        <f t="shared" si="32"/>
        <v>5.6000000000000006E-4</v>
      </c>
      <c r="S365" s="168">
        <v>1E-4</v>
      </c>
      <c r="T365" s="169">
        <f t="shared" si="33"/>
        <v>6.9999999999999999E-4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70" t="s">
        <v>327</v>
      </c>
      <c r="AT365" s="170" t="s">
        <v>237</v>
      </c>
      <c r="AU365" s="170" t="s">
        <v>87</v>
      </c>
      <c r="AY365" s="18" t="s">
        <v>234</v>
      </c>
      <c r="BE365" s="171">
        <f t="shared" si="34"/>
        <v>0</v>
      </c>
      <c r="BF365" s="171">
        <f t="shared" si="35"/>
        <v>0</v>
      </c>
      <c r="BG365" s="171">
        <f t="shared" si="36"/>
        <v>0</v>
      </c>
      <c r="BH365" s="171">
        <f t="shared" si="37"/>
        <v>0</v>
      </c>
      <c r="BI365" s="171">
        <f t="shared" si="38"/>
        <v>0</v>
      </c>
      <c r="BJ365" s="18" t="s">
        <v>87</v>
      </c>
      <c r="BK365" s="171">
        <f t="shared" si="39"/>
        <v>0</v>
      </c>
      <c r="BL365" s="18" t="s">
        <v>327</v>
      </c>
      <c r="BM365" s="170" t="s">
        <v>1702</v>
      </c>
    </row>
    <row r="366" spans="1:65" s="2" customFormat="1" ht="16.5" customHeight="1">
      <c r="A366" s="33"/>
      <c r="B366" s="157"/>
      <c r="C366" s="199" t="s">
        <v>1046</v>
      </c>
      <c r="D366" s="199" t="s">
        <v>478</v>
      </c>
      <c r="E366" s="200" t="s">
        <v>1703</v>
      </c>
      <c r="F366" s="201" t="s">
        <v>1704</v>
      </c>
      <c r="G366" s="202" t="s">
        <v>305</v>
      </c>
      <c r="H366" s="203">
        <v>7</v>
      </c>
      <c r="I366" s="204"/>
      <c r="J366" s="205">
        <f t="shared" si="30"/>
        <v>0</v>
      </c>
      <c r="K366" s="206"/>
      <c r="L366" s="207"/>
      <c r="M366" s="208" t="s">
        <v>1</v>
      </c>
      <c r="N366" s="209" t="s">
        <v>41</v>
      </c>
      <c r="O366" s="62"/>
      <c r="P366" s="168">
        <f t="shared" si="31"/>
        <v>0</v>
      </c>
      <c r="Q366" s="168">
        <v>5.2999999999999998E-4</v>
      </c>
      <c r="R366" s="168">
        <f t="shared" si="32"/>
        <v>3.7099999999999998E-3</v>
      </c>
      <c r="S366" s="168">
        <v>0</v>
      </c>
      <c r="T366" s="169">
        <f t="shared" si="33"/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70" t="s">
        <v>643</v>
      </c>
      <c r="AT366" s="170" t="s">
        <v>478</v>
      </c>
      <c r="AU366" s="170" t="s">
        <v>87</v>
      </c>
      <c r="AY366" s="18" t="s">
        <v>234</v>
      </c>
      <c r="BE366" s="171">
        <f t="shared" si="34"/>
        <v>0</v>
      </c>
      <c r="BF366" s="171">
        <f t="shared" si="35"/>
        <v>0</v>
      </c>
      <c r="BG366" s="171">
        <f t="shared" si="36"/>
        <v>0</v>
      </c>
      <c r="BH366" s="171">
        <f t="shared" si="37"/>
        <v>0</v>
      </c>
      <c r="BI366" s="171">
        <f t="shared" si="38"/>
        <v>0</v>
      </c>
      <c r="BJ366" s="18" t="s">
        <v>87</v>
      </c>
      <c r="BK366" s="171">
        <f t="shared" si="39"/>
        <v>0</v>
      </c>
      <c r="BL366" s="18" t="s">
        <v>327</v>
      </c>
      <c r="BM366" s="170" t="s">
        <v>1705</v>
      </c>
    </row>
    <row r="367" spans="1:65" s="2" customFormat="1" ht="24.15" customHeight="1">
      <c r="A367" s="33"/>
      <c r="B367" s="157"/>
      <c r="C367" s="158" t="s">
        <v>1050</v>
      </c>
      <c r="D367" s="158" t="s">
        <v>237</v>
      </c>
      <c r="E367" s="159" t="s">
        <v>1706</v>
      </c>
      <c r="F367" s="160" t="s">
        <v>1707</v>
      </c>
      <c r="G367" s="161" t="s">
        <v>305</v>
      </c>
      <c r="H367" s="162">
        <v>7</v>
      </c>
      <c r="I367" s="163"/>
      <c r="J367" s="164">
        <f t="shared" si="30"/>
        <v>0</v>
      </c>
      <c r="K367" s="165"/>
      <c r="L367" s="34"/>
      <c r="M367" s="166" t="s">
        <v>1</v>
      </c>
      <c r="N367" s="167" t="s">
        <v>41</v>
      </c>
      <c r="O367" s="62"/>
      <c r="P367" s="168">
        <f t="shared" si="31"/>
        <v>0</v>
      </c>
      <c r="Q367" s="168">
        <v>2.7999999999999998E-4</v>
      </c>
      <c r="R367" s="168">
        <f t="shared" si="32"/>
        <v>1.9599999999999999E-3</v>
      </c>
      <c r="S367" s="168">
        <v>0</v>
      </c>
      <c r="T367" s="169">
        <f t="shared" si="33"/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70" t="s">
        <v>327</v>
      </c>
      <c r="AT367" s="170" t="s">
        <v>237</v>
      </c>
      <c r="AU367" s="170" t="s">
        <v>87</v>
      </c>
      <c r="AY367" s="18" t="s">
        <v>234</v>
      </c>
      <c r="BE367" s="171">
        <f t="shared" si="34"/>
        <v>0</v>
      </c>
      <c r="BF367" s="171">
        <f t="shared" si="35"/>
        <v>0</v>
      </c>
      <c r="BG367" s="171">
        <f t="shared" si="36"/>
        <v>0</v>
      </c>
      <c r="BH367" s="171">
        <f t="shared" si="37"/>
        <v>0</v>
      </c>
      <c r="BI367" s="171">
        <f t="shared" si="38"/>
        <v>0</v>
      </c>
      <c r="BJ367" s="18" t="s">
        <v>87</v>
      </c>
      <c r="BK367" s="171">
        <f t="shared" si="39"/>
        <v>0</v>
      </c>
      <c r="BL367" s="18" t="s">
        <v>327</v>
      </c>
      <c r="BM367" s="170" t="s">
        <v>1708</v>
      </c>
    </row>
    <row r="368" spans="1:65" s="2" customFormat="1" ht="16.5" customHeight="1">
      <c r="A368" s="33"/>
      <c r="B368" s="157"/>
      <c r="C368" s="199" t="s">
        <v>1054</v>
      </c>
      <c r="D368" s="199" t="s">
        <v>478</v>
      </c>
      <c r="E368" s="200" t="s">
        <v>1709</v>
      </c>
      <c r="F368" s="201" t="s">
        <v>1710</v>
      </c>
      <c r="G368" s="202" t="s">
        <v>305</v>
      </c>
      <c r="H368" s="203">
        <v>7</v>
      </c>
      <c r="I368" s="204"/>
      <c r="J368" s="205">
        <f t="shared" si="30"/>
        <v>0</v>
      </c>
      <c r="K368" s="206"/>
      <c r="L368" s="207"/>
      <c r="M368" s="208" t="s">
        <v>1</v>
      </c>
      <c r="N368" s="209" t="s">
        <v>41</v>
      </c>
      <c r="O368" s="62"/>
      <c r="P368" s="168">
        <f t="shared" si="31"/>
        <v>0</v>
      </c>
      <c r="Q368" s="168">
        <v>1.41E-2</v>
      </c>
      <c r="R368" s="168">
        <f t="shared" si="32"/>
        <v>9.8699999999999996E-2</v>
      </c>
      <c r="S368" s="168">
        <v>0</v>
      </c>
      <c r="T368" s="169">
        <f t="shared" si="33"/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70" t="s">
        <v>643</v>
      </c>
      <c r="AT368" s="170" t="s">
        <v>478</v>
      </c>
      <c r="AU368" s="170" t="s">
        <v>87</v>
      </c>
      <c r="AY368" s="18" t="s">
        <v>234</v>
      </c>
      <c r="BE368" s="171">
        <f t="shared" si="34"/>
        <v>0</v>
      </c>
      <c r="BF368" s="171">
        <f t="shared" si="35"/>
        <v>0</v>
      </c>
      <c r="BG368" s="171">
        <f t="shared" si="36"/>
        <v>0</v>
      </c>
      <c r="BH368" s="171">
        <f t="shared" si="37"/>
        <v>0</v>
      </c>
      <c r="BI368" s="171">
        <f t="shared" si="38"/>
        <v>0</v>
      </c>
      <c r="BJ368" s="18" t="s">
        <v>87</v>
      </c>
      <c r="BK368" s="171">
        <f t="shared" si="39"/>
        <v>0</v>
      </c>
      <c r="BL368" s="18" t="s">
        <v>327</v>
      </c>
      <c r="BM368" s="170" t="s">
        <v>1711</v>
      </c>
    </row>
    <row r="369" spans="1:65" s="2" customFormat="1" ht="24.15" customHeight="1">
      <c r="A369" s="33"/>
      <c r="B369" s="157"/>
      <c r="C369" s="158" t="s">
        <v>1060</v>
      </c>
      <c r="D369" s="158" t="s">
        <v>237</v>
      </c>
      <c r="E369" s="159" t="s">
        <v>1712</v>
      </c>
      <c r="F369" s="160" t="s">
        <v>1713</v>
      </c>
      <c r="G369" s="161" t="s">
        <v>305</v>
      </c>
      <c r="H369" s="162">
        <v>7</v>
      </c>
      <c r="I369" s="163"/>
      <c r="J369" s="164">
        <f t="shared" si="30"/>
        <v>0</v>
      </c>
      <c r="K369" s="165"/>
      <c r="L369" s="34"/>
      <c r="M369" s="166" t="s">
        <v>1</v>
      </c>
      <c r="N369" s="167" t="s">
        <v>41</v>
      </c>
      <c r="O369" s="62"/>
      <c r="P369" s="168">
        <f t="shared" si="31"/>
        <v>0</v>
      </c>
      <c r="Q369" s="168">
        <v>7.5000000000000002E-4</v>
      </c>
      <c r="R369" s="168">
        <f t="shared" si="32"/>
        <v>5.2500000000000003E-3</v>
      </c>
      <c r="S369" s="168">
        <v>0</v>
      </c>
      <c r="T369" s="169">
        <f t="shared" si="33"/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70" t="s">
        <v>327</v>
      </c>
      <c r="AT369" s="170" t="s">
        <v>237</v>
      </c>
      <c r="AU369" s="170" t="s">
        <v>87</v>
      </c>
      <c r="AY369" s="18" t="s">
        <v>234</v>
      </c>
      <c r="BE369" s="171">
        <f t="shared" si="34"/>
        <v>0</v>
      </c>
      <c r="BF369" s="171">
        <f t="shared" si="35"/>
        <v>0</v>
      </c>
      <c r="BG369" s="171">
        <f t="shared" si="36"/>
        <v>0</v>
      </c>
      <c r="BH369" s="171">
        <f t="shared" si="37"/>
        <v>0</v>
      </c>
      <c r="BI369" s="171">
        <f t="shared" si="38"/>
        <v>0</v>
      </c>
      <c r="BJ369" s="18" t="s">
        <v>87</v>
      </c>
      <c r="BK369" s="171">
        <f t="shared" si="39"/>
        <v>0</v>
      </c>
      <c r="BL369" s="18" t="s">
        <v>327</v>
      </c>
      <c r="BM369" s="170" t="s">
        <v>1714</v>
      </c>
    </row>
    <row r="370" spans="1:65" s="2" customFormat="1" ht="16.5" customHeight="1">
      <c r="A370" s="33"/>
      <c r="B370" s="157"/>
      <c r="C370" s="199" t="s">
        <v>1064</v>
      </c>
      <c r="D370" s="199" t="s">
        <v>478</v>
      </c>
      <c r="E370" s="200" t="s">
        <v>1715</v>
      </c>
      <c r="F370" s="201" t="s">
        <v>1716</v>
      </c>
      <c r="G370" s="202" t="s">
        <v>305</v>
      </c>
      <c r="H370" s="203">
        <v>7</v>
      </c>
      <c r="I370" s="204"/>
      <c r="J370" s="205">
        <f t="shared" si="30"/>
        <v>0</v>
      </c>
      <c r="K370" s="206"/>
      <c r="L370" s="207"/>
      <c r="M370" s="208" t="s">
        <v>1</v>
      </c>
      <c r="N370" s="209" t="s">
        <v>41</v>
      </c>
      <c r="O370" s="62"/>
      <c r="P370" s="168">
        <f t="shared" si="31"/>
        <v>0</v>
      </c>
      <c r="Q370" s="168">
        <v>1.7999999999999999E-2</v>
      </c>
      <c r="R370" s="168">
        <f t="shared" si="32"/>
        <v>0.126</v>
      </c>
      <c r="S370" s="168">
        <v>0</v>
      </c>
      <c r="T370" s="169">
        <f t="shared" si="33"/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70" t="s">
        <v>643</v>
      </c>
      <c r="AT370" s="170" t="s">
        <v>478</v>
      </c>
      <c r="AU370" s="170" t="s">
        <v>87</v>
      </c>
      <c r="AY370" s="18" t="s">
        <v>234</v>
      </c>
      <c r="BE370" s="171">
        <f t="shared" si="34"/>
        <v>0</v>
      </c>
      <c r="BF370" s="171">
        <f t="shared" si="35"/>
        <v>0</v>
      </c>
      <c r="BG370" s="171">
        <f t="shared" si="36"/>
        <v>0</v>
      </c>
      <c r="BH370" s="171">
        <f t="shared" si="37"/>
        <v>0</v>
      </c>
      <c r="BI370" s="171">
        <f t="shared" si="38"/>
        <v>0</v>
      </c>
      <c r="BJ370" s="18" t="s">
        <v>87</v>
      </c>
      <c r="BK370" s="171">
        <f t="shared" si="39"/>
        <v>0</v>
      </c>
      <c r="BL370" s="18" t="s">
        <v>327</v>
      </c>
      <c r="BM370" s="170" t="s">
        <v>1717</v>
      </c>
    </row>
    <row r="371" spans="1:65" s="2" customFormat="1" ht="16.5" customHeight="1">
      <c r="A371" s="33"/>
      <c r="B371" s="157"/>
      <c r="C371" s="158" t="s">
        <v>1068</v>
      </c>
      <c r="D371" s="158" t="s">
        <v>237</v>
      </c>
      <c r="E371" s="159" t="s">
        <v>1718</v>
      </c>
      <c r="F371" s="160" t="s">
        <v>1719</v>
      </c>
      <c r="G371" s="161" t="s">
        <v>305</v>
      </c>
      <c r="H371" s="162">
        <v>7</v>
      </c>
      <c r="I371" s="163"/>
      <c r="J371" s="164">
        <f t="shared" si="30"/>
        <v>0</v>
      </c>
      <c r="K371" s="165"/>
      <c r="L371" s="34"/>
      <c r="M371" s="166" t="s">
        <v>1</v>
      </c>
      <c r="N371" s="167" t="s">
        <v>41</v>
      </c>
      <c r="O371" s="62"/>
      <c r="P371" s="168">
        <f t="shared" si="31"/>
        <v>0</v>
      </c>
      <c r="Q371" s="168">
        <v>0</v>
      </c>
      <c r="R371" s="168">
        <f t="shared" si="32"/>
        <v>0</v>
      </c>
      <c r="S371" s="168">
        <v>0</v>
      </c>
      <c r="T371" s="169">
        <f t="shared" si="33"/>
        <v>0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70" t="s">
        <v>327</v>
      </c>
      <c r="AT371" s="170" t="s">
        <v>237</v>
      </c>
      <c r="AU371" s="170" t="s">
        <v>87</v>
      </c>
      <c r="AY371" s="18" t="s">
        <v>234</v>
      </c>
      <c r="BE371" s="171">
        <f t="shared" si="34"/>
        <v>0</v>
      </c>
      <c r="BF371" s="171">
        <f t="shared" si="35"/>
        <v>0</v>
      </c>
      <c r="BG371" s="171">
        <f t="shared" si="36"/>
        <v>0</v>
      </c>
      <c r="BH371" s="171">
        <f t="shared" si="37"/>
        <v>0</v>
      </c>
      <c r="BI371" s="171">
        <f t="shared" si="38"/>
        <v>0</v>
      </c>
      <c r="BJ371" s="18" t="s">
        <v>87</v>
      </c>
      <c r="BK371" s="171">
        <f t="shared" si="39"/>
        <v>0</v>
      </c>
      <c r="BL371" s="18" t="s">
        <v>327</v>
      </c>
      <c r="BM371" s="170" t="s">
        <v>1720</v>
      </c>
    </row>
    <row r="372" spans="1:65" s="2" customFormat="1" ht="16.5" customHeight="1">
      <c r="A372" s="33"/>
      <c r="B372" s="157"/>
      <c r="C372" s="199" t="s">
        <v>1073</v>
      </c>
      <c r="D372" s="199" t="s">
        <v>478</v>
      </c>
      <c r="E372" s="200" t="s">
        <v>1721</v>
      </c>
      <c r="F372" s="201" t="s">
        <v>1722</v>
      </c>
      <c r="G372" s="202" t="s">
        <v>305</v>
      </c>
      <c r="H372" s="203">
        <v>7</v>
      </c>
      <c r="I372" s="204"/>
      <c r="J372" s="205">
        <f t="shared" si="30"/>
        <v>0</v>
      </c>
      <c r="K372" s="206"/>
      <c r="L372" s="207"/>
      <c r="M372" s="208" t="s">
        <v>1</v>
      </c>
      <c r="N372" s="209" t="s">
        <v>41</v>
      </c>
      <c r="O372" s="62"/>
      <c r="P372" s="168">
        <f t="shared" si="31"/>
        <v>0</v>
      </c>
      <c r="Q372" s="168">
        <v>2E-3</v>
      </c>
      <c r="R372" s="168">
        <f t="shared" si="32"/>
        <v>1.4E-2</v>
      </c>
      <c r="S372" s="168">
        <v>0</v>
      </c>
      <c r="T372" s="169">
        <f t="shared" si="33"/>
        <v>0</v>
      </c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R372" s="170" t="s">
        <v>643</v>
      </c>
      <c r="AT372" s="170" t="s">
        <v>478</v>
      </c>
      <c r="AU372" s="170" t="s">
        <v>87</v>
      </c>
      <c r="AY372" s="18" t="s">
        <v>234</v>
      </c>
      <c r="BE372" s="171">
        <f t="shared" si="34"/>
        <v>0</v>
      </c>
      <c r="BF372" s="171">
        <f t="shared" si="35"/>
        <v>0</v>
      </c>
      <c r="BG372" s="171">
        <f t="shared" si="36"/>
        <v>0</v>
      </c>
      <c r="BH372" s="171">
        <f t="shared" si="37"/>
        <v>0</v>
      </c>
      <c r="BI372" s="171">
        <f t="shared" si="38"/>
        <v>0</v>
      </c>
      <c r="BJ372" s="18" t="s">
        <v>87</v>
      </c>
      <c r="BK372" s="171">
        <f t="shared" si="39"/>
        <v>0</v>
      </c>
      <c r="BL372" s="18" t="s">
        <v>327</v>
      </c>
      <c r="BM372" s="170" t="s">
        <v>1723</v>
      </c>
    </row>
    <row r="373" spans="1:65" s="2" customFormat="1" ht="16.5" customHeight="1">
      <c r="A373" s="33"/>
      <c r="B373" s="157"/>
      <c r="C373" s="158" t="s">
        <v>1077</v>
      </c>
      <c r="D373" s="158" t="s">
        <v>237</v>
      </c>
      <c r="E373" s="159" t="s">
        <v>1724</v>
      </c>
      <c r="F373" s="160" t="s">
        <v>1725</v>
      </c>
      <c r="G373" s="161" t="s">
        <v>305</v>
      </c>
      <c r="H373" s="162">
        <v>7</v>
      </c>
      <c r="I373" s="163"/>
      <c r="J373" s="164">
        <f t="shared" si="30"/>
        <v>0</v>
      </c>
      <c r="K373" s="165"/>
      <c r="L373" s="34"/>
      <c r="M373" s="166" t="s">
        <v>1</v>
      </c>
      <c r="N373" s="167" t="s">
        <v>41</v>
      </c>
      <c r="O373" s="62"/>
      <c r="P373" s="168">
        <f t="shared" si="31"/>
        <v>0</v>
      </c>
      <c r="Q373" s="168">
        <v>0</v>
      </c>
      <c r="R373" s="168">
        <f t="shared" si="32"/>
        <v>0</v>
      </c>
      <c r="S373" s="168">
        <v>0</v>
      </c>
      <c r="T373" s="169">
        <f t="shared" si="33"/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70" t="s">
        <v>327</v>
      </c>
      <c r="AT373" s="170" t="s">
        <v>237</v>
      </c>
      <c r="AU373" s="170" t="s">
        <v>87</v>
      </c>
      <c r="AY373" s="18" t="s">
        <v>234</v>
      </c>
      <c r="BE373" s="171">
        <f t="shared" si="34"/>
        <v>0</v>
      </c>
      <c r="BF373" s="171">
        <f t="shared" si="35"/>
        <v>0</v>
      </c>
      <c r="BG373" s="171">
        <f t="shared" si="36"/>
        <v>0</v>
      </c>
      <c r="BH373" s="171">
        <f t="shared" si="37"/>
        <v>0</v>
      </c>
      <c r="BI373" s="171">
        <f t="shared" si="38"/>
        <v>0</v>
      </c>
      <c r="BJ373" s="18" t="s">
        <v>87</v>
      </c>
      <c r="BK373" s="171">
        <f t="shared" si="39"/>
        <v>0</v>
      </c>
      <c r="BL373" s="18" t="s">
        <v>327</v>
      </c>
      <c r="BM373" s="170" t="s">
        <v>1726</v>
      </c>
    </row>
    <row r="374" spans="1:65" s="2" customFormat="1" ht="16.5" customHeight="1">
      <c r="A374" s="33"/>
      <c r="B374" s="157"/>
      <c r="C374" s="199" t="s">
        <v>1081</v>
      </c>
      <c r="D374" s="199" t="s">
        <v>478</v>
      </c>
      <c r="E374" s="200" t="s">
        <v>1727</v>
      </c>
      <c r="F374" s="201" t="s">
        <v>1728</v>
      </c>
      <c r="G374" s="202" t="s">
        <v>305</v>
      </c>
      <c r="H374" s="203">
        <v>7</v>
      </c>
      <c r="I374" s="204"/>
      <c r="J374" s="205">
        <f t="shared" si="30"/>
        <v>0</v>
      </c>
      <c r="K374" s="206"/>
      <c r="L374" s="207"/>
      <c r="M374" s="208" t="s">
        <v>1</v>
      </c>
      <c r="N374" s="209" t="s">
        <v>41</v>
      </c>
      <c r="O374" s="62"/>
      <c r="P374" s="168">
        <f t="shared" si="31"/>
        <v>0</v>
      </c>
      <c r="Q374" s="168">
        <v>0</v>
      </c>
      <c r="R374" s="168">
        <f t="shared" si="32"/>
        <v>0</v>
      </c>
      <c r="S374" s="168">
        <v>0</v>
      </c>
      <c r="T374" s="169">
        <f t="shared" si="33"/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70" t="s">
        <v>643</v>
      </c>
      <c r="AT374" s="170" t="s">
        <v>478</v>
      </c>
      <c r="AU374" s="170" t="s">
        <v>87</v>
      </c>
      <c r="AY374" s="18" t="s">
        <v>234</v>
      </c>
      <c r="BE374" s="171">
        <f t="shared" si="34"/>
        <v>0</v>
      </c>
      <c r="BF374" s="171">
        <f t="shared" si="35"/>
        <v>0</v>
      </c>
      <c r="BG374" s="171">
        <f t="shared" si="36"/>
        <v>0</v>
      </c>
      <c r="BH374" s="171">
        <f t="shared" si="37"/>
        <v>0</v>
      </c>
      <c r="BI374" s="171">
        <f t="shared" si="38"/>
        <v>0</v>
      </c>
      <c r="BJ374" s="18" t="s">
        <v>87</v>
      </c>
      <c r="BK374" s="171">
        <f t="shared" si="39"/>
        <v>0</v>
      </c>
      <c r="BL374" s="18" t="s">
        <v>327</v>
      </c>
      <c r="BM374" s="170" t="s">
        <v>1729</v>
      </c>
    </row>
    <row r="375" spans="1:65" s="2" customFormat="1" ht="16.5" customHeight="1">
      <c r="A375" s="33"/>
      <c r="B375" s="157"/>
      <c r="C375" s="158" t="s">
        <v>1085</v>
      </c>
      <c r="D375" s="158" t="s">
        <v>237</v>
      </c>
      <c r="E375" s="159" t="s">
        <v>1730</v>
      </c>
      <c r="F375" s="160" t="s">
        <v>1731</v>
      </c>
      <c r="G375" s="161" t="s">
        <v>305</v>
      </c>
      <c r="H375" s="162">
        <v>7</v>
      </c>
      <c r="I375" s="163"/>
      <c r="J375" s="164">
        <f t="shared" si="30"/>
        <v>0</v>
      </c>
      <c r="K375" s="165"/>
      <c r="L375" s="34"/>
      <c r="M375" s="166" t="s">
        <v>1</v>
      </c>
      <c r="N375" s="167" t="s">
        <v>41</v>
      </c>
      <c r="O375" s="62"/>
      <c r="P375" s="168">
        <f t="shared" si="31"/>
        <v>0</v>
      </c>
      <c r="Q375" s="168">
        <v>1.0000000000000001E-5</v>
      </c>
      <c r="R375" s="168">
        <f t="shared" si="32"/>
        <v>7.0000000000000007E-5</v>
      </c>
      <c r="S375" s="168">
        <v>0</v>
      </c>
      <c r="T375" s="169">
        <f t="shared" si="33"/>
        <v>0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70" t="s">
        <v>327</v>
      </c>
      <c r="AT375" s="170" t="s">
        <v>237</v>
      </c>
      <c r="AU375" s="170" t="s">
        <v>87</v>
      </c>
      <c r="AY375" s="18" t="s">
        <v>234</v>
      </c>
      <c r="BE375" s="171">
        <f t="shared" si="34"/>
        <v>0</v>
      </c>
      <c r="BF375" s="171">
        <f t="shared" si="35"/>
        <v>0</v>
      </c>
      <c r="BG375" s="171">
        <f t="shared" si="36"/>
        <v>0</v>
      </c>
      <c r="BH375" s="171">
        <f t="shared" si="37"/>
        <v>0</v>
      </c>
      <c r="BI375" s="171">
        <f t="shared" si="38"/>
        <v>0</v>
      </c>
      <c r="BJ375" s="18" t="s">
        <v>87</v>
      </c>
      <c r="BK375" s="171">
        <f t="shared" si="39"/>
        <v>0</v>
      </c>
      <c r="BL375" s="18" t="s">
        <v>327</v>
      </c>
      <c r="BM375" s="170" t="s">
        <v>1732</v>
      </c>
    </row>
    <row r="376" spans="1:65" s="2" customFormat="1" ht="33" customHeight="1">
      <c r="A376" s="33"/>
      <c r="B376" s="157"/>
      <c r="C376" s="199" t="s">
        <v>1089</v>
      </c>
      <c r="D376" s="199" t="s">
        <v>478</v>
      </c>
      <c r="E376" s="200" t="s">
        <v>1733</v>
      </c>
      <c r="F376" s="201" t="s">
        <v>1734</v>
      </c>
      <c r="G376" s="202" t="s">
        <v>305</v>
      </c>
      <c r="H376" s="203">
        <v>7</v>
      </c>
      <c r="I376" s="204"/>
      <c r="J376" s="205">
        <f t="shared" si="30"/>
        <v>0</v>
      </c>
      <c r="K376" s="206"/>
      <c r="L376" s="207"/>
      <c r="M376" s="208" t="s">
        <v>1</v>
      </c>
      <c r="N376" s="209" t="s">
        <v>41</v>
      </c>
      <c r="O376" s="62"/>
      <c r="P376" s="168">
        <f t="shared" si="31"/>
        <v>0</v>
      </c>
      <c r="Q376" s="168">
        <v>4.2000000000000002E-4</v>
      </c>
      <c r="R376" s="168">
        <f t="shared" si="32"/>
        <v>2.9399999999999999E-3</v>
      </c>
      <c r="S376" s="168">
        <v>0</v>
      </c>
      <c r="T376" s="169">
        <f t="shared" si="33"/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70" t="s">
        <v>643</v>
      </c>
      <c r="AT376" s="170" t="s">
        <v>478</v>
      </c>
      <c r="AU376" s="170" t="s">
        <v>87</v>
      </c>
      <c r="AY376" s="18" t="s">
        <v>234</v>
      </c>
      <c r="BE376" s="171">
        <f t="shared" si="34"/>
        <v>0</v>
      </c>
      <c r="BF376" s="171">
        <f t="shared" si="35"/>
        <v>0</v>
      </c>
      <c r="BG376" s="171">
        <f t="shared" si="36"/>
        <v>0</v>
      </c>
      <c r="BH376" s="171">
        <f t="shared" si="37"/>
        <v>0</v>
      </c>
      <c r="BI376" s="171">
        <f t="shared" si="38"/>
        <v>0</v>
      </c>
      <c r="BJ376" s="18" t="s">
        <v>87</v>
      </c>
      <c r="BK376" s="171">
        <f t="shared" si="39"/>
        <v>0</v>
      </c>
      <c r="BL376" s="18" t="s">
        <v>327</v>
      </c>
      <c r="BM376" s="170" t="s">
        <v>1735</v>
      </c>
    </row>
    <row r="377" spans="1:65" s="2" customFormat="1" ht="24.15" customHeight="1">
      <c r="A377" s="33"/>
      <c r="B377" s="157"/>
      <c r="C377" s="158" t="s">
        <v>1093</v>
      </c>
      <c r="D377" s="158" t="s">
        <v>237</v>
      </c>
      <c r="E377" s="159" t="s">
        <v>1736</v>
      </c>
      <c r="F377" s="160" t="s">
        <v>1737</v>
      </c>
      <c r="G377" s="161" t="s">
        <v>305</v>
      </c>
      <c r="H377" s="162">
        <v>7</v>
      </c>
      <c r="I377" s="163"/>
      <c r="J377" s="164">
        <f t="shared" si="30"/>
        <v>0</v>
      </c>
      <c r="K377" s="165"/>
      <c r="L377" s="34"/>
      <c r="M377" s="166" t="s">
        <v>1</v>
      </c>
      <c r="N377" s="167" t="s">
        <v>41</v>
      </c>
      <c r="O377" s="62"/>
      <c r="P377" s="168">
        <f t="shared" si="31"/>
        <v>0</v>
      </c>
      <c r="Q377" s="168">
        <v>8.0000000000000004E-4</v>
      </c>
      <c r="R377" s="168">
        <f t="shared" si="32"/>
        <v>5.5999999999999999E-3</v>
      </c>
      <c r="S377" s="168">
        <v>0</v>
      </c>
      <c r="T377" s="169">
        <f t="shared" si="33"/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70" t="s">
        <v>327</v>
      </c>
      <c r="AT377" s="170" t="s">
        <v>237</v>
      </c>
      <c r="AU377" s="170" t="s">
        <v>87</v>
      </c>
      <c r="AY377" s="18" t="s">
        <v>234</v>
      </c>
      <c r="BE377" s="171">
        <f t="shared" si="34"/>
        <v>0</v>
      </c>
      <c r="BF377" s="171">
        <f t="shared" si="35"/>
        <v>0</v>
      </c>
      <c r="BG377" s="171">
        <f t="shared" si="36"/>
        <v>0</v>
      </c>
      <c r="BH377" s="171">
        <f t="shared" si="37"/>
        <v>0</v>
      </c>
      <c r="BI377" s="171">
        <f t="shared" si="38"/>
        <v>0</v>
      </c>
      <c r="BJ377" s="18" t="s">
        <v>87</v>
      </c>
      <c r="BK377" s="171">
        <f t="shared" si="39"/>
        <v>0</v>
      </c>
      <c r="BL377" s="18" t="s">
        <v>327</v>
      </c>
      <c r="BM377" s="170" t="s">
        <v>1738</v>
      </c>
    </row>
    <row r="378" spans="1:65" s="2" customFormat="1" ht="16.5" customHeight="1">
      <c r="A378" s="33"/>
      <c r="B378" s="157"/>
      <c r="C378" s="199" t="s">
        <v>1097</v>
      </c>
      <c r="D378" s="199" t="s">
        <v>478</v>
      </c>
      <c r="E378" s="200" t="s">
        <v>1739</v>
      </c>
      <c r="F378" s="201" t="s">
        <v>1740</v>
      </c>
      <c r="G378" s="202" t="s">
        <v>305</v>
      </c>
      <c r="H378" s="203">
        <v>7</v>
      </c>
      <c r="I378" s="204"/>
      <c r="J378" s="205">
        <f t="shared" si="30"/>
        <v>0</v>
      </c>
      <c r="K378" s="206"/>
      <c r="L378" s="207"/>
      <c r="M378" s="208" t="s">
        <v>1</v>
      </c>
      <c r="N378" s="209" t="s">
        <v>41</v>
      </c>
      <c r="O378" s="62"/>
      <c r="P378" s="168">
        <f t="shared" si="31"/>
        <v>0</v>
      </c>
      <c r="Q378" s="168">
        <v>4.3499999999999997E-3</v>
      </c>
      <c r="R378" s="168">
        <f t="shared" si="32"/>
        <v>3.0449999999999998E-2</v>
      </c>
      <c r="S378" s="168">
        <v>0</v>
      </c>
      <c r="T378" s="169">
        <f t="shared" si="33"/>
        <v>0</v>
      </c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R378" s="170" t="s">
        <v>643</v>
      </c>
      <c r="AT378" s="170" t="s">
        <v>478</v>
      </c>
      <c r="AU378" s="170" t="s">
        <v>87</v>
      </c>
      <c r="AY378" s="18" t="s">
        <v>234</v>
      </c>
      <c r="BE378" s="171">
        <f t="shared" si="34"/>
        <v>0</v>
      </c>
      <c r="BF378" s="171">
        <f t="shared" si="35"/>
        <v>0</v>
      </c>
      <c r="BG378" s="171">
        <f t="shared" si="36"/>
        <v>0</v>
      </c>
      <c r="BH378" s="171">
        <f t="shared" si="37"/>
        <v>0</v>
      </c>
      <c r="BI378" s="171">
        <f t="shared" si="38"/>
        <v>0</v>
      </c>
      <c r="BJ378" s="18" t="s">
        <v>87</v>
      </c>
      <c r="BK378" s="171">
        <f t="shared" si="39"/>
        <v>0</v>
      </c>
      <c r="BL378" s="18" t="s">
        <v>327</v>
      </c>
      <c r="BM378" s="170" t="s">
        <v>1741</v>
      </c>
    </row>
    <row r="379" spans="1:65" s="2" customFormat="1" ht="16.5" customHeight="1">
      <c r="A379" s="33"/>
      <c r="B379" s="157"/>
      <c r="C379" s="158" t="s">
        <v>1101</v>
      </c>
      <c r="D379" s="158" t="s">
        <v>237</v>
      </c>
      <c r="E379" s="159" t="s">
        <v>1742</v>
      </c>
      <c r="F379" s="160" t="s">
        <v>1743</v>
      </c>
      <c r="G379" s="161" t="s">
        <v>305</v>
      </c>
      <c r="H379" s="162">
        <v>14</v>
      </c>
      <c r="I379" s="163"/>
      <c r="J379" s="164">
        <f t="shared" si="30"/>
        <v>0</v>
      </c>
      <c r="K379" s="165"/>
      <c r="L379" s="34"/>
      <c r="M379" s="166" t="s">
        <v>1</v>
      </c>
      <c r="N379" s="167" t="s">
        <v>41</v>
      </c>
      <c r="O379" s="62"/>
      <c r="P379" s="168">
        <f t="shared" si="31"/>
        <v>0</v>
      </c>
      <c r="Q379" s="168">
        <v>8.0000000000000007E-5</v>
      </c>
      <c r="R379" s="168">
        <f t="shared" si="32"/>
        <v>1.1200000000000001E-3</v>
      </c>
      <c r="S379" s="168">
        <v>0</v>
      </c>
      <c r="T379" s="169">
        <f t="shared" si="33"/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70" t="s">
        <v>327</v>
      </c>
      <c r="AT379" s="170" t="s">
        <v>237</v>
      </c>
      <c r="AU379" s="170" t="s">
        <v>87</v>
      </c>
      <c r="AY379" s="18" t="s">
        <v>234</v>
      </c>
      <c r="BE379" s="171">
        <f t="shared" si="34"/>
        <v>0</v>
      </c>
      <c r="BF379" s="171">
        <f t="shared" si="35"/>
        <v>0</v>
      </c>
      <c r="BG379" s="171">
        <f t="shared" si="36"/>
        <v>0</v>
      </c>
      <c r="BH379" s="171">
        <f t="shared" si="37"/>
        <v>0</v>
      </c>
      <c r="BI379" s="171">
        <f t="shared" si="38"/>
        <v>0</v>
      </c>
      <c r="BJ379" s="18" t="s">
        <v>87</v>
      </c>
      <c r="BK379" s="171">
        <f t="shared" si="39"/>
        <v>0</v>
      </c>
      <c r="BL379" s="18" t="s">
        <v>327</v>
      </c>
      <c r="BM379" s="170" t="s">
        <v>1744</v>
      </c>
    </row>
    <row r="380" spans="1:65" s="14" customFormat="1">
      <c r="B380" s="180"/>
      <c r="D380" s="173" t="s">
        <v>243</v>
      </c>
      <c r="E380" s="181" t="s">
        <v>1</v>
      </c>
      <c r="F380" s="182" t="s">
        <v>1745</v>
      </c>
      <c r="H380" s="183">
        <v>7</v>
      </c>
      <c r="I380" s="184"/>
      <c r="L380" s="180"/>
      <c r="M380" s="185"/>
      <c r="N380" s="186"/>
      <c r="O380" s="186"/>
      <c r="P380" s="186"/>
      <c r="Q380" s="186"/>
      <c r="R380" s="186"/>
      <c r="S380" s="186"/>
      <c r="T380" s="187"/>
      <c r="AT380" s="181" t="s">
        <v>243</v>
      </c>
      <c r="AU380" s="181" t="s">
        <v>87</v>
      </c>
      <c r="AV380" s="14" t="s">
        <v>87</v>
      </c>
      <c r="AW380" s="14" t="s">
        <v>29</v>
      </c>
      <c r="AX380" s="14" t="s">
        <v>75</v>
      </c>
      <c r="AY380" s="181" t="s">
        <v>234</v>
      </c>
    </row>
    <row r="381" spans="1:65" s="14" customFormat="1">
      <c r="B381" s="180"/>
      <c r="D381" s="173" t="s">
        <v>243</v>
      </c>
      <c r="E381" s="181" t="s">
        <v>1</v>
      </c>
      <c r="F381" s="182" t="s">
        <v>1746</v>
      </c>
      <c r="H381" s="183">
        <v>7</v>
      </c>
      <c r="I381" s="184"/>
      <c r="L381" s="180"/>
      <c r="M381" s="185"/>
      <c r="N381" s="186"/>
      <c r="O381" s="186"/>
      <c r="P381" s="186"/>
      <c r="Q381" s="186"/>
      <c r="R381" s="186"/>
      <c r="S381" s="186"/>
      <c r="T381" s="187"/>
      <c r="AT381" s="181" t="s">
        <v>243</v>
      </c>
      <c r="AU381" s="181" t="s">
        <v>87</v>
      </c>
      <c r="AV381" s="14" t="s">
        <v>87</v>
      </c>
      <c r="AW381" s="14" t="s">
        <v>29</v>
      </c>
      <c r="AX381" s="14" t="s">
        <v>75</v>
      </c>
      <c r="AY381" s="181" t="s">
        <v>234</v>
      </c>
    </row>
    <row r="382" spans="1:65" s="15" customFormat="1">
      <c r="B382" s="188"/>
      <c r="D382" s="173" t="s">
        <v>243</v>
      </c>
      <c r="E382" s="189" t="s">
        <v>1</v>
      </c>
      <c r="F382" s="190" t="s">
        <v>248</v>
      </c>
      <c r="H382" s="191">
        <v>14</v>
      </c>
      <c r="I382" s="192"/>
      <c r="L382" s="188"/>
      <c r="M382" s="193"/>
      <c r="N382" s="194"/>
      <c r="O382" s="194"/>
      <c r="P382" s="194"/>
      <c r="Q382" s="194"/>
      <c r="R382" s="194"/>
      <c r="S382" s="194"/>
      <c r="T382" s="195"/>
      <c r="AT382" s="189" t="s">
        <v>243</v>
      </c>
      <c r="AU382" s="189" t="s">
        <v>87</v>
      </c>
      <c r="AV382" s="15" t="s">
        <v>241</v>
      </c>
      <c r="AW382" s="15" t="s">
        <v>29</v>
      </c>
      <c r="AX382" s="15" t="s">
        <v>82</v>
      </c>
      <c r="AY382" s="189" t="s">
        <v>234</v>
      </c>
    </row>
    <row r="383" spans="1:65" s="2" customFormat="1" ht="24.15" customHeight="1">
      <c r="A383" s="33"/>
      <c r="B383" s="157"/>
      <c r="C383" s="199" t="s">
        <v>1105</v>
      </c>
      <c r="D383" s="199" t="s">
        <v>478</v>
      </c>
      <c r="E383" s="200" t="s">
        <v>1747</v>
      </c>
      <c r="F383" s="201" t="s">
        <v>1748</v>
      </c>
      <c r="G383" s="202" t="s">
        <v>305</v>
      </c>
      <c r="H383" s="203">
        <v>14</v>
      </c>
      <c r="I383" s="204"/>
      <c r="J383" s="205">
        <f>ROUND(I383*H383,2)</f>
        <v>0</v>
      </c>
      <c r="K383" s="206"/>
      <c r="L383" s="207"/>
      <c r="M383" s="208" t="s">
        <v>1</v>
      </c>
      <c r="N383" s="209" t="s">
        <v>41</v>
      </c>
      <c r="O383" s="62"/>
      <c r="P383" s="168">
        <f>O383*H383</f>
        <v>0</v>
      </c>
      <c r="Q383" s="168">
        <v>4.6000000000000001E-4</v>
      </c>
      <c r="R383" s="168">
        <f>Q383*H383</f>
        <v>6.4400000000000004E-3</v>
      </c>
      <c r="S383" s="168">
        <v>0</v>
      </c>
      <c r="T383" s="169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70" t="s">
        <v>643</v>
      </c>
      <c r="AT383" s="170" t="s">
        <v>478</v>
      </c>
      <c r="AU383" s="170" t="s">
        <v>87</v>
      </c>
      <c r="AY383" s="18" t="s">
        <v>234</v>
      </c>
      <c r="BE383" s="171">
        <f>IF(N383="základná",J383,0)</f>
        <v>0</v>
      </c>
      <c r="BF383" s="171">
        <f>IF(N383="znížená",J383,0)</f>
        <v>0</v>
      </c>
      <c r="BG383" s="171">
        <f>IF(N383="zákl. prenesená",J383,0)</f>
        <v>0</v>
      </c>
      <c r="BH383" s="171">
        <f>IF(N383="zníž. prenesená",J383,0)</f>
        <v>0</v>
      </c>
      <c r="BI383" s="171">
        <f>IF(N383="nulová",J383,0)</f>
        <v>0</v>
      </c>
      <c r="BJ383" s="18" t="s">
        <v>87</v>
      </c>
      <c r="BK383" s="171">
        <f>ROUND(I383*H383,2)</f>
        <v>0</v>
      </c>
      <c r="BL383" s="18" t="s">
        <v>327</v>
      </c>
      <c r="BM383" s="170" t="s">
        <v>1749</v>
      </c>
    </row>
    <row r="384" spans="1:65" s="2" customFormat="1" ht="16.5" customHeight="1">
      <c r="A384" s="33"/>
      <c r="B384" s="157"/>
      <c r="C384" s="158" t="s">
        <v>1109</v>
      </c>
      <c r="D384" s="158" t="s">
        <v>237</v>
      </c>
      <c r="E384" s="159" t="s">
        <v>1750</v>
      </c>
      <c r="F384" s="160" t="s">
        <v>1751</v>
      </c>
      <c r="G384" s="161" t="s">
        <v>305</v>
      </c>
      <c r="H384" s="162">
        <v>7</v>
      </c>
      <c r="I384" s="163"/>
      <c r="J384" s="164">
        <f>ROUND(I384*H384,2)</f>
        <v>0</v>
      </c>
      <c r="K384" s="165"/>
      <c r="L384" s="34"/>
      <c r="M384" s="166" t="s">
        <v>1</v>
      </c>
      <c r="N384" s="167" t="s">
        <v>41</v>
      </c>
      <c r="O384" s="62"/>
      <c r="P384" s="168">
        <f>O384*H384</f>
        <v>0</v>
      </c>
      <c r="Q384" s="168">
        <v>8.0000000000000007E-5</v>
      </c>
      <c r="R384" s="168">
        <f>Q384*H384</f>
        <v>5.6000000000000006E-4</v>
      </c>
      <c r="S384" s="168">
        <v>0</v>
      </c>
      <c r="T384" s="169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70" t="s">
        <v>327</v>
      </c>
      <c r="AT384" s="170" t="s">
        <v>237</v>
      </c>
      <c r="AU384" s="170" t="s">
        <v>87</v>
      </c>
      <c r="AY384" s="18" t="s">
        <v>234</v>
      </c>
      <c r="BE384" s="171">
        <f>IF(N384="základná",J384,0)</f>
        <v>0</v>
      </c>
      <c r="BF384" s="171">
        <f>IF(N384="znížená",J384,0)</f>
        <v>0</v>
      </c>
      <c r="BG384" s="171">
        <f>IF(N384="zákl. prenesená",J384,0)</f>
        <v>0</v>
      </c>
      <c r="BH384" s="171">
        <f>IF(N384="zníž. prenesená",J384,0)</f>
        <v>0</v>
      </c>
      <c r="BI384" s="171">
        <f>IF(N384="nulová",J384,0)</f>
        <v>0</v>
      </c>
      <c r="BJ384" s="18" t="s">
        <v>87</v>
      </c>
      <c r="BK384" s="171">
        <f>ROUND(I384*H384,2)</f>
        <v>0</v>
      </c>
      <c r="BL384" s="18" t="s">
        <v>327</v>
      </c>
      <c r="BM384" s="170" t="s">
        <v>1752</v>
      </c>
    </row>
    <row r="385" spans="1:65" s="14" customFormat="1">
      <c r="B385" s="180"/>
      <c r="D385" s="173" t="s">
        <v>243</v>
      </c>
      <c r="E385" s="181" t="s">
        <v>1</v>
      </c>
      <c r="F385" s="182" t="s">
        <v>1753</v>
      </c>
      <c r="H385" s="183">
        <v>7</v>
      </c>
      <c r="I385" s="184"/>
      <c r="L385" s="180"/>
      <c r="M385" s="185"/>
      <c r="N385" s="186"/>
      <c r="O385" s="186"/>
      <c r="P385" s="186"/>
      <c r="Q385" s="186"/>
      <c r="R385" s="186"/>
      <c r="S385" s="186"/>
      <c r="T385" s="187"/>
      <c r="AT385" s="181" t="s">
        <v>243</v>
      </c>
      <c r="AU385" s="181" t="s">
        <v>87</v>
      </c>
      <c r="AV385" s="14" t="s">
        <v>87</v>
      </c>
      <c r="AW385" s="14" t="s">
        <v>29</v>
      </c>
      <c r="AX385" s="14" t="s">
        <v>82</v>
      </c>
      <c r="AY385" s="181" t="s">
        <v>234</v>
      </c>
    </row>
    <row r="386" spans="1:65" s="2" customFormat="1" ht="24.15" customHeight="1">
      <c r="A386" s="33"/>
      <c r="B386" s="157"/>
      <c r="C386" s="199" t="s">
        <v>1113</v>
      </c>
      <c r="D386" s="199" t="s">
        <v>478</v>
      </c>
      <c r="E386" s="200" t="s">
        <v>1754</v>
      </c>
      <c r="F386" s="201" t="s">
        <v>1755</v>
      </c>
      <c r="G386" s="202" t="s">
        <v>305</v>
      </c>
      <c r="H386" s="203">
        <v>7</v>
      </c>
      <c r="I386" s="204"/>
      <c r="J386" s="205">
        <f>ROUND(I386*H386,2)</f>
        <v>0</v>
      </c>
      <c r="K386" s="206"/>
      <c r="L386" s="207"/>
      <c r="M386" s="208" t="s">
        <v>1</v>
      </c>
      <c r="N386" s="209" t="s">
        <v>41</v>
      </c>
      <c r="O386" s="62"/>
      <c r="P386" s="168">
        <f>O386*H386</f>
        <v>0</v>
      </c>
      <c r="Q386" s="168">
        <v>2.4000000000000001E-4</v>
      </c>
      <c r="R386" s="168">
        <f>Q386*H386</f>
        <v>1.6800000000000001E-3</v>
      </c>
      <c r="S386" s="168">
        <v>0</v>
      </c>
      <c r="T386" s="169">
        <f>S386*H386</f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70" t="s">
        <v>643</v>
      </c>
      <c r="AT386" s="170" t="s">
        <v>478</v>
      </c>
      <c r="AU386" s="170" t="s">
        <v>87</v>
      </c>
      <c r="AY386" s="18" t="s">
        <v>234</v>
      </c>
      <c r="BE386" s="171">
        <f>IF(N386="základná",J386,0)</f>
        <v>0</v>
      </c>
      <c r="BF386" s="171">
        <f>IF(N386="znížená",J386,0)</f>
        <v>0</v>
      </c>
      <c r="BG386" s="171">
        <f>IF(N386="zákl. prenesená",J386,0)</f>
        <v>0</v>
      </c>
      <c r="BH386" s="171">
        <f>IF(N386="zníž. prenesená",J386,0)</f>
        <v>0</v>
      </c>
      <c r="BI386" s="171">
        <f>IF(N386="nulová",J386,0)</f>
        <v>0</v>
      </c>
      <c r="BJ386" s="18" t="s">
        <v>87</v>
      </c>
      <c r="BK386" s="171">
        <f>ROUND(I386*H386,2)</f>
        <v>0</v>
      </c>
      <c r="BL386" s="18" t="s">
        <v>327</v>
      </c>
      <c r="BM386" s="170" t="s">
        <v>1756</v>
      </c>
    </row>
    <row r="387" spans="1:65" s="2" customFormat="1" ht="33" customHeight="1">
      <c r="A387" s="33"/>
      <c r="B387" s="157"/>
      <c r="C387" s="158" t="s">
        <v>1117</v>
      </c>
      <c r="D387" s="158" t="s">
        <v>237</v>
      </c>
      <c r="E387" s="159" t="s">
        <v>1757</v>
      </c>
      <c r="F387" s="160" t="s">
        <v>1758</v>
      </c>
      <c r="G387" s="161" t="s">
        <v>305</v>
      </c>
      <c r="H387" s="162">
        <v>14</v>
      </c>
      <c r="I387" s="163"/>
      <c r="J387" s="164">
        <f>ROUND(I387*H387,2)</f>
        <v>0</v>
      </c>
      <c r="K387" s="165"/>
      <c r="L387" s="34"/>
      <c r="M387" s="166" t="s">
        <v>1</v>
      </c>
      <c r="N387" s="167" t="s">
        <v>41</v>
      </c>
      <c r="O387" s="62"/>
      <c r="P387" s="168">
        <f>O387*H387</f>
        <v>0</v>
      </c>
      <c r="Q387" s="168">
        <v>0</v>
      </c>
      <c r="R387" s="168">
        <f>Q387*H387</f>
        <v>0</v>
      </c>
      <c r="S387" s="168">
        <v>0</v>
      </c>
      <c r="T387" s="169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70" t="s">
        <v>327</v>
      </c>
      <c r="AT387" s="170" t="s">
        <v>237</v>
      </c>
      <c r="AU387" s="170" t="s">
        <v>87</v>
      </c>
      <c r="AY387" s="18" t="s">
        <v>234</v>
      </c>
      <c r="BE387" s="171">
        <f>IF(N387="základná",J387,0)</f>
        <v>0</v>
      </c>
      <c r="BF387" s="171">
        <f>IF(N387="znížená",J387,0)</f>
        <v>0</v>
      </c>
      <c r="BG387" s="171">
        <f>IF(N387="zákl. prenesená",J387,0)</f>
        <v>0</v>
      </c>
      <c r="BH387" s="171">
        <f>IF(N387="zníž. prenesená",J387,0)</f>
        <v>0</v>
      </c>
      <c r="BI387" s="171">
        <f>IF(N387="nulová",J387,0)</f>
        <v>0</v>
      </c>
      <c r="BJ387" s="18" t="s">
        <v>87</v>
      </c>
      <c r="BK387" s="171">
        <f>ROUND(I387*H387,2)</f>
        <v>0</v>
      </c>
      <c r="BL387" s="18" t="s">
        <v>327</v>
      </c>
      <c r="BM387" s="170" t="s">
        <v>1759</v>
      </c>
    </row>
    <row r="388" spans="1:65" s="14" customFormat="1">
      <c r="B388" s="180"/>
      <c r="D388" s="173" t="s">
        <v>243</v>
      </c>
      <c r="E388" s="181" t="s">
        <v>1</v>
      </c>
      <c r="F388" s="182" t="s">
        <v>1499</v>
      </c>
      <c r="H388" s="183">
        <v>7</v>
      </c>
      <c r="I388" s="184"/>
      <c r="L388" s="180"/>
      <c r="M388" s="185"/>
      <c r="N388" s="186"/>
      <c r="O388" s="186"/>
      <c r="P388" s="186"/>
      <c r="Q388" s="186"/>
      <c r="R388" s="186"/>
      <c r="S388" s="186"/>
      <c r="T388" s="187"/>
      <c r="AT388" s="181" t="s">
        <v>243</v>
      </c>
      <c r="AU388" s="181" t="s">
        <v>87</v>
      </c>
      <c r="AV388" s="14" t="s">
        <v>87</v>
      </c>
      <c r="AW388" s="14" t="s">
        <v>29</v>
      </c>
      <c r="AX388" s="14" t="s">
        <v>75</v>
      </c>
      <c r="AY388" s="181" t="s">
        <v>234</v>
      </c>
    </row>
    <row r="389" spans="1:65" s="14" customFormat="1">
      <c r="B389" s="180"/>
      <c r="D389" s="173" t="s">
        <v>243</v>
      </c>
      <c r="E389" s="181" t="s">
        <v>1</v>
      </c>
      <c r="F389" s="182" t="s">
        <v>1760</v>
      </c>
      <c r="H389" s="183">
        <v>7</v>
      </c>
      <c r="I389" s="184"/>
      <c r="L389" s="180"/>
      <c r="M389" s="185"/>
      <c r="N389" s="186"/>
      <c r="O389" s="186"/>
      <c r="P389" s="186"/>
      <c r="Q389" s="186"/>
      <c r="R389" s="186"/>
      <c r="S389" s="186"/>
      <c r="T389" s="187"/>
      <c r="AT389" s="181" t="s">
        <v>243</v>
      </c>
      <c r="AU389" s="181" t="s">
        <v>87</v>
      </c>
      <c r="AV389" s="14" t="s">
        <v>87</v>
      </c>
      <c r="AW389" s="14" t="s">
        <v>29</v>
      </c>
      <c r="AX389" s="14" t="s">
        <v>75</v>
      </c>
      <c r="AY389" s="181" t="s">
        <v>234</v>
      </c>
    </row>
    <row r="390" spans="1:65" s="15" customFormat="1">
      <c r="B390" s="188"/>
      <c r="D390" s="173" t="s">
        <v>243</v>
      </c>
      <c r="E390" s="189" t="s">
        <v>1</v>
      </c>
      <c r="F390" s="190" t="s">
        <v>248</v>
      </c>
      <c r="H390" s="191">
        <v>14</v>
      </c>
      <c r="I390" s="192"/>
      <c r="L390" s="188"/>
      <c r="M390" s="193"/>
      <c r="N390" s="194"/>
      <c r="O390" s="194"/>
      <c r="P390" s="194"/>
      <c r="Q390" s="194"/>
      <c r="R390" s="194"/>
      <c r="S390" s="194"/>
      <c r="T390" s="195"/>
      <c r="AT390" s="189" t="s">
        <v>243</v>
      </c>
      <c r="AU390" s="189" t="s">
        <v>87</v>
      </c>
      <c r="AV390" s="15" t="s">
        <v>241</v>
      </c>
      <c r="AW390" s="15" t="s">
        <v>29</v>
      </c>
      <c r="AX390" s="15" t="s">
        <v>82</v>
      </c>
      <c r="AY390" s="189" t="s">
        <v>234</v>
      </c>
    </row>
    <row r="391" spans="1:65" s="2" customFormat="1" ht="24.15" customHeight="1">
      <c r="A391" s="33"/>
      <c r="B391" s="157"/>
      <c r="C391" s="199" t="s">
        <v>1121</v>
      </c>
      <c r="D391" s="199" t="s">
        <v>478</v>
      </c>
      <c r="E391" s="200" t="s">
        <v>1761</v>
      </c>
      <c r="F391" s="201" t="s">
        <v>1762</v>
      </c>
      <c r="G391" s="202" t="s">
        <v>305</v>
      </c>
      <c r="H391" s="203">
        <v>7</v>
      </c>
      <c r="I391" s="204"/>
      <c r="J391" s="205">
        <f t="shared" ref="J391:J399" si="40">ROUND(I391*H391,2)</f>
        <v>0</v>
      </c>
      <c r="K391" s="206"/>
      <c r="L391" s="207"/>
      <c r="M391" s="208" t="s">
        <v>1</v>
      </c>
      <c r="N391" s="209" t="s">
        <v>41</v>
      </c>
      <c r="O391" s="62"/>
      <c r="P391" s="168">
        <f t="shared" ref="P391:P399" si="41">O391*H391</f>
        <v>0</v>
      </c>
      <c r="Q391" s="168">
        <v>1.49E-3</v>
      </c>
      <c r="R391" s="168">
        <f t="shared" ref="R391:R399" si="42">Q391*H391</f>
        <v>1.043E-2</v>
      </c>
      <c r="S391" s="168">
        <v>0</v>
      </c>
      <c r="T391" s="169">
        <f t="shared" ref="T391:T399" si="43"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70" t="s">
        <v>643</v>
      </c>
      <c r="AT391" s="170" t="s">
        <v>478</v>
      </c>
      <c r="AU391" s="170" t="s">
        <v>87</v>
      </c>
      <c r="AY391" s="18" t="s">
        <v>234</v>
      </c>
      <c r="BE391" s="171">
        <f t="shared" ref="BE391:BE399" si="44">IF(N391="základná",J391,0)</f>
        <v>0</v>
      </c>
      <c r="BF391" s="171">
        <f t="shared" ref="BF391:BF399" si="45">IF(N391="znížená",J391,0)</f>
        <v>0</v>
      </c>
      <c r="BG391" s="171">
        <f t="shared" ref="BG391:BG399" si="46">IF(N391="zákl. prenesená",J391,0)</f>
        <v>0</v>
      </c>
      <c r="BH391" s="171">
        <f t="shared" ref="BH391:BH399" si="47">IF(N391="zníž. prenesená",J391,0)</f>
        <v>0</v>
      </c>
      <c r="BI391" s="171">
        <f t="shared" ref="BI391:BI399" si="48">IF(N391="nulová",J391,0)</f>
        <v>0</v>
      </c>
      <c r="BJ391" s="18" t="s">
        <v>87</v>
      </c>
      <c r="BK391" s="171">
        <f t="shared" ref="BK391:BK399" si="49">ROUND(I391*H391,2)</f>
        <v>0</v>
      </c>
      <c r="BL391" s="18" t="s">
        <v>327</v>
      </c>
      <c r="BM391" s="170" t="s">
        <v>1763</v>
      </c>
    </row>
    <row r="392" spans="1:65" s="2" customFormat="1" ht="24.15" customHeight="1">
      <c r="A392" s="33"/>
      <c r="B392" s="157"/>
      <c r="C392" s="199" t="s">
        <v>1125</v>
      </c>
      <c r="D392" s="199" t="s">
        <v>478</v>
      </c>
      <c r="E392" s="200" t="s">
        <v>1764</v>
      </c>
      <c r="F392" s="201" t="s">
        <v>1765</v>
      </c>
      <c r="G392" s="202" t="s">
        <v>305</v>
      </c>
      <c r="H392" s="203">
        <v>7</v>
      </c>
      <c r="I392" s="204"/>
      <c r="J392" s="205">
        <f t="shared" si="40"/>
        <v>0</v>
      </c>
      <c r="K392" s="206"/>
      <c r="L392" s="207"/>
      <c r="M392" s="208" t="s">
        <v>1</v>
      </c>
      <c r="N392" s="209" t="s">
        <v>41</v>
      </c>
      <c r="O392" s="62"/>
      <c r="P392" s="168">
        <f t="shared" si="41"/>
        <v>0</v>
      </c>
      <c r="Q392" s="168">
        <v>1E-3</v>
      </c>
      <c r="R392" s="168">
        <f t="shared" si="42"/>
        <v>7.0000000000000001E-3</v>
      </c>
      <c r="S392" s="168">
        <v>0</v>
      </c>
      <c r="T392" s="169">
        <f t="shared" si="43"/>
        <v>0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70" t="s">
        <v>643</v>
      </c>
      <c r="AT392" s="170" t="s">
        <v>478</v>
      </c>
      <c r="AU392" s="170" t="s">
        <v>87</v>
      </c>
      <c r="AY392" s="18" t="s">
        <v>234</v>
      </c>
      <c r="BE392" s="171">
        <f t="shared" si="44"/>
        <v>0</v>
      </c>
      <c r="BF392" s="171">
        <f t="shared" si="45"/>
        <v>0</v>
      </c>
      <c r="BG392" s="171">
        <f t="shared" si="46"/>
        <v>0</v>
      </c>
      <c r="BH392" s="171">
        <f t="shared" si="47"/>
        <v>0</v>
      </c>
      <c r="BI392" s="171">
        <f t="shared" si="48"/>
        <v>0</v>
      </c>
      <c r="BJ392" s="18" t="s">
        <v>87</v>
      </c>
      <c r="BK392" s="171">
        <f t="shared" si="49"/>
        <v>0</v>
      </c>
      <c r="BL392" s="18" t="s">
        <v>327</v>
      </c>
      <c r="BM392" s="170" t="s">
        <v>1766</v>
      </c>
    </row>
    <row r="393" spans="1:65" s="2" customFormat="1" ht="16.5" customHeight="1">
      <c r="A393" s="33"/>
      <c r="B393" s="157"/>
      <c r="C393" s="158" t="s">
        <v>1129</v>
      </c>
      <c r="D393" s="158" t="s">
        <v>237</v>
      </c>
      <c r="E393" s="159" t="s">
        <v>1767</v>
      </c>
      <c r="F393" s="160" t="s">
        <v>1768</v>
      </c>
      <c r="G393" s="161" t="s">
        <v>305</v>
      </c>
      <c r="H393" s="162">
        <v>7</v>
      </c>
      <c r="I393" s="163"/>
      <c r="J393" s="164">
        <f t="shared" si="40"/>
        <v>0</v>
      </c>
      <c r="K393" s="165"/>
      <c r="L393" s="34"/>
      <c r="M393" s="166" t="s">
        <v>1</v>
      </c>
      <c r="N393" s="167" t="s">
        <v>41</v>
      </c>
      <c r="O393" s="62"/>
      <c r="P393" s="168">
        <f t="shared" si="41"/>
        <v>0</v>
      </c>
      <c r="Q393" s="168">
        <v>0</v>
      </c>
      <c r="R393" s="168">
        <f t="shared" si="42"/>
        <v>0</v>
      </c>
      <c r="S393" s="168">
        <v>0</v>
      </c>
      <c r="T393" s="169">
        <f t="shared" si="43"/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70" t="s">
        <v>327</v>
      </c>
      <c r="AT393" s="170" t="s">
        <v>237</v>
      </c>
      <c r="AU393" s="170" t="s">
        <v>87</v>
      </c>
      <c r="AY393" s="18" t="s">
        <v>234</v>
      </c>
      <c r="BE393" s="171">
        <f t="shared" si="44"/>
        <v>0</v>
      </c>
      <c r="BF393" s="171">
        <f t="shared" si="45"/>
        <v>0</v>
      </c>
      <c r="BG393" s="171">
        <f t="shared" si="46"/>
        <v>0</v>
      </c>
      <c r="BH393" s="171">
        <f t="shared" si="47"/>
        <v>0</v>
      </c>
      <c r="BI393" s="171">
        <f t="shared" si="48"/>
        <v>0</v>
      </c>
      <c r="BJ393" s="18" t="s">
        <v>87</v>
      </c>
      <c r="BK393" s="171">
        <f t="shared" si="49"/>
        <v>0</v>
      </c>
      <c r="BL393" s="18" t="s">
        <v>327</v>
      </c>
      <c r="BM393" s="170" t="s">
        <v>1769</v>
      </c>
    </row>
    <row r="394" spans="1:65" s="2" customFormat="1" ht="21.75" customHeight="1">
      <c r="A394" s="33"/>
      <c r="B394" s="157"/>
      <c r="C394" s="199" t="s">
        <v>1133</v>
      </c>
      <c r="D394" s="199" t="s">
        <v>478</v>
      </c>
      <c r="E394" s="200" t="s">
        <v>1770</v>
      </c>
      <c r="F394" s="201" t="s">
        <v>1771</v>
      </c>
      <c r="G394" s="202" t="s">
        <v>305</v>
      </c>
      <c r="H394" s="203">
        <v>7</v>
      </c>
      <c r="I394" s="204"/>
      <c r="J394" s="205">
        <f t="shared" si="40"/>
        <v>0</v>
      </c>
      <c r="K394" s="206"/>
      <c r="L394" s="207"/>
      <c r="M394" s="208" t="s">
        <v>1</v>
      </c>
      <c r="N394" s="209" t="s">
        <v>41</v>
      </c>
      <c r="O394" s="62"/>
      <c r="P394" s="168">
        <f t="shared" si="41"/>
        <v>0</v>
      </c>
      <c r="Q394" s="168">
        <v>3.0999999999999999E-3</v>
      </c>
      <c r="R394" s="168">
        <f t="shared" si="42"/>
        <v>2.1700000000000001E-2</v>
      </c>
      <c r="S394" s="168">
        <v>0</v>
      </c>
      <c r="T394" s="169">
        <f t="shared" si="43"/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70" t="s">
        <v>643</v>
      </c>
      <c r="AT394" s="170" t="s">
        <v>478</v>
      </c>
      <c r="AU394" s="170" t="s">
        <v>87</v>
      </c>
      <c r="AY394" s="18" t="s">
        <v>234</v>
      </c>
      <c r="BE394" s="171">
        <f t="shared" si="44"/>
        <v>0</v>
      </c>
      <c r="BF394" s="171">
        <f t="shared" si="45"/>
        <v>0</v>
      </c>
      <c r="BG394" s="171">
        <f t="shared" si="46"/>
        <v>0</v>
      </c>
      <c r="BH394" s="171">
        <f t="shared" si="47"/>
        <v>0</v>
      </c>
      <c r="BI394" s="171">
        <f t="shared" si="48"/>
        <v>0</v>
      </c>
      <c r="BJ394" s="18" t="s">
        <v>87</v>
      </c>
      <c r="BK394" s="171">
        <f t="shared" si="49"/>
        <v>0</v>
      </c>
      <c r="BL394" s="18" t="s">
        <v>327</v>
      </c>
      <c r="BM394" s="170" t="s">
        <v>1772</v>
      </c>
    </row>
    <row r="395" spans="1:65" s="2" customFormat="1" ht="24.15" customHeight="1">
      <c r="A395" s="33"/>
      <c r="B395" s="157"/>
      <c r="C395" s="158" t="s">
        <v>1137</v>
      </c>
      <c r="D395" s="158" t="s">
        <v>237</v>
      </c>
      <c r="E395" s="159" t="s">
        <v>1773</v>
      </c>
      <c r="F395" s="160" t="s">
        <v>1774</v>
      </c>
      <c r="G395" s="161" t="s">
        <v>305</v>
      </c>
      <c r="H395" s="162">
        <v>7</v>
      </c>
      <c r="I395" s="163"/>
      <c r="J395" s="164">
        <f t="shared" si="40"/>
        <v>0</v>
      </c>
      <c r="K395" s="165"/>
      <c r="L395" s="34"/>
      <c r="M395" s="166" t="s">
        <v>1</v>
      </c>
      <c r="N395" s="167" t="s">
        <v>41</v>
      </c>
      <c r="O395" s="62"/>
      <c r="P395" s="168">
        <f t="shared" si="41"/>
        <v>0</v>
      </c>
      <c r="Q395" s="168">
        <v>0</v>
      </c>
      <c r="R395" s="168">
        <f t="shared" si="42"/>
        <v>0</v>
      </c>
      <c r="S395" s="168">
        <v>0</v>
      </c>
      <c r="T395" s="169">
        <f t="shared" si="43"/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70" t="s">
        <v>327</v>
      </c>
      <c r="AT395" s="170" t="s">
        <v>237</v>
      </c>
      <c r="AU395" s="170" t="s">
        <v>87</v>
      </c>
      <c r="AY395" s="18" t="s">
        <v>234</v>
      </c>
      <c r="BE395" s="171">
        <f t="shared" si="44"/>
        <v>0</v>
      </c>
      <c r="BF395" s="171">
        <f t="shared" si="45"/>
        <v>0</v>
      </c>
      <c r="BG395" s="171">
        <f t="shared" si="46"/>
        <v>0</v>
      </c>
      <c r="BH395" s="171">
        <f t="shared" si="47"/>
        <v>0</v>
      </c>
      <c r="BI395" s="171">
        <f t="shared" si="48"/>
        <v>0</v>
      </c>
      <c r="BJ395" s="18" t="s">
        <v>87</v>
      </c>
      <c r="BK395" s="171">
        <f t="shared" si="49"/>
        <v>0</v>
      </c>
      <c r="BL395" s="18" t="s">
        <v>327</v>
      </c>
      <c r="BM395" s="170" t="s">
        <v>1775</v>
      </c>
    </row>
    <row r="396" spans="1:65" s="2" customFormat="1" ht="21.75" customHeight="1">
      <c r="A396" s="33"/>
      <c r="B396" s="157"/>
      <c r="C396" s="199" t="s">
        <v>1141</v>
      </c>
      <c r="D396" s="199" t="s">
        <v>478</v>
      </c>
      <c r="E396" s="200" t="s">
        <v>1776</v>
      </c>
      <c r="F396" s="201" t="s">
        <v>1777</v>
      </c>
      <c r="G396" s="202" t="s">
        <v>305</v>
      </c>
      <c r="H396" s="203">
        <v>7</v>
      </c>
      <c r="I396" s="204"/>
      <c r="J396" s="205">
        <f t="shared" si="40"/>
        <v>0</v>
      </c>
      <c r="K396" s="206"/>
      <c r="L396" s="207"/>
      <c r="M396" s="208" t="s">
        <v>1</v>
      </c>
      <c r="N396" s="209" t="s">
        <v>41</v>
      </c>
      <c r="O396" s="62"/>
      <c r="P396" s="168">
        <f t="shared" si="41"/>
        <v>0</v>
      </c>
      <c r="Q396" s="168">
        <v>3.3E-4</v>
      </c>
      <c r="R396" s="168">
        <f t="shared" si="42"/>
        <v>2.31E-3</v>
      </c>
      <c r="S396" s="168">
        <v>0</v>
      </c>
      <c r="T396" s="169">
        <f t="shared" si="43"/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70" t="s">
        <v>643</v>
      </c>
      <c r="AT396" s="170" t="s">
        <v>478</v>
      </c>
      <c r="AU396" s="170" t="s">
        <v>87</v>
      </c>
      <c r="AY396" s="18" t="s">
        <v>234</v>
      </c>
      <c r="BE396" s="171">
        <f t="shared" si="44"/>
        <v>0</v>
      </c>
      <c r="BF396" s="171">
        <f t="shared" si="45"/>
        <v>0</v>
      </c>
      <c r="BG396" s="171">
        <f t="shared" si="46"/>
        <v>0</v>
      </c>
      <c r="BH396" s="171">
        <f t="shared" si="47"/>
        <v>0</v>
      </c>
      <c r="BI396" s="171">
        <f t="shared" si="48"/>
        <v>0</v>
      </c>
      <c r="BJ396" s="18" t="s">
        <v>87</v>
      </c>
      <c r="BK396" s="171">
        <f t="shared" si="49"/>
        <v>0</v>
      </c>
      <c r="BL396" s="18" t="s">
        <v>327</v>
      </c>
      <c r="BM396" s="170" t="s">
        <v>1778</v>
      </c>
    </row>
    <row r="397" spans="1:65" s="2" customFormat="1" ht="33" customHeight="1">
      <c r="A397" s="33"/>
      <c r="B397" s="157"/>
      <c r="C397" s="158" t="s">
        <v>1147</v>
      </c>
      <c r="D397" s="158" t="s">
        <v>237</v>
      </c>
      <c r="E397" s="159" t="s">
        <v>1779</v>
      </c>
      <c r="F397" s="160" t="s">
        <v>1780</v>
      </c>
      <c r="G397" s="161" t="s">
        <v>305</v>
      </c>
      <c r="H397" s="162">
        <v>7</v>
      </c>
      <c r="I397" s="163"/>
      <c r="J397" s="164">
        <f t="shared" si="40"/>
        <v>0</v>
      </c>
      <c r="K397" s="165"/>
      <c r="L397" s="34"/>
      <c r="M397" s="166" t="s">
        <v>1</v>
      </c>
      <c r="N397" s="167" t="s">
        <v>41</v>
      </c>
      <c r="O397" s="62"/>
      <c r="P397" s="168">
        <f t="shared" si="41"/>
        <v>0</v>
      </c>
      <c r="Q397" s="168">
        <v>1.0000000000000001E-5</v>
      </c>
      <c r="R397" s="168">
        <f t="shared" si="42"/>
        <v>7.0000000000000007E-5</v>
      </c>
      <c r="S397" s="168">
        <v>0</v>
      </c>
      <c r="T397" s="169">
        <f t="shared" si="43"/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70" t="s">
        <v>327</v>
      </c>
      <c r="AT397" s="170" t="s">
        <v>237</v>
      </c>
      <c r="AU397" s="170" t="s">
        <v>87</v>
      </c>
      <c r="AY397" s="18" t="s">
        <v>234</v>
      </c>
      <c r="BE397" s="171">
        <f t="shared" si="44"/>
        <v>0</v>
      </c>
      <c r="BF397" s="171">
        <f t="shared" si="45"/>
        <v>0</v>
      </c>
      <c r="BG397" s="171">
        <f t="shared" si="46"/>
        <v>0</v>
      </c>
      <c r="BH397" s="171">
        <f t="shared" si="47"/>
        <v>0</v>
      </c>
      <c r="BI397" s="171">
        <f t="shared" si="48"/>
        <v>0</v>
      </c>
      <c r="BJ397" s="18" t="s">
        <v>87</v>
      </c>
      <c r="BK397" s="171">
        <f t="shared" si="49"/>
        <v>0</v>
      </c>
      <c r="BL397" s="18" t="s">
        <v>327</v>
      </c>
      <c r="BM397" s="170" t="s">
        <v>1781</v>
      </c>
    </row>
    <row r="398" spans="1:65" s="2" customFormat="1" ht="24.15" customHeight="1">
      <c r="A398" s="33"/>
      <c r="B398" s="157"/>
      <c r="C398" s="199" t="s">
        <v>1151</v>
      </c>
      <c r="D398" s="199" t="s">
        <v>478</v>
      </c>
      <c r="E398" s="200" t="s">
        <v>1782</v>
      </c>
      <c r="F398" s="201" t="s">
        <v>1783</v>
      </c>
      <c r="G398" s="202" t="s">
        <v>305</v>
      </c>
      <c r="H398" s="203">
        <v>7</v>
      </c>
      <c r="I398" s="204"/>
      <c r="J398" s="205">
        <f t="shared" si="40"/>
        <v>0</v>
      </c>
      <c r="K398" s="206"/>
      <c r="L398" s="207"/>
      <c r="M398" s="208" t="s">
        <v>1</v>
      </c>
      <c r="N398" s="209" t="s">
        <v>41</v>
      </c>
      <c r="O398" s="62"/>
      <c r="P398" s="168">
        <f t="shared" si="41"/>
        <v>0</v>
      </c>
      <c r="Q398" s="168">
        <v>3.6000000000000002E-4</v>
      </c>
      <c r="R398" s="168">
        <f t="shared" si="42"/>
        <v>2.5200000000000001E-3</v>
      </c>
      <c r="S398" s="168">
        <v>0</v>
      </c>
      <c r="T398" s="169">
        <f t="shared" si="43"/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70" t="s">
        <v>643</v>
      </c>
      <c r="AT398" s="170" t="s">
        <v>478</v>
      </c>
      <c r="AU398" s="170" t="s">
        <v>87</v>
      </c>
      <c r="AY398" s="18" t="s">
        <v>234</v>
      </c>
      <c r="BE398" s="171">
        <f t="shared" si="44"/>
        <v>0</v>
      </c>
      <c r="BF398" s="171">
        <f t="shared" si="45"/>
        <v>0</v>
      </c>
      <c r="BG398" s="171">
        <f t="shared" si="46"/>
        <v>0</v>
      </c>
      <c r="BH398" s="171">
        <f t="shared" si="47"/>
        <v>0</v>
      </c>
      <c r="BI398" s="171">
        <f t="shared" si="48"/>
        <v>0</v>
      </c>
      <c r="BJ398" s="18" t="s">
        <v>87</v>
      </c>
      <c r="BK398" s="171">
        <f t="shared" si="49"/>
        <v>0</v>
      </c>
      <c r="BL398" s="18" t="s">
        <v>327</v>
      </c>
      <c r="BM398" s="170" t="s">
        <v>1784</v>
      </c>
    </row>
    <row r="399" spans="1:65" s="2" customFormat="1" ht="24.15" customHeight="1">
      <c r="A399" s="33"/>
      <c r="B399" s="157"/>
      <c r="C399" s="158" t="s">
        <v>1157</v>
      </c>
      <c r="D399" s="158" t="s">
        <v>237</v>
      </c>
      <c r="E399" s="159" t="s">
        <v>1785</v>
      </c>
      <c r="F399" s="160" t="s">
        <v>1786</v>
      </c>
      <c r="G399" s="161" t="s">
        <v>305</v>
      </c>
      <c r="H399" s="162">
        <v>14</v>
      </c>
      <c r="I399" s="163"/>
      <c r="J399" s="164">
        <f t="shared" si="40"/>
        <v>0</v>
      </c>
      <c r="K399" s="165"/>
      <c r="L399" s="34"/>
      <c r="M399" s="166" t="s">
        <v>1</v>
      </c>
      <c r="N399" s="167" t="s">
        <v>41</v>
      </c>
      <c r="O399" s="62"/>
      <c r="P399" s="168">
        <f t="shared" si="41"/>
        <v>0</v>
      </c>
      <c r="Q399" s="168">
        <v>0</v>
      </c>
      <c r="R399" s="168">
        <f t="shared" si="42"/>
        <v>0</v>
      </c>
      <c r="S399" s="168">
        <v>0</v>
      </c>
      <c r="T399" s="169">
        <f t="shared" si="43"/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70" t="s">
        <v>327</v>
      </c>
      <c r="AT399" s="170" t="s">
        <v>237</v>
      </c>
      <c r="AU399" s="170" t="s">
        <v>87</v>
      </c>
      <c r="AY399" s="18" t="s">
        <v>234</v>
      </c>
      <c r="BE399" s="171">
        <f t="shared" si="44"/>
        <v>0</v>
      </c>
      <c r="BF399" s="171">
        <f t="shared" si="45"/>
        <v>0</v>
      </c>
      <c r="BG399" s="171">
        <f t="shared" si="46"/>
        <v>0</v>
      </c>
      <c r="BH399" s="171">
        <f t="shared" si="47"/>
        <v>0</v>
      </c>
      <c r="BI399" s="171">
        <f t="shared" si="48"/>
        <v>0</v>
      </c>
      <c r="BJ399" s="18" t="s">
        <v>87</v>
      </c>
      <c r="BK399" s="171">
        <f t="shared" si="49"/>
        <v>0</v>
      </c>
      <c r="BL399" s="18" t="s">
        <v>327</v>
      </c>
      <c r="BM399" s="170" t="s">
        <v>1787</v>
      </c>
    </row>
    <row r="400" spans="1:65" s="14" customFormat="1">
      <c r="B400" s="180"/>
      <c r="D400" s="173" t="s">
        <v>243</v>
      </c>
      <c r="E400" s="181" t="s">
        <v>1</v>
      </c>
      <c r="F400" s="182" t="s">
        <v>1788</v>
      </c>
      <c r="H400" s="183">
        <v>7</v>
      </c>
      <c r="I400" s="184"/>
      <c r="L400" s="180"/>
      <c r="M400" s="185"/>
      <c r="N400" s="186"/>
      <c r="O400" s="186"/>
      <c r="P400" s="186"/>
      <c r="Q400" s="186"/>
      <c r="R400" s="186"/>
      <c r="S400" s="186"/>
      <c r="T400" s="187"/>
      <c r="AT400" s="181" t="s">
        <v>243</v>
      </c>
      <c r="AU400" s="181" t="s">
        <v>87</v>
      </c>
      <c r="AV400" s="14" t="s">
        <v>87</v>
      </c>
      <c r="AW400" s="14" t="s">
        <v>29</v>
      </c>
      <c r="AX400" s="14" t="s">
        <v>75</v>
      </c>
      <c r="AY400" s="181" t="s">
        <v>234</v>
      </c>
    </row>
    <row r="401" spans="1:65" s="14" customFormat="1">
      <c r="B401" s="180"/>
      <c r="D401" s="173" t="s">
        <v>243</v>
      </c>
      <c r="E401" s="181" t="s">
        <v>1</v>
      </c>
      <c r="F401" s="182" t="s">
        <v>1789</v>
      </c>
      <c r="H401" s="183">
        <v>7</v>
      </c>
      <c r="I401" s="184"/>
      <c r="L401" s="180"/>
      <c r="M401" s="185"/>
      <c r="N401" s="186"/>
      <c r="O401" s="186"/>
      <c r="P401" s="186"/>
      <c r="Q401" s="186"/>
      <c r="R401" s="186"/>
      <c r="S401" s="186"/>
      <c r="T401" s="187"/>
      <c r="AT401" s="181" t="s">
        <v>243</v>
      </c>
      <c r="AU401" s="181" t="s">
        <v>87</v>
      </c>
      <c r="AV401" s="14" t="s">
        <v>87</v>
      </c>
      <c r="AW401" s="14" t="s">
        <v>29</v>
      </c>
      <c r="AX401" s="14" t="s">
        <v>75</v>
      </c>
      <c r="AY401" s="181" t="s">
        <v>234</v>
      </c>
    </row>
    <row r="402" spans="1:65" s="15" customFormat="1">
      <c r="B402" s="188"/>
      <c r="D402" s="173" t="s">
        <v>243</v>
      </c>
      <c r="E402" s="189" t="s">
        <v>1</v>
      </c>
      <c r="F402" s="190" t="s">
        <v>248</v>
      </c>
      <c r="H402" s="191">
        <v>14</v>
      </c>
      <c r="I402" s="192"/>
      <c r="L402" s="188"/>
      <c r="M402" s="193"/>
      <c r="N402" s="194"/>
      <c r="O402" s="194"/>
      <c r="P402" s="194"/>
      <c r="Q402" s="194"/>
      <c r="R402" s="194"/>
      <c r="S402" s="194"/>
      <c r="T402" s="195"/>
      <c r="AT402" s="189" t="s">
        <v>243</v>
      </c>
      <c r="AU402" s="189" t="s">
        <v>87</v>
      </c>
      <c r="AV402" s="15" t="s">
        <v>241</v>
      </c>
      <c r="AW402" s="15" t="s">
        <v>29</v>
      </c>
      <c r="AX402" s="15" t="s">
        <v>82</v>
      </c>
      <c r="AY402" s="189" t="s">
        <v>234</v>
      </c>
    </row>
    <row r="403" spans="1:65" s="2" customFormat="1" ht="24.15" customHeight="1">
      <c r="A403" s="33"/>
      <c r="B403" s="157"/>
      <c r="C403" s="199" t="s">
        <v>1163</v>
      </c>
      <c r="D403" s="199" t="s">
        <v>478</v>
      </c>
      <c r="E403" s="200" t="s">
        <v>1790</v>
      </c>
      <c r="F403" s="201" t="s">
        <v>1791</v>
      </c>
      <c r="G403" s="202" t="s">
        <v>305</v>
      </c>
      <c r="H403" s="203">
        <v>14</v>
      </c>
      <c r="I403" s="204"/>
      <c r="J403" s="205">
        <f>ROUND(I403*H403,2)</f>
        <v>0</v>
      </c>
      <c r="K403" s="206"/>
      <c r="L403" s="207"/>
      <c r="M403" s="208" t="s">
        <v>1</v>
      </c>
      <c r="N403" s="209" t="s">
        <v>41</v>
      </c>
      <c r="O403" s="62"/>
      <c r="P403" s="168">
        <f>O403*H403</f>
        <v>0</v>
      </c>
      <c r="Q403" s="168">
        <v>2.9999999999999997E-4</v>
      </c>
      <c r="R403" s="168">
        <f>Q403*H403</f>
        <v>4.1999999999999997E-3</v>
      </c>
      <c r="S403" s="168">
        <v>0</v>
      </c>
      <c r="T403" s="169">
        <f>S403*H403</f>
        <v>0</v>
      </c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R403" s="170" t="s">
        <v>643</v>
      </c>
      <c r="AT403" s="170" t="s">
        <v>478</v>
      </c>
      <c r="AU403" s="170" t="s">
        <v>87</v>
      </c>
      <c r="AY403" s="18" t="s">
        <v>234</v>
      </c>
      <c r="BE403" s="171">
        <f>IF(N403="základná",J403,0)</f>
        <v>0</v>
      </c>
      <c r="BF403" s="171">
        <f>IF(N403="znížená",J403,0)</f>
        <v>0</v>
      </c>
      <c r="BG403" s="171">
        <f>IF(N403="zákl. prenesená",J403,0)</f>
        <v>0</v>
      </c>
      <c r="BH403" s="171">
        <f>IF(N403="zníž. prenesená",J403,0)</f>
        <v>0</v>
      </c>
      <c r="BI403" s="171">
        <f>IF(N403="nulová",J403,0)</f>
        <v>0</v>
      </c>
      <c r="BJ403" s="18" t="s">
        <v>87</v>
      </c>
      <c r="BK403" s="171">
        <f>ROUND(I403*H403,2)</f>
        <v>0</v>
      </c>
      <c r="BL403" s="18" t="s">
        <v>327</v>
      </c>
      <c r="BM403" s="170" t="s">
        <v>1792</v>
      </c>
    </row>
    <row r="404" spans="1:65" s="2" customFormat="1" ht="24.15" customHeight="1">
      <c r="A404" s="33"/>
      <c r="B404" s="157"/>
      <c r="C404" s="158" t="s">
        <v>1169</v>
      </c>
      <c r="D404" s="158" t="s">
        <v>237</v>
      </c>
      <c r="E404" s="159" t="s">
        <v>1793</v>
      </c>
      <c r="F404" s="160" t="s">
        <v>1794</v>
      </c>
      <c r="G404" s="161" t="s">
        <v>305</v>
      </c>
      <c r="H404" s="162">
        <v>7</v>
      </c>
      <c r="I404" s="163"/>
      <c r="J404" s="164">
        <f>ROUND(I404*H404,2)</f>
        <v>0</v>
      </c>
      <c r="K404" s="165"/>
      <c r="L404" s="34"/>
      <c r="M404" s="166" t="s">
        <v>1</v>
      </c>
      <c r="N404" s="167" t="s">
        <v>41</v>
      </c>
      <c r="O404" s="62"/>
      <c r="P404" s="168">
        <f>O404*H404</f>
        <v>0</v>
      </c>
      <c r="Q404" s="168">
        <v>0</v>
      </c>
      <c r="R404" s="168">
        <f>Q404*H404</f>
        <v>0</v>
      </c>
      <c r="S404" s="168">
        <v>0</v>
      </c>
      <c r="T404" s="169">
        <f>S404*H404</f>
        <v>0</v>
      </c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R404" s="170" t="s">
        <v>327</v>
      </c>
      <c r="AT404" s="170" t="s">
        <v>237</v>
      </c>
      <c r="AU404" s="170" t="s">
        <v>87</v>
      </c>
      <c r="AY404" s="18" t="s">
        <v>234</v>
      </c>
      <c r="BE404" s="171">
        <f>IF(N404="základná",J404,0)</f>
        <v>0</v>
      </c>
      <c r="BF404" s="171">
        <f>IF(N404="znížená",J404,0)</f>
        <v>0</v>
      </c>
      <c r="BG404" s="171">
        <f>IF(N404="zákl. prenesená",J404,0)</f>
        <v>0</v>
      </c>
      <c r="BH404" s="171">
        <f>IF(N404="zníž. prenesená",J404,0)</f>
        <v>0</v>
      </c>
      <c r="BI404" s="171">
        <f>IF(N404="nulová",J404,0)</f>
        <v>0</v>
      </c>
      <c r="BJ404" s="18" t="s">
        <v>87</v>
      </c>
      <c r="BK404" s="171">
        <f>ROUND(I404*H404,2)</f>
        <v>0</v>
      </c>
      <c r="BL404" s="18" t="s">
        <v>327</v>
      </c>
      <c r="BM404" s="170" t="s">
        <v>1795</v>
      </c>
    </row>
    <row r="405" spans="1:65" s="2" customFormat="1" ht="37.950000000000003" customHeight="1">
      <c r="A405" s="33"/>
      <c r="B405" s="157"/>
      <c r="C405" s="199" t="s">
        <v>1176</v>
      </c>
      <c r="D405" s="199" t="s">
        <v>478</v>
      </c>
      <c r="E405" s="200" t="s">
        <v>1796</v>
      </c>
      <c r="F405" s="201" t="s">
        <v>1797</v>
      </c>
      <c r="G405" s="202" t="s">
        <v>305</v>
      </c>
      <c r="H405" s="203">
        <v>7</v>
      </c>
      <c r="I405" s="204"/>
      <c r="J405" s="205">
        <f>ROUND(I405*H405,2)</f>
        <v>0</v>
      </c>
      <c r="K405" s="206"/>
      <c r="L405" s="207"/>
      <c r="M405" s="208" t="s">
        <v>1</v>
      </c>
      <c r="N405" s="209" t="s">
        <v>41</v>
      </c>
      <c r="O405" s="62"/>
      <c r="P405" s="168">
        <f>O405*H405</f>
        <v>0</v>
      </c>
      <c r="Q405" s="168">
        <v>8.9999999999999998E-4</v>
      </c>
      <c r="R405" s="168">
        <f>Q405*H405</f>
        <v>6.3E-3</v>
      </c>
      <c r="S405" s="168">
        <v>0</v>
      </c>
      <c r="T405" s="169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70" t="s">
        <v>643</v>
      </c>
      <c r="AT405" s="170" t="s">
        <v>478</v>
      </c>
      <c r="AU405" s="170" t="s">
        <v>87</v>
      </c>
      <c r="AY405" s="18" t="s">
        <v>234</v>
      </c>
      <c r="BE405" s="171">
        <f>IF(N405="základná",J405,0)</f>
        <v>0</v>
      </c>
      <c r="BF405" s="171">
        <f>IF(N405="znížená",J405,0)</f>
        <v>0</v>
      </c>
      <c r="BG405" s="171">
        <f>IF(N405="zákl. prenesená",J405,0)</f>
        <v>0</v>
      </c>
      <c r="BH405" s="171">
        <f>IF(N405="zníž. prenesená",J405,0)</f>
        <v>0</v>
      </c>
      <c r="BI405" s="171">
        <f>IF(N405="nulová",J405,0)</f>
        <v>0</v>
      </c>
      <c r="BJ405" s="18" t="s">
        <v>87</v>
      </c>
      <c r="BK405" s="171">
        <f>ROUND(I405*H405,2)</f>
        <v>0</v>
      </c>
      <c r="BL405" s="18" t="s">
        <v>327</v>
      </c>
      <c r="BM405" s="170" t="s">
        <v>1798</v>
      </c>
    </row>
    <row r="406" spans="1:65" s="2" customFormat="1" ht="24.15" customHeight="1">
      <c r="A406" s="33"/>
      <c r="B406" s="157"/>
      <c r="C406" s="158" t="s">
        <v>1183</v>
      </c>
      <c r="D406" s="158" t="s">
        <v>237</v>
      </c>
      <c r="E406" s="159" t="s">
        <v>1799</v>
      </c>
      <c r="F406" s="160" t="s">
        <v>1800</v>
      </c>
      <c r="G406" s="161" t="s">
        <v>267</v>
      </c>
      <c r="H406" s="162">
        <v>0.63800000000000001</v>
      </c>
      <c r="I406" s="163"/>
      <c r="J406" s="164">
        <f>ROUND(I406*H406,2)</f>
        <v>0</v>
      </c>
      <c r="K406" s="165"/>
      <c r="L406" s="34"/>
      <c r="M406" s="166" t="s">
        <v>1</v>
      </c>
      <c r="N406" s="167" t="s">
        <v>41</v>
      </c>
      <c r="O406" s="62"/>
      <c r="P406" s="168">
        <f>O406*H406</f>
        <v>0</v>
      </c>
      <c r="Q406" s="168">
        <v>0</v>
      </c>
      <c r="R406" s="168">
        <f>Q406*H406</f>
        <v>0</v>
      </c>
      <c r="S406" s="168">
        <v>0</v>
      </c>
      <c r="T406" s="169">
        <f>S406*H406</f>
        <v>0</v>
      </c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R406" s="170" t="s">
        <v>327</v>
      </c>
      <c r="AT406" s="170" t="s">
        <v>237</v>
      </c>
      <c r="AU406" s="170" t="s">
        <v>87</v>
      </c>
      <c r="AY406" s="18" t="s">
        <v>234</v>
      </c>
      <c r="BE406" s="171">
        <f>IF(N406="základná",J406,0)</f>
        <v>0</v>
      </c>
      <c r="BF406" s="171">
        <f>IF(N406="znížená",J406,0)</f>
        <v>0</v>
      </c>
      <c r="BG406" s="171">
        <f>IF(N406="zákl. prenesená",J406,0)</f>
        <v>0</v>
      </c>
      <c r="BH406" s="171">
        <f>IF(N406="zníž. prenesená",J406,0)</f>
        <v>0</v>
      </c>
      <c r="BI406" s="171">
        <f>IF(N406="nulová",J406,0)</f>
        <v>0</v>
      </c>
      <c r="BJ406" s="18" t="s">
        <v>87</v>
      </c>
      <c r="BK406" s="171">
        <f>ROUND(I406*H406,2)</f>
        <v>0</v>
      </c>
      <c r="BL406" s="18" t="s">
        <v>327</v>
      </c>
      <c r="BM406" s="170" t="s">
        <v>1801</v>
      </c>
    </row>
    <row r="407" spans="1:65" s="12" customFormat="1" ht="22.95" customHeight="1">
      <c r="B407" s="144"/>
      <c r="D407" s="145" t="s">
        <v>74</v>
      </c>
      <c r="E407" s="155" t="s">
        <v>385</v>
      </c>
      <c r="F407" s="155" t="s">
        <v>386</v>
      </c>
      <c r="I407" s="147"/>
      <c r="J407" s="156">
        <f>BK407</f>
        <v>0</v>
      </c>
      <c r="L407" s="144"/>
      <c r="M407" s="149"/>
      <c r="N407" s="150"/>
      <c r="O407" s="150"/>
      <c r="P407" s="151">
        <f>SUM(P408:P418)</f>
        <v>0</v>
      </c>
      <c r="Q407" s="150"/>
      <c r="R407" s="151">
        <f>SUM(R408:R418)</f>
        <v>0</v>
      </c>
      <c r="S407" s="150"/>
      <c r="T407" s="152">
        <f>SUM(T408:T418)</f>
        <v>0</v>
      </c>
      <c r="AR407" s="145" t="s">
        <v>87</v>
      </c>
      <c r="AT407" s="153" t="s">
        <v>74</v>
      </c>
      <c r="AU407" s="153" t="s">
        <v>82</v>
      </c>
      <c r="AY407" s="145" t="s">
        <v>234</v>
      </c>
      <c r="BK407" s="154">
        <f>SUM(BK408:BK418)</f>
        <v>0</v>
      </c>
    </row>
    <row r="408" spans="1:65" s="2" customFormat="1" ht="24.15" customHeight="1">
      <c r="A408" s="33"/>
      <c r="B408" s="157"/>
      <c r="C408" s="158" t="s">
        <v>1189</v>
      </c>
      <c r="D408" s="158" t="s">
        <v>237</v>
      </c>
      <c r="E408" s="159" t="s">
        <v>1802</v>
      </c>
      <c r="F408" s="160" t="s">
        <v>1803</v>
      </c>
      <c r="G408" s="161" t="s">
        <v>305</v>
      </c>
      <c r="H408" s="162">
        <v>66</v>
      </c>
      <c r="I408" s="163"/>
      <c r="J408" s="164">
        <f>ROUND(I408*H408,2)</f>
        <v>0</v>
      </c>
      <c r="K408" s="165"/>
      <c r="L408" s="34"/>
      <c r="M408" s="166" t="s">
        <v>1</v>
      </c>
      <c r="N408" s="167" t="s">
        <v>41</v>
      </c>
      <c r="O408" s="62"/>
      <c r="P408" s="168">
        <f>O408*H408</f>
        <v>0</v>
      </c>
      <c r="Q408" s="168">
        <v>0</v>
      </c>
      <c r="R408" s="168">
        <f>Q408*H408</f>
        <v>0</v>
      </c>
      <c r="S408" s="168">
        <v>0</v>
      </c>
      <c r="T408" s="169">
        <f>S408*H408</f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70" t="s">
        <v>327</v>
      </c>
      <c r="AT408" s="170" t="s">
        <v>237</v>
      </c>
      <c r="AU408" s="170" t="s">
        <v>87</v>
      </c>
      <c r="AY408" s="18" t="s">
        <v>234</v>
      </c>
      <c r="BE408" s="171">
        <f>IF(N408="základná",J408,0)</f>
        <v>0</v>
      </c>
      <c r="BF408" s="171">
        <f>IF(N408="znížená",J408,0)</f>
        <v>0</v>
      </c>
      <c r="BG408" s="171">
        <f>IF(N408="zákl. prenesená",J408,0)</f>
        <v>0</v>
      </c>
      <c r="BH408" s="171">
        <f>IF(N408="zníž. prenesená",J408,0)</f>
        <v>0</v>
      </c>
      <c r="BI408" s="171">
        <f>IF(N408="nulová",J408,0)</f>
        <v>0</v>
      </c>
      <c r="BJ408" s="18" t="s">
        <v>87</v>
      </c>
      <c r="BK408" s="171">
        <f>ROUND(I408*H408,2)</f>
        <v>0</v>
      </c>
      <c r="BL408" s="18" t="s">
        <v>327</v>
      </c>
      <c r="BM408" s="170" t="s">
        <v>1804</v>
      </c>
    </row>
    <row r="409" spans="1:65" s="14" customFormat="1">
      <c r="B409" s="180"/>
      <c r="D409" s="173" t="s">
        <v>243</v>
      </c>
      <c r="E409" s="181" t="s">
        <v>1</v>
      </c>
      <c r="F409" s="182" t="s">
        <v>1805</v>
      </c>
      <c r="H409" s="183">
        <v>60</v>
      </c>
      <c r="I409" s="184"/>
      <c r="L409" s="180"/>
      <c r="M409" s="185"/>
      <c r="N409" s="186"/>
      <c r="O409" s="186"/>
      <c r="P409" s="186"/>
      <c r="Q409" s="186"/>
      <c r="R409" s="186"/>
      <c r="S409" s="186"/>
      <c r="T409" s="187"/>
      <c r="AT409" s="181" t="s">
        <v>243</v>
      </c>
      <c r="AU409" s="181" t="s">
        <v>87</v>
      </c>
      <c r="AV409" s="14" t="s">
        <v>87</v>
      </c>
      <c r="AW409" s="14" t="s">
        <v>29</v>
      </c>
      <c r="AX409" s="14" t="s">
        <v>75</v>
      </c>
      <c r="AY409" s="181" t="s">
        <v>234</v>
      </c>
    </row>
    <row r="410" spans="1:65" s="14" customFormat="1">
      <c r="B410" s="180"/>
      <c r="D410" s="173" t="s">
        <v>243</v>
      </c>
      <c r="E410" s="181" t="s">
        <v>1</v>
      </c>
      <c r="F410" s="182" t="s">
        <v>1806</v>
      </c>
      <c r="H410" s="183">
        <v>6</v>
      </c>
      <c r="I410" s="184"/>
      <c r="L410" s="180"/>
      <c r="M410" s="185"/>
      <c r="N410" s="186"/>
      <c r="O410" s="186"/>
      <c r="P410" s="186"/>
      <c r="Q410" s="186"/>
      <c r="R410" s="186"/>
      <c r="S410" s="186"/>
      <c r="T410" s="187"/>
      <c r="AT410" s="181" t="s">
        <v>243</v>
      </c>
      <c r="AU410" s="181" t="s">
        <v>87</v>
      </c>
      <c r="AV410" s="14" t="s">
        <v>87</v>
      </c>
      <c r="AW410" s="14" t="s">
        <v>29</v>
      </c>
      <c r="AX410" s="14" t="s">
        <v>75</v>
      </c>
      <c r="AY410" s="181" t="s">
        <v>234</v>
      </c>
    </row>
    <row r="411" spans="1:65" s="15" customFormat="1">
      <c r="B411" s="188"/>
      <c r="D411" s="173" t="s">
        <v>243</v>
      </c>
      <c r="E411" s="189" t="s">
        <v>1</v>
      </c>
      <c r="F411" s="190" t="s">
        <v>248</v>
      </c>
      <c r="H411" s="191">
        <v>66</v>
      </c>
      <c r="I411" s="192"/>
      <c r="L411" s="188"/>
      <c r="M411" s="193"/>
      <c r="N411" s="194"/>
      <c r="O411" s="194"/>
      <c r="P411" s="194"/>
      <c r="Q411" s="194"/>
      <c r="R411" s="194"/>
      <c r="S411" s="194"/>
      <c r="T411" s="195"/>
      <c r="AT411" s="189" t="s">
        <v>243</v>
      </c>
      <c r="AU411" s="189" t="s">
        <v>87</v>
      </c>
      <c r="AV411" s="15" t="s">
        <v>241</v>
      </c>
      <c r="AW411" s="15" t="s">
        <v>29</v>
      </c>
      <c r="AX411" s="15" t="s">
        <v>82</v>
      </c>
      <c r="AY411" s="189" t="s">
        <v>234</v>
      </c>
    </row>
    <row r="412" spans="1:65" s="2" customFormat="1" ht="33" customHeight="1">
      <c r="A412" s="33"/>
      <c r="B412" s="157"/>
      <c r="C412" s="199" t="s">
        <v>1195</v>
      </c>
      <c r="D412" s="199" t="s">
        <v>478</v>
      </c>
      <c r="E412" s="200" t="s">
        <v>1807</v>
      </c>
      <c r="F412" s="201" t="s">
        <v>1808</v>
      </c>
      <c r="G412" s="202" t="s">
        <v>305</v>
      </c>
      <c r="H412" s="203">
        <v>66</v>
      </c>
      <c r="I412" s="204"/>
      <c r="J412" s="205">
        <f>ROUND(I412*H412,2)</f>
        <v>0</v>
      </c>
      <c r="K412" s="206"/>
      <c r="L412" s="207"/>
      <c r="M412" s="208" t="s">
        <v>1</v>
      </c>
      <c r="N412" s="209" t="s">
        <v>41</v>
      </c>
      <c r="O412" s="62"/>
      <c r="P412" s="168">
        <f>O412*H412</f>
        <v>0</v>
      </c>
      <c r="Q412" s="168">
        <v>0</v>
      </c>
      <c r="R412" s="168">
        <f>Q412*H412</f>
        <v>0</v>
      </c>
      <c r="S412" s="168">
        <v>0</v>
      </c>
      <c r="T412" s="169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70" t="s">
        <v>643</v>
      </c>
      <c r="AT412" s="170" t="s">
        <v>478</v>
      </c>
      <c r="AU412" s="170" t="s">
        <v>87</v>
      </c>
      <c r="AY412" s="18" t="s">
        <v>234</v>
      </c>
      <c r="BE412" s="171">
        <f>IF(N412="základná",J412,0)</f>
        <v>0</v>
      </c>
      <c r="BF412" s="171">
        <f>IF(N412="znížená",J412,0)</f>
        <v>0</v>
      </c>
      <c r="BG412" s="171">
        <f>IF(N412="zákl. prenesená",J412,0)</f>
        <v>0</v>
      </c>
      <c r="BH412" s="171">
        <f>IF(N412="zníž. prenesená",J412,0)</f>
        <v>0</v>
      </c>
      <c r="BI412" s="171">
        <f>IF(N412="nulová",J412,0)</f>
        <v>0</v>
      </c>
      <c r="BJ412" s="18" t="s">
        <v>87</v>
      </c>
      <c r="BK412" s="171">
        <f>ROUND(I412*H412,2)</f>
        <v>0</v>
      </c>
      <c r="BL412" s="18" t="s">
        <v>327</v>
      </c>
      <c r="BM412" s="170" t="s">
        <v>1809</v>
      </c>
    </row>
    <row r="413" spans="1:65" s="2" customFormat="1" ht="24.15" customHeight="1">
      <c r="A413" s="33"/>
      <c r="B413" s="157"/>
      <c r="C413" s="158" t="s">
        <v>1206</v>
      </c>
      <c r="D413" s="158" t="s">
        <v>237</v>
      </c>
      <c r="E413" s="159" t="s">
        <v>1810</v>
      </c>
      <c r="F413" s="160" t="s">
        <v>1811</v>
      </c>
      <c r="G413" s="161" t="s">
        <v>305</v>
      </c>
      <c r="H413" s="162">
        <v>6</v>
      </c>
      <c r="I413" s="163"/>
      <c r="J413" s="164">
        <f>ROUND(I413*H413,2)</f>
        <v>0</v>
      </c>
      <c r="K413" s="165"/>
      <c r="L413" s="34"/>
      <c r="M413" s="166" t="s">
        <v>1</v>
      </c>
      <c r="N413" s="167" t="s">
        <v>41</v>
      </c>
      <c r="O413" s="62"/>
      <c r="P413" s="168">
        <f>O413*H413</f>
        <v>0</v>
      </c>
      <c r="Q413" s="168">
        <v>0</v>
      </c>
      <c r="R413" s="168">
        <f>Q413*H413</f>
        <v>0</v>
      </c>
      <c r="S413" s="168">
        <v>0</v>
      </c>
      <c r="T413" s="169">
        <f>S413*H413</f>
        <v>0</v>
      </c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R413" s="170" t="s">
        <v>327</v>
      </c>
      <c r="AT413" s="170" t="s">
        <v>237</v>
      </c>
      <c r="AU413" s="170" t="s">
        <v>87</v>
      </c>
      <c r="AY413" s="18" t="s">
        <v>234</v>
      </c>
      <c r="BE413" s="171">
        <f>IF(N413="základná",J413,0)</f>
        <v>0</v>
      </c>
      <c r="BF413" s="171">
        <f>IF(N413="znížená",J413,0)</f>
        <v>0</v>
      </c>
      <c r="BG413" s="171">
        <f>IF(N413="zákl. prenesená",J413,0)</f>
        <v>0</v>
      </c>
      <c r="BH413" s="171">
        <f>IF(N413="zníž. prenesená",J413,0)</f>
        <v>0</v>
      </c>
      <c r="BI413" s="171">
        <f>IF(N413="nulová",J413,0)</f>
        <v>0</v>
      </c>
      <c r="BJ413" s="18" t="s">
        <v>87</v>
      </c>
      <c r="BK413" s="171">
        <f>ROUND(I413*H413,2)</f>
        <v>0</v>
      </c>
      <c r="BL413" s="18" t="s">
        <v>327</v>
      </c>
      <c r="BM413" s="170" t="s">
        <v>1812</v>
      </c>
    </row>
    <row r="414" spans="1:65" s="14" customFormat="1">
      <c r="B414" s="180"/>
      <c r="D414" s="173" t="s">
        <v>243</v>
      </c>
      <c r="E414" s="181" t="s">
        <v>1</v>
      </c>
      <c r="F414" s="182" t="s">
        <v>1813</v>
      </c>
      <c r="H414" s="183">
        <v>6</v>
      </c>
      <c r="I414" s="184"/>
      <c r="L414" s="180"/>
      <c r="M414" s="185"/>
      <c r="N414" s="186"/>
      <c r="O414" s="186"/>
      <c r="P414" s="186"/>
      <c r="Q414" s="186"/>
      <c r="R414" s="186"/>
      <c r="S414" s="186"/>
      <c r="T414" s="187"/>
      <c r="AT414" s="181" t="s">
        <v>243</v>
      </c>
      <c r="AU414" s="181" t="s">
        <v>87</v>
      </c>
      <c r="AV414" s="14" t="s">
        <v>87</v>
      </c>
      <c r="AW414" s="14" t="s">
        <v>29</v>
      </c>
      <c r="AX414" s="14" t="s">
        <v>82</v>
      </c>
      <c r="AY414" s="181" t="s">
        <v>234</v>
      </c>
    </row>
    <row r="415" spans="1:65" s="2" customFormat="1" ht="33" customHeight="1">
      <c r="A415" s="33"/>
      <c r="B415" s="157"/>
      <c r="C415" s="199" t="s">
        <v>1211</v>
      </c>
      <c r="D415" s="199" t="s">
        <v>478</v>
      </c>
      <c r="E415" s="200" t="s">
        <v>1814</v>
      </c>
      <c r="F415" s="201" t="s">
        <v>1815</v>
      </c>
      <c r="G415" s="202" t="s">
        <v>305</v>
      </c>
      <c r="H415" s="203">
        <v>6</v>
      </c>
      <c r="I415" s="204"/>
      <c r="J415" s="205">
        <f>ROUND(I415*H415,2)</f>
        <v>0</v>
      </c>
      <c r="K415" s="206"/>
      <c r="L415" s="207"/>
      <c r="M415" s="208" t="s">
        <v>1</v>
      </c>
      <c r="N415" s="209" t="s">
        <v>41</v>
      </c>
      <c r="O415" s="62"/>
      <c r="P415" s="168">
        <f>O415*H415</f>
        <v>0</v>
      </c>
      <c r="Q415" s="168">
        <v>0</v>
      </c>
      <c r="R415" s="168">
        <f>Q415*H415</f>
        <v>0</v>
      </c>
      <c r="S415" s="168">
        <v>0</v>
      </c>
      <c r="T415" s="169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70" t="s">
        <v>643</v>
      </c>
      <c r="AT415" s="170" t="s">
        <v>478</v>
      </c>
      <c r="AU415" s="170" t="s">
        <v>87</v>
      </c>
      <c r="AY415" s="18" t="s">
        <v>234</v>
      </c>
      <c r="BE415" s="171">
        <f>IF(N415="základná",J415,0)</f>
        <v>0</v>
      </c>
      <c r="BF415" s="171">
        <f>IF(N415="znížená",J415,0)</f>
        <v>0</v>
      </c>
      <c r="BG415" s="171">
        <f>IF(N415="zákl. prenesená",J415,0)</f>
        <v>0</v>
      </c>
      <c r="BH415" s="171">
        <f>IF(N415="zníž. prenesená",J415,0)</f>
        <v>0</v>
      </c>
      <c r="BI415" s="171">
        <f>IF(N415="nulová",J415,0)</f>
        <v>0</v>
      </c>
      <c r="BJ415" s="18" t="s">
        <v>87</v>
      </c>
      <c r="BK415" s="171">
        <f>ROUND(I415*H415,2)</f>
        <v>0</v>
      </c>
      <c r="BL415" s="18" t="s">
        <v>327</v>
      </c>
      <c r="BM415" s="170" t="s">
        <v>1816</v>
      </c>
    </row>
    <row r="416" spans="1:65" s="2" customFormat="1" ht="24.15" customHeight="1">
      <c r="A416" s="33"/>
      <c r="B416" s="157"/>
      <c r="C416" s="158" t="s">
        <v>1217</v>
      </c>
      <c r="D416" s="158" t="s">
        <v>237</v>
      </c>
      <c r="E416" s="159" t="s">
        <v>1817</v>
      </c>
      <c r="F416" s="160" t="s">
        <v>1818</v>
      </c>
      <c r="G416" s="161" t="s">
        <v>305</v>
      </c>
      <c r="H416" s="162">
        <v>30</v>
      </c>
      <c r="I416" s="163"/>
      <c r="J416" s="164">
        <f>ROUND(I416*H416,2)</f>
        <v>0</v>
      </c>
      <c r="K416" s="165"/>
      <c r="L416" s="34"/>
      <c r="M416" s="166" t="s">
        <v>1</v>
      </c>
      <c r="N416" s="167" t="s">
        <v>41</v>
      </c>
      <c r="O416" s="62"/>
      <c r="P416" s="168">
        <f>O416*H416</f>
        <v>0</v>
      </c>
      <c r="Q416" s="168">
        <v>0</v>
      </c>
      <c r="R416" s="168">
        <f>Q416*H416</f>
        <v>0</v>
      </c>
      <c r="S416" s="168">
        <v>0</v>
      </c>
      <c r="T416" s="169">
        <f>S416*H416</f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70" t="s">
        <v>327</v>
      </c>
      <c r="AT416" s="170" t="s">
        <v>237</v>
      </c>
      <c r="AU416" s="170" t="s">
        <v>87</v>
      </c>
      <c r="AY416" s="18" t="s">
        <v>234</v>
      </c>
      <c r="BE416" s="171">
        <f>IF(N416="základná",J416,0)</f>
        <v>0</v>
      </c>
      <c r="BF416" s="171">
        <f>IF(N416="znížená",J416,0)</f>
        <v>0</v>
      </c>
      <c r="BG416" s="171">
        <f>IF(N416="zákl. prenesená",J416,0)</f>
        <v>0</v>
      </c>
      <c r="BH416" s="171">
        <f>IF(N416="zníž. prenesená",J416,0)</f>
        <v>0</v>
      </c>
      <c r="BI416" s="171">
        <f>IF(N416="nulová",J416,0)</f>
        <v>0</v>
      </c>
      <c r="BJ416" s="18" t="s">
        <v>87</v>
      </c>
      <c r="BK416" s="171">
        <f>ROUND(I416*H416,2)</f>
        <v>0</v>
      </c>
      <c r="BL416" s="18" t="s">
        <v>327</v>
      </c>
      <c r="BM416" s="170" t="s">
        <v>1819</v>
      </c>
    </row>
    <row r="417" spans="1:65" s="14" customFormat="1">
      <c r="B417" s="180"/>
      <c r="D417" s="173" t="s">
        <v>243</v>
      </c>
      <c r="E417" s="181" t="s">
        <v>1</v>
      </c>
      <c r="F417" s="182" t="s">
        <v>1820</v>
      </c>
      <c r="H417" s="183">
        <v>30</v>
      </c>
      <c r="I417" s="184"/>
      <c r="L417" s="180"/>
      <c r="M417" s="185"/>
      <c r="N417" s="186"/>
      <c r="O417" s="186"/>
      <c r="P417" s="186"/>
      <c r="Q417" s="186"/>
      <c r="R417" s="186"/>
      <c r="S417" s="186"/>
      <c r="T417" s="187"/>
      <c r="AT417" s="181" t="s">
        <v>243</v>
      </c>
      <c r="AU417" s="181" t="s">
        <v>87</v>
      </c>
      <c r="AV417" s="14" t="s">
        <v>87</v>
      </c>
      <c r="AW417" s="14" t="s">
        <v>29</v>
      </c>
      <c r="AX417" s="14" t="s">
        <v>82</v>
      </c>
      <c r="AY417" s="181" t="s">
        <v>234</v>
      </c>
    </row>
    <row r="418" spans="1:65" s="2" customFormat="1" ht="33" customHeight="1">
      <c r="A418" s="33"/>
      <c r="B418" s="157"/>
      <c r="C418" s="199" t="s">
        <v>1221</v>
      </c>
      <c r="D418" s="199" t="s">
        <v>478</v>
      </c>
      <c r="E418" s="200" t="s">
        <v>1821</v>
      </c>
      <c r="F418" s="201" t="s">
        <v>1822</v>
      </c>
      <c r="G418" s="202" t="s">
        <v>305</v>
      </c>
      <c r="H418" s="203">
        <v>30</v>
      </c>
      <c r="I418" s="204"/>
      <c r="J418" s="205">
        <f>ROUND(I418*H418,2)</f>
        <v>0</v>
      </c>
      <c r="K418" s="206"/>
      <c r="L418" s="207"/>
      <c r="M418" s="218" t="s">
        <v>1</v>
      </c>
      <c r="N418" s="219" t="s">
        <v>41</v>
      </c>
      <c r="O418" s="220"/>
      <c r="P418" s="221">
        <f>O418*H418</f>
        <v>0</v>
      </c>
      <c r="Q418" s="221">
        <v>0</v>
      </c>
      <c r="R418" s="221">
        <f>Q418*H418</f>
        <v>0</v>
      </c>
      <c r="S418" s="221">
        <v>0</v>
      </c>
      <c r="T418" s="222">
        <f>S418*H418</f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70" t="s">
        <v>643</v>
      </c>
      <c r="AT418" s="170" t="s">
        <v>478</v>
      </c>
      <c r="AU418" s="170" t="s">
        <v>87</v>
      </c>
      <c r="AY418" s="18" t="s">
        <v>234</v>
      </c>
      <c r="BE418" s="171">
        <f>IF(N418="základná",J418,0)</f>
        <v>0</v>
      </c>
      <c r="BF418" s="171">
        <f>IF(N418="znížená",J418,0)</f>
        <v>0</v>
      </c>
      <c r="BG418" s="171">
        <f>IF(N418="zákl. prenesená",J418,0)</f>
        <v>0</v>
      </c>
      <c r="BH418" s="171">
        <f>IF(N418="zníž. prenesená",J418,0)</f>
        <v>0</v>
      </c>
      <c r="BI418" s="171">
        <f>IF(N418="nulová",J418,0)</f>
        <v>0</v>
      </c>
      <c r="BJ418" s="18" t="s">
        <v>87</v>
      </c>
      <c r="BK418" s="171">
        <f>ROUND(I418*H418,2)</f>
        <v>0</v>
      </c>
      <c r="BL418" s="18" t="s">
        <v>327</v>
      </c>
      <c r="BM418" s="170" t="s">
        <v>1823</v>
      </c>
    </row>
    <row r="419" spans="1:65" s="2" customFormat="1" ht="6.9" customHeight="1">
      <c r="A419" s="33"/>
      <c r="B419" s="51"/>
      <c r="C419" s="52"/>
      <c r="D419" s="52"/>
      <c r="E419" s="52"/>
      <c r="F419" s="52"/>
      <c r="G419" s="52"/>
      <c r="H419" s="52"/>
      <c r="I419" s="52"/>
      <c r="J419" s="52"/>
      <c r="K419" s="52"/>
      <c r="L419" s="34"/>
      <c r="M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</row>
  </sheetData>
  <autoFilter ref="C134:K418" xr:uid="{00000000-0009-0000-0000-000003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310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102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46" ht="13.2">
      <c r="B8" s="21"/>
      <c r="D8" s="28" t="s">
        <v>199</v>
      </c>
      <c r="L8" s="21"/>
    </row>
    <row r="9" spans="1:46" s="1" customFormat="1" ht="16.5" customHeight="1">
      <c r="B9" s="21"/>
      <c r="E9" s="284" t="s">
        <v>200</v>
      </c>
      <c r="F9" s="248"/>
      <c r="G9" s="248"/>
      <c r="H9" s="248"/>
      <c r="L9" s="21"/>
    </row>
    <row r="10" spans="1:46" s="1" customFormat="1" ht="12" customHeight="1">
      <c r="B10" s="21"/>
      <c r="D10" s="28" t="s">
        <v>201</v>
      </c>
      <c r="L10" s="21"/>
    </row>
    <row r="11" spans="1:46" s="2" customFormat="1" ht="16.5" customHeight="1">
      <c r="A11" s="33"/>
      <c r="B11" s="34"/>
      <c r="C11" s="33"/>
      <c r="D11" s="33"/>
      <c r="E11" s="286" t="s">
        <v>202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66" t="s">
        <v>1824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31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205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ROUND(J137,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ROUND((SUM(BE137:BE309)),  2)</f>
        <v>0</v>
      </c>
      <c r="G37" s="110"/>
      <c r="H37" s="110"/>
      <c r="I37" s="111">
        <v>0.2</v>
      </c>
      <c r="J37" s="109">
        <f>ROUND(((SUM(BE137:BE309))*I37),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ROUND((SUM(BF137:BF309)),  2)</f>
        <v>0</v>
      </c>
      <c r="G38" s="110"/>
      <c r="H38" s="110"/>
      <c r="I38" s="111">
        <v>0.2</v>
      </c>
      <c r="J38" s="109">
        <f>ROUND(((SUM(BF137:BF309))*I38),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ROUND((SUM(BG137:BG309)),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ROUND((SUM(BH137:BH309)),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ROUND((SUM(BI137:BI309)),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200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202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hidden="1" customHeight="1">
      <c r="A91" s="33"/>
      <c r="B91" s="34"/>
      <c r="C91" s="33"/>
      <c r="D91" s="33"/>
      <c r="E91" s="266" t="str">
        <f>E13</f>
        <v>SO 01.4-OV - Vykurovanie - ZS 2.NP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Ing. Michal Nágel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Ingrid Szegheőová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J137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211</v>
      </c>
      <c r="E101" s="127"/>
      <c r="F101" s="127"/>
      <c r="G101" s="127"/>
      <c r="H101" s="127"/>
      <c r="I101" s="127"/>
      <c r="J101" s="128">
        <f>J138</f>
        <v>0</v>
      </c>
      <c r="L101" s="125"/>
    </row>
    <row r="102" spans="1:47" s="10" customFormat="1" ht="19.95" hidden="1" customHeight="1">
      <c r="B102" s="129"/>
      <c r="D102" s="130" t="s">
        <v>212</v>
      </c>
      <c r="E102" s="131"/>
      <c r="F102" s="131"/>
      <c r="G102" s="131"/>
      <c r="H102" s="131"/>
      <c r="I102" s="131"/>
      <c r="J102" s="132">
        <f>J139</f>
        <v>0</v>
      </c>
      <c r="L102" s="129"/>
    </row>
    <row r="103" spans="1:47" s="9" customFormat="1" ht="24.9" hidden="1" customHeight="1">
      <c r="B103" s="125"/>
      <c r="D103" s="126" t="s">
        <v>1316</v>
      </c>
      <c r="E103" s="127"/>
      <c r="F103" s="127"/>
      <c r="G103" s="127"/>
      <c r="H103" s="127"/>
      <c r="I103" s="127"/>
      <c r="J103" s="128">
        <f>J148</f>
        <v>0</v>
      </c>
      <c r="L103" s="125"/>
    </row>
    <row r="104" spans="1:47" s="10" customFormat="1" ht="19.95" hidden="1" customHeight="1">
      <c r="B104" s="129"/>
      <c r="D104" s="130" t="s">
        <v>1825</v>
      </c>
      <c r="E104" s="131"/>
      <c r="F104" s="131"/>
      <c r="G104" s="131"/>
      <c r="H104" s="131"/>
      <c r="I104" s="131"/>
      <c r="J104" s="132">
        <f>J149</f>
        <v>0</v>
      </c>
      <c r="L104" s="129"/>
    </row>
    <row r="105" spans="1:47" s="10" customFormat="1" ht="19.95" hidden="1" customHeight="1">
      <c r="B105" s="129"/>
      <c r="D105" s="130" t="s">
        <v>1318</v>
      </c>
      <c r="E105" s="131"/>
      <c r="F105" s="131"/>
      <c r="G105" s="131"/>
      <c r="H105" s="131"/>
      <c r="I105" s="131"/>
      <c r="J105" s="132">
        <f>J161</f>
        <v>0</v>
      </c>
      <c r="L105" s="129"/>
    </row>
    <row r="106" spans="1:47" s="10" customFormat="1" ht="19.95" hidden="1" customHeight="1">
      <c r="B106" s="129"/>
      <c r="D106" s="130" t="s">
        <v>1826</v>
      </c>
      <c r="E106" s="131"/>
      <c r="F106" s="131"/>
      <c r="G106" s="131"/>
      <c r="H106" s="131"/>
      <c r="I106" s="131"/>
      <c r="J106" s="132">
        <f>J170</f>
        <v>0</v>
      </c>
      <c r="L106" s="129"/>
    </row>
    <row r="107" spans="1:47" s="10" customFormat="1" ht="19.95" hidden="1" customHeight="1">
      <c r="B107" s="129"/>
      <c r="D107" s="130" t="s">
        <v>1827</v>
      </c>
      <c r="E107" s="131"/>
      <c r="F107" s="131"/>
      <c r="G107" s="131"/>
      <c r="H107" s="131"/>
      <c r="I107" s="131"/>
      <c r="J107" s="132">
        <f>J211</f>
        <v>0</v>
      </c>
      <c r="L107" s="129"/>
    </row>
    <row r="108" spans="1:47" s="10" customFormat="1" ht="19.95" hidden="1" customHeight="1">
      <c r="B108" s="129"/>
      <c r="D108" s="130" t="s">
        <v>1828</v>
      </c>
      <c r="E108" s="131"/>
      <c r="F108" s="131"/>
      <c r="G108" s="131"/>
      <c r="H108" s="131"/>
      <c r="I108" s="131"/>
      <c r="J108" s="132">
        <f>J239</f>
        <v>0</v>
      </c>
      <c r="L108" s="129"/>
    </row>
    <row r="109" spans="1:47" s="10" customFormat="1" ht="19.95" hidden="1" customHeight="1">
      <c r="B109" s="129"/>
      <c r="D109" s="130" t="s">
        <v>1829</v>
      </c>
      <c r="E109" s="131"/>
      <c r="F109" s="131"/>
      <c r="G109" s="131"/>
      <c r="H109" s="131"/>
      <c r="I109" s="131"/>
      <c r="J109" s="132">
        <f>J262</f>
        <v>0</v>
      </c>
      <c r="L109" s="129"/>
    </row>
    <row r="110" spans="1:47" s="10" customFormat="1" ht="19.95" hidden="1" customHeight="1">
      <c r="B110" s="129"/>
      <c r="D110" s="130" t="s">
        <v>219</v>
      </c>
      <c r="E110" s="131"/>
      <c r="F110" s="131"/>
      <c r="G110" s="131"/>
      <c r="H110" s="131"/>
      <c r="I110" s="131"/>
      <c r="J110" s="132">
        <f>J274</f>
        <v>0</v>
      </c>
      <c r="L110" s="129"/>
    </row>
    <row r="111" spans="1:47" s="9" customFormat="1" ht="24.9" hidden="1" customHeight="1">
      <c r="B111" s="125"/>
      <c r="D111" s="126" t="s">
        <v>1830</v>
      </c>
      <c r="E111" s="127"/>
      <c r="F111" s="127"/>
      <c r="G111" s="127"/>
      <c r="H111" s="127"/>
      <c r="I111" s="127"/>
      <c r="J111" s="128">
        <f>J290</f>
        <v>0</v>
      </c>
      <c r="L111" s="125"/>
    </row>
    <row r="112" spans="1:47" s="10" customFormat="1" ht="19.95" hidden="1" customHeight="1">
      <c r="B112" s="129"/>
      <c r="D112" s="130" t="s">
        <v>1831</v>
      </c>
      <c r="E112" s="131"/>
      <c r="F112" s="131"/>
      <c r="G112" s="131"/>
      <c r="H112" s="131"/>
      <c r="I112" s="131"/>
      <c r="J112" s="132">
        <f>J291</f>
        <v>0</v>
      </c>
      <c r="L112" s="129"/>
    </row>
    <row r="113" spans="1:31" s="9" customFormat="1" ht="24.9" hidden="1" customHeight="1">
      <c r="B113" s="125"/>
      <c r="D113" s="126" t="s">
        <v>1832</v>
      </c>
      <c r="E113" s="127"/>
      <c r="F113" s="127"/>
      <c r="G113" s="127"/>
      <c r="H113" s="127"/>
      <c r="I113" s="127"/>
      <c r="J113" s="128">
        <f>J300</f>
        <v>0</v>
      </c>
      <c r="L113" s="125"/>
    </row>
    <row r="114" spans="1:31" s="2" customFormat="1" ht="21.75" hidden="1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" hidden="1" customHeight="1">
      <c r="A115" s="33"/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hidden="1"/>
    <row r="117" spans="1:31" hidden="1"/>
    <row r="118" spans="1:31" hidden="1"/>
    <row r="119" spans="1:31" s="2" customFormat="1" ht="6.9" customHeight="1">
      <c r="A119" s="33"/>
      <c r="B119" s="53"/>
      <c r="C119" s="54"/>
      <c r="D119" s="54"/>
      <c r="E119" s="54"/>
      <c r="F119" s="54"/>
      <c r="G119" s="54"/>
      <c r="H119" s="54"/>
      <c r="I119" s="54"/>
      <c r="J119" s="54"/>
      <c r="K119" s="54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4.9" customHeight="1">
      <c r="A120" s="33"/>
      <c r="B120" s="34"/>
      <c r="C120" s="22" t="s">
        <v>220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15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84" t="str">
        <f>E7</f>
        <v>PRESTAVBA BUDOV ZDRAVOTNÉHO STREDISKA - 9 B.J.</v>
      </c>
      <c r="F123" s="285"/>
      <c r="G123" s="285"/>
      <c r="H123" s="285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1" customFormat="1" ht="12" customHeight="1">
      <c r="B124" s="21"/>
      <c r="C124" s="28" t="s">
        <v>199</v>
      </c>
      <c r="L124" s="21"/>
    </row>
    <row r="125" spans="1:31" s="1" customFormat="1" ht="16.5" customHeight="1">
      <c r="B125" s="21"/>
      <c r="E125" s="284" t="s">
        <v>200</v>
      </c>
      <c r="F125" s="248"/>
      <c r="G125" s="248"/>
      <c r="H125" s="248"/>
      <c r="L125" s="21"/>
    </row>
    <row r="126" spans="1:31" s="1" customFormat="1" ht="12" customHeight="1">
      <c r="B126" s="21"/>
      <c r="C126" s="28" t="s">
        <v>201</v>
      </c>
      <c r="L126" s="21"/>
    </row>
    <row r="127" spans="1:31" s="2" customFormat="1" ht="16.5" customHeight="1">
      <c r="A127" s="33"/>
      <c r="B127" s="34"/>
      <c r="C127" s="33"/>
      <c r="D127" s="33"/>
      <c r="E127" s="286" t="s">
        <v>202</v>
      </c>
      <c r="F127" s="287"/>
      <c r="G127" s="287"/>
      <c r="H127" s="287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203</v>
      </c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6.5" customHeight="1">
      <c r="A129" s="33"/>
      <c r="B129" s="34"/>
      <c r="C129" s="33"/>
      <c r="D129" s="33"/>
      <c r="E129" s="266" t="str">
        <f>E13</f>
        <v>SO 01.4-OV - Vykurovanie - ZS 2.NP</v>
      </c>
      <c r="F129" s="287"/>
      <c r="G129" s="287"/>
      <c r="H129" s="287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8" t="s">
        <v>19</v>
      </c>
      <c r="D131" s="33"/>
      <c r="E131" s="33"/>
      <c r="F131" s="26" t="str">
        <f>F16</f>
        <v>kú: Jelka,p.č.:1174/1,4,24,25</v>
      </c>
      <c r="G131" s="33"/>
      <c r="H131" s="33"/>
      <c r="I131" s="28" t="s">
        <v>21</v>
      </c>
      <c r="J131" s="59" t="str">
        <f>IF(J16="","",J16)</f>
        <v>20. 4. 2022</v>
      </c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15" customHeight="1">
      <c r="A133" s="33"/>
      <c r="B133" s="34"/>
      <c r="C133" s="28" t="s">
        <v>23</v>
      </c>
      <c r="D133" s="33"/>
      <c r="E133" s="33"/>
      <c r="F133" s="26" t="str">
        <f>E19</f>
        <v>Obec Jelka, Mierová 959/17, 925 23 Jelka</v>
      </c>
      <c r="G133" s="33"/>
      <c r="H133" s="33"/>
      <c r="I133" s="28" t="s">
        <v>30</v>
      </c>
      <c r="J133" s="31" t="str">
        <f>E25</f>
        <v>Ing. Michal Nágel</v>
      </c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5.15" customHeight="1">
      <c r="A134" s="33"/>
      <c r="B134" s="34"/>
      <c r="C134" s="28" t="s">
        <v>27</v>
      </c>
      <c r="D134" s="33"/>
      <c r="E134" s="33"/>
      <c r="F134" s="26" t="str">
        <f>IF(E22="","",E22)</f>
        <v>Vyplň údaj</v>
      </c>
      <c r="G134" s="33"/>
      <c r="H134" s="33"/>
      <c r="I134" s="28" t="s">
        <v>32</v>
      </c>
      <c r="J134" s="31" t="str">
        <f>E28</f>
        <v>Ingrid Szegheőová</v>
      </c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0.35" customHeight="1">
      <c r="A135" s="33"/>
      <c r="B135" s="34"/>
      <c r="C135" s="33"/>
      <c r="D135" s="33"/>
      <c r="E135" s="33"/>
      <c r="F135" s="33"/>
      <c r="G135" s="33"/>
      <c r="H135" s="33"/>
      <c r="I135" s="33"/>
      <c r="J135" s="33"/>
      <c r="K135" s="33"/>
      <c r="L135" s="46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11" customFormat="1" ht="29.25" customHeight="1">
      <c r="A136" s="133"/>
      <c r="B136" s="134"/>
      <c r="C136" s="135" t="s">
        <v>221</v>
      </c>
      <c r="D136" s="136" t="s">
        <v>60</v>
      </c>
      <c r="E136" s="136" t="s">
        <v>56</v>
      </c>
      <c r="F136" s="136" t="s">
        <v>57</v>
      </c>
      <c r="G136" s="136" t="s">
        <v>222</v>
      </c>
      <c r="H136" s="136" t="s">
        <v>223</v>
      </c>
      <c r="I136" s="136" t="s">
        <v>224</v>
      </c>
      <c r="J136" s="137" t="s">
        <v>208</v>
      </c>
      <c r="K136" s="138" t="s">
        <v>225</v>
      </c>
      <c r="L136" s="139"/>
      <c r="M136" s="66" t="s">
        <v>1</v>
      </c>
      <c r="N136" s="67" t="s">
        <v>39</v>
      </c>
      <c r="O136" s="67" t="s">
        <v>226</v>
      </c>
      <c r="P136" s="67" t="s">
        <v>227</v>
      </c>
      <c r="Q136" s="67" t="s">
        <v>228</v>
      </c>
      <c r="R136" s="67" t="s">
        <v>229</v>
      </c>
      <c r="S136" s="67" t="s">
        <v>230</v>
      </c>
      <c r="T136" s="68" t="s">
        <v>231</v>
      </c>
      <c r="U136" s="133"/>
      <c r="V136" s="133"/>
      <c r="W136" s="133"/>
      <c r="X136" s="133"/>
      <c r="Y136" s="133"/>
      <c r="Z136" s="133"/>
      <c r="AA136" s="133"/>
      <c r="AB136" s="133"/>
      <c r="AC136" s="133"/>
      <c r="AD136" s="133"/>
      <c r="AE136" s="133"/>
    </row>
    <row r="137" spans="1:65" s="2" customFormat="1" ht="22.95" customHeight="1">
      <c r="A137" s="33"/>
      <c r="B137" s="34"/>
      <c r="C137" s="73" t="s">
        <v>209</v>
      </c>
      <c r="D137" s="33"/>
      <c r="E137" s="33"/>
      <c r="F137" s="33"/>
      <c r="G137" s="33"/>
      <c r="H137" s="33"/>
      <c r="I137" s="33"/>
      <c r="J137" s="140">
        <f>BK137</f>
        <v>0</v>
      </c>
      <c r="K137" s="33"/>
      <c r="L137" s="34"/>
      <c r="M137" s="69"/>
      <c r="N137" s="60"/>
      <c r="O137" s="70"/>
      <c r="P137" s="141">
        <f>P138+P148+P290+P300</f>
        <v>0</v>
      </c>
      <c r="Q137" s="70"/>
      <c r="R137" s="141">
        <f>R138+R148+R290+R300</f>
        <v>1.6259700000000001</v>
      </c>
      <c r="S137" s="70"/>
      <c r="T137" s="142">
        <f>T138+T148+T290+T300</f>
        <v>1.2800000000000001E-2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8" t="s">
        <v>74</v>
      </c>
      <c r="AU137" s="18" t="s">
        <v>210</v>
      </c>
      <c r="BK137" s="143">
        <f>BK138+BK148+BK290+BK300</f>
        <v>0</v>
      </c>
    </row>
    <row r="138" spans="1:65" s="12" customFormat="1" ht="25.95" customHeight="1">
      <c r="B138" s="144"/>
      <c r="D138" s="145" t="s">
        <v>74</v>
      </c>
      <c r="E138" s="146" t="s">
        <v>232</v>
      </c>
      <c r="F138" s="146" t="s">
        <v>233</v>
      </c>
      <c r="I138" s="147"/>
      <c r="J138" s="148">
        <f>BK138</f>
        <v>0</v>
      </c>
      <c r="L138" s="144"/>
      <c r="M138" s="149"/>
      <c r="N138" s="150"/>
      <c r="O138" s="150"/>
      <c r="P138" s="151">
        <f>P139</f>
        <v>0</v>
      </c>
      <c r="Q138" s="150"/>
      <c r="R138" s="151">
        <f>R139</f>
        <v>2.4000000000000002E-3</v>
      </c>
      <c r="S138" s="150"/>
      <c r="T138" s="152">
        <f>T139</f>
        <v>1.2800000000000001E-2</v>
      </c>
      <c r="AR138" s="145" t="s">
        <v>82</v>
      </c>
      <c r="AT138" s="153" t="s">
        <v>74</v>
      </c>
      <c r="AU138" s="153" t="s">
        <v>75</v>
      </c>
      <c r="AY138" s="145" t="s">
        <v>234</v>
      </c>
      <c r="BK138" s="154">
        <f>BK139</f>
        <v>0</v>
      </c>
    </row>
    <row r="139" spans="1:65" s="12" customFormat="1" ht="22.95" customHeight="1">
      <c r="B139" s="144"/>
      <c r="D139" s="145" t="s">
        <v>74</v>
      </c>
      <c r="E139" s="155" t="s">
        <v>235</v>
      </c>
      <c r="F139" s="155" t="s">
        <v>236</v>
      </c>
      <c r="I139" s="147"/>
      <c r="J139" s="156">
        <f>BK139</f>
        <v>0</v>
      </c>
      <c r="L139" s="144"/>
      <c r="M139" s="149"/>
      <c r="N139" s="150"/>
      <c r="O139" s="150"/>
      <c r="P139" s="151">
        <f>SUM(P140:P147)</f>
        <v>0</v>
      </c>
      <c r="Q139" s="150"/>
      <c r="R139" s="151">
        <f>SUM(R140:R147)</f>
        <v>2.4000000000000002E-3</v>
      </c>
      <c r="S139" s="150"/>
      <c r="T139" s="152">
        <f>SUM(T140:T147)</f>
        <v>1.2800000000000001E-2</v>
      </c>
      <c r="AR139" s="145" t="s">
        <v>82</v>
      </c>
      <c r="AT139" s="153" t="s">
        <v>74</v>
      </c>
      <c r="AU139" s="153" t="s">
        <v>82</v>
      </c>
      <c r="AY139" s="145" t="s">
        <v>234</v>
      </c>
      <c r="BK139" s="154">
        <f>SUM(BK140:BK147)</f>
        <v>0</v>
      </c>
    </row>
    <row r="140" spans="1:65" s="2" customFormat="1" ht="24.15" customHeight="1">
      <c r="A140" s="33"/>
      <c r="B140" s="157"/>
      <c r="C140" s="158" t="s">
        <v>82</v>
      </c>
      <c r="D140" s="158" t="s">
        <v>237</v>
      </c>
      <c r="E140" s="159" t="s">
        <v>1833</v>
      </c>
      <c r="F140" s="160" t="s">
        <v>1834</v>
      </c>
      <c r="G140" s="161" t="s">
        <v>1363</v>
      </c>
      <c r="H140" s="162">
        <v>270</v>
      </c>
      <c r="I140" s="163"/>
      <c r="J140" s="164">
        <f>ROUND(I140*H140,2)</f>
        <v>0</v>
      </c>
      <c r="K140" s="165"/>
      <c r="L140" s="34"/>
      <c r="M140" s="166" t="s">
        <v>1</v>
      </c>
      <c r="N140" s="167" t="s">
        <v>41</v>
      </c>
      <c r="O140" s="62"/>
      <c r="P140" s="168">
        <f>O140*H140</f>
        <v>0</v>
      </c>
      <c r="Q140" s="168">
        <v>0</v>
      </c>
      <c r="R140" s="168">
        <f>Q140*H140</f>
        <v>0</v>
      </c>
      <c r="S140" s="168">
        <v>1.0000000000000001E-5</v>
      </c>
      <c r="T140" s="169">
        <f>S140*H140</f>
        <v>2.7000000000000001E-3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0" t="s">
        <v>241</v>
      </c>
      <c r="AT140" s="170" t="s">
        <v>237</v>
      </c>
      <c r="AU140" s="170" t="s">
        <v>87</v>
      </c>
      <c r="AY140" s="18" t="s">
        <v>234</v>
      </c>
      <c r="BE140" s="171">
        <f>IF(N140="základná",J140,0)</f>
        <v>0</v>
      </c>
      <c r="BF140" s="171">
        <f>IF(N140="znížená",J140,0)</f>
        <v>0</v>
      </c>
      <c r="BG140" s="171">
        <f>IF(N140="zákl. prenesená",J140,0)</f>
        <v>0</v>
      </c>
      <c r="BH140" s="171">
        <f>IF(N140="zníž. prenesená",J140,0)</f>
        <v>0</v>
      </c>
      <c r="BI140" s="171">
        <f>IF(N140="nulová",J140,0)</f>
        <v>0</v>
      </c>
      <c r="BJ140" s="18" t="s">
        <v>87</v>
      </c>
      <c r="BK140" s="171">
        <f>ROUND(I140*H140,2)</f>
        <v>0</v>
      </c>
      <c r="BL140" s="18" t="s">
        <v>241</v>
      </c>
      <c r="BM140" s="170" t="s">
        <v>1835</v>
      </c>
    </row>
    <row r="141" spans="1:65" s="14" customFormat="1">
      <c r="B141" s="180"/>
      <c r="D141" s="173" t="s">
        <v>243</v>
      </c>
      <c r="E141" s="181" t="s">
        <v>1</v>
      </c>
      <c r="F141" s="182" t="s">
        <v>1836</v>
      </c>
      <c r="H141" s="183">
        <v>270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243</v>
      </c>
      <c r="AU141" s="181" t="s">
        <v>87</v>
      </c>
      <c r="AV141" s="14" t="s">
        <v>87</v>
      </c>
      <c r="AW141" s="14" t="s">
        <v>29</v>
      </c>
      <c r="AX141" s="14" t="s">
        <v>82</v>
      </c>
      <c r="AY141" s="181" t="s">
        <v>234</v>
      </c>
    </row>
    <row r="142" spans="1:65" s="2" customFormat="1" ht="24.15" customHeight="1">
      <c r="A142" s="33"/>
      <c r="B142" s="157"/>
      <c r="C142" s="158" t="s">
        <v>87</v>
      </c>
      <c r="D142" s="158" t="s">
        <v>237</v>
      </c>
      <c r="E142" s="159" t="s">
        <v>1837</v>
      </c>
      <c r="F142" s="160" t="s">
        <v>1838</v>
      </c>
      <c r="G142" s="161" t="s">
        <v>1363</v>
      </c>
      <c r="H142" s="162">
        <v>350</v>
      </c>
      <c r="I142" s="163"/>
      <c r="J142" s="164">
        <f>ROUND(I142*H142,2)</f>
        <v>0</v>
      </c>
      <c r="K142" s="165"/>
      <c r="L142" s="34"/>
      <c r="M142" s="166" t="s">
        <v>1</v>
      </c>
      <c r="N142" s="167" t="s">
        <v>41</v>
      </c>
      <c r="O142" s="62"/>
      <c r="P142" s="168">
        <f>O142*H142</f>
        <v>0</v>
      </c>
      <c r="Q142" s="168">
        <v>0</v>
      </c>
      <c r="R142" s="168">
        <f>Q142*H142</f>
        <v>0</v>
      </c>
      <c r="S142" s="168">
        <v>1.0000000000000001E-5</v>
      </c>
      <c r="T142" s="169">
        <f>S142*H142</f>
        <v>3.5000000000000001E-3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0" t="s">
        <v>241</v>
      </c>
      <c r="AT142" s="170" t="s">
        <v>237</v>
      </c>
      <c r="AU142" s="170" t="s">
        <v>87</v>
      </c>
      <c r="AY142" s="18" t="s">
        <v>234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8" t="s">
        <v>87</v>
      </c>
      <c r="BK142" s="171">
        <f>ROUND(I142*H142,2)</f>
        <v>0</v>
      </c>
      <c r="BL142" s="18" t="s">
        <v>241</v>
      </c>
      <c r="BM142" s="170" t="s">
        <v>1839</v>
      </c>
    </row>
    <row r="143" spans="1:65" s="14" customFormat="1">
      <c r="B143" s="180"/>
      <c r="D143" s="173" t="s">
        <v>243</v>
      </c>
      <c r="E143" s="181" t="s">
        <v>1</v>
      </c>
      <c r="F143" s="182" t="s">
        <v>1840</v>
      </c>
      <c r="H143" s="183">
        <v>350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243</v>
      </c>
      <c r="AU143" s="181" t="s">
        <v>87</v>
      </c>
      <c r="AV143" s="14" t="s">
        <v>87</v>
      </c>
      <c r="AW143" s="14" t="s">
        <v>29</v>
      </c>
      <c r="AX143" s="14" t="s">
        <v>82</v>
      </c>
      <c r="AY143" s="181" t="s">
        <v>234</v>
      </c>
    </row>
    <row r="144" spans="1:65" s="2" customFormat="1" ht="24.15" customHeight="1">
      <c r="A144" s="33"/>
      <c r="B144" s="157"/>
      <c r="C144" s="158" t="s">
        <v>92</v>
      </c>
      <c r="D144" s="158" t="s">
        <v>237</v>
      </c>
      <c r="E144" s="159" t="s">
        <v>1841</v>
      </c>
      <c r="F144" s="160" t="s">
        <v>1842</v>
      </c>
      <c r="G144" s="161" t="s">
        <v>1363</v>
      </c>
      <c r="H144" s="162">
        <v>60</v>
      </c>
      <c r="I144" s="163"/>
      <c r="J144" s="164">
        <f>ROUND(I144*H144,2)</f>
        <v>0</v>
      </c>
      <c r="K144" s="165"/>
      <c r="L144" s="34"/>
      <c r="M144" s="166" t="s">
        <v>1</v>
      </c>
      <c r="N144" s="167" t="s">
        <v>41</v>
      </c>
      <c r="O144" s="62"/>
      <c r="P144" s="168">
        <f>O144*H144</f>
        <v>0</v>
      </c>
      <c r="Q144" s="168">
        <v>1.0000000000000001E-5</v>
      </c>
      <c r="R144" s="168">
        <f>Q144*H144</f>
        <v>6.0000000000000006E-4</v>
      </c>
      <c r="S144" s="168">
        <v>2.0000000000000002E-5</v>
      </c>
      <c r="T144" s="169">
        <f>S144*H144</f>
        <v>1.2000000000000001E-3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241</v>
      </c>
      <c r="AT144" s="170" t="s">
        <v>237</v>
      </c>
      <c r="AU144" s="170" t="s">
        <v>87</v>
      </c>
      <c r="AY144" s="18" t="s">
        <v>234</v>
      </c>
      <c r="BE144" s="171">
        <f>IF(N144="základná",J144,0)</f>
        <v>0</v>
      </c>
      <c r="BF144" s="171">
        <f>IF(N144="znížená",J144,0)</f>
        <v>0</v>
      </c>
      <c r="BG144" s="171">
        <f>IF(N144="zákl. prenesená",J144,0)</f>
        <v>0</v>
      </c>
      <c r="BH144" s="171">
        <f>IF(N144="zníž. prenesená",J144,0)</f>
        <v>0</v>
      </c>
      <c r="BI144" s="171">
        <f>IF(N144="nulová",J144,0)</f>
        <v>0</v>
      </c>
      <c r="BJ144" s="18" t="s">
        <v>87</v>
      </c>
      <c r="BK144" s="171">
        <f>ROUND(I144*H144,2)</f>
        <v>0</v>
      </c>
      <c r="BL144" s="18" t="s">
        <v>241</v>
      </c>
      <c r="BM144" s="170" t="s">
        <v>1843</v>
      </c>
    </row>
    <row r="145" spans="1:65" s="14" customFormat="1">
      <c r="B145" s="180"/>
      <c r="D145" s="173" t="s">
        <v>243</v>
      </c>
      <c r="E145" s="181" t="s">
        <v>1</v>
      </c>
      <c r="F145" s="182" t="s">
        <v>1844</v>
      </c>
      <c r="H145" s="183">
        <v>60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243</v>
      </c>
      <c r="AU145" s="181" t="s">
        <v>87</v>
      </c>
      <c r="AV145" s="14" t="s">
        <v>87</v>
      </c>
      <c r="AW145" s="14" t="s">
        <v>29</v>
      </c>
      <c r="AX145" s="14" t="s">
        <v>82</v>
      </c>
      <c r="AY145" s="181" t="s">
        <v>234</v>
      </c>
    </row>
    <row r="146" spans="1:65" s="2" customFormat="1" ht="24.15" customHeight="1">
      <c r="A146" s="33"/>
      <c r="B146" s="157"/>
      <c r="C146" s="158" t="s">
        <v>241</v>
      </c>
      <c r="D146" s="158" t="s">
        <v>237</v>
      </c>
      <c r="E146" s="159" t="s">
        <v>1845</v>
      </c>
      <c r="F146" s="160" t="s">
        <v>1846</v>
      </c>
      <c r="G146" s="161" t="s">
        <v>1363</v>
      </c>
      <c r="H146" s="162">
        <v>180</v>
      </c>
      <c r="I146" s="163"/>
      <c r="J146" s="164">
        <f>ROUND(I146*H146,2)</f>
        <v>0</v>
      </c>
      <c r="K146" s="165"/>
      <c r="L146" s="34"/>
      <c r="M146" s="166" t="s">
        <v>1</v>
      </c>
      <c r="N146" s="167" t="s">
        <v>41</v>
      </c>
      <c r="O146" s="62"/>
      <c r="P146" s="168">
        <f>O146*H146</f>
        <v>0</v>
      </c>
      <c r="Q146" s="168">
        <v>1.0000000000000001E-5</v>
      </c>
      <c r="R146" s="168">
        <f>Q146*H146</f>
        <v>1.8000000000000002E-3</v>
      </c>
      <c r="S146" s="168">
        <v>3.0000000000000001E-5</v>
      </c>
      <c r="T146" s="169">
        <f>S146*H146</f>
        <v>5.4000000000000003E-3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241</v>
      </c>
      <c r="AT146" s="170" t="s">
        <v>237</v>
      </c>
      <c r="AU146" s="170" t="s">
        <v>87</v>
      </c>
      <c r="AY146" s="18" t="s">
        <v>234</v>
      </c>
      <c r="BE146" s="171">
        <f>IF(N146="základná",J146,0)</f>
        <v>0</v>
      </c>
      <c r="BF146" s="171">
        <f>IF(N146="znížená",J146,0)</f>
        <v>0</v>
      </c>
      <c r="BG146" s="171">
        <f>IF(N146="zákl. prenesená",J146,0)</f>
        <v>0</v>
      </c>
      <c r="BH146" s="171">
        <f>IF(N146="zníž. prenesená",J146,0)</f>
        <v>0</v>
      </c>
      <c r="BI146" s="171">
        <f>IF(N146="nulová",J146,0)</f>
        <v>0</v>
      </c>
      <c r="BJ146" s="18" t="s">
        <v>87</v>
      </c>
      <c r="BK146" s="171">
        <f>ROUND(I146*H146,2)</f>
        <v>0</v>
      </c>
      <c r="BL146" s="18" t="s">
        <v>241</v>
      </c>
      <c r="BM146" s="170" t="s">
        <v>1847</v>
      </c>
    </row>
    <row r="147" spans="1:65" s="14" customFormat="1">
      <c r="B147" s="180"/>
      <c r="D147" s="173" t="s">
        <v>243</v>
      </c>
      <c r="E147" s="181" t="s">
        <v>1</v>
      </c>
      <c r="F147" s="182" t="s">
        <v>1848</v>
      </c>
      <c r="H147" s="183">
        <v>180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243</v>
      </c>
      <c r="AU147" s="181" t="s">
        <v>87</v>
      </c>
      <c r="AV147" s="14" t="s">
        <v>87</v>
      </c>
      <c r="AW147" s="14" t="s">
        <v>29</v>
      </c>
      <c r="AX147" s="14" t="s">
        <v>82</v>
      </c>
      <c r="AY147" s="181" t="s">
        <v>234</v>
      </c>
    </row>
    <row r="148" spans="1:65" s="12" customFormat="1" ht="25.95" customHeight="1">
      <c r="B148" s="144"/>
      <c r="D148" s="145" t="s">
        <v>74</v>
      </c>
      <c r="E148" s="146" t="s">
        <v>331</v>
      </c>
      <c r="F148" s="146" t="s">
        <v>1402</v>
      </c>
      <c r="I148" s="147"/>
      <c r="J148" s="148">
        <f>BK148</f>
        <v>0</v>
      </c>
      <c r="L148" s="144"/>
      <c r="M148" s="149"/>
      <c r="N148" s="150"/>
      <c r="O148" s="150"/>
      <c r="P148" s="151">
        <f>P149+P161+P170+P211+P239+P262+P274</f>
        <v>0</v>
      </c>
      <c r="Q148" s="150"/>
      <c r="R148" s="151">
        <f>R149+R161+R170+R211+R239+R262+R274</f>
        <v>1.6218300000000001</v>
      </c>
      <c r="S148" s="150"/>
      <c r="T148" s="152">
        <f>T149+T161+T170+T211+T239+T262+T274</f>
        <v>0</v>
      </c>
      <c r="AR148" s="145" t="s">
        <v>87</v>
      </c>
      <c r="AT148" s="153" t="s">
        <v>74</v>
      </c>
      <c r="AU148" s="153" t="s">
        <v>75</v>
      </c>
      <c r="AY148" s="145" t="s">
        <v>234</v>
      </c>
      <c r="BK148" s="154">
        <f>BK149+BK161+BK170+BK211+BK239+BK262+BK274</f>
        <v>0</v>
      </c>
    </row>
    <row r="149" spans="1:65" s="12" customFormat="1" ht="22.95" customHeight="1">
      <c r="B149" s="144"/>
      <c r="D149" s="145" t="s">
        <v>74</v>
      </c>
      <c r="E149" s="155" t="s">
        <v>879</v>
      </c>
      <c r="F149" s="155" t="s">
        <v>1849</v>
      </c>
      <c r="I149" s="147"/>
      <c r="J149" s="156">
        <f>BK149</f>
        <v>0</v>
      </c>
      <c r="L149" s="144"/>
      <c r="M149" s="149"/>
      <c r="N149" s="150"/>
      <c r="O149" s="150"/>
      <c r="P149" s="151">
        <f>SUM(P150:P160)</f>
        <v>0</v>
      </c>
      <c r="Q149" s="150"/>
      <c r="R149" s="151">
        <f>SUM(R150:R160)</f>
        <v>3.6420000000000001E-2</v>
      </c>
      <c r="S149" s="150"/>
      <c r="T149" s="152">
        <f>SUM(T150:T160)</f>
        <v>0</v>
      </c>
      <c r="AR149" s="145" t="s">
        <v>87</v>
      </c>
      <c r="AT149" s="153" t="s">
        <v>74</v>
      </c>
      <c r="AU149" s="153" t="s">
        <v>82</v>
      </c>
      <c r="AY149" s="145" t="s">
        <v>234</v>
      </c>
      <c r="BK149" s="154">
        <f>SUM(BK150:BK160)</f>
        <v>0</v>
      </c>
    </row>
    <row r="150" spans="1:65" s="2" customFormat="1" ht="24.15" customHeight="1">
      <c r="A150" s="33"/>
      <c r="B150" s="157"/>
      <c r="C150" s="158" t="s">
        <v>269</v>
      </c>
      <c r="D150" s="158" t="s">
        <v>237</v>
      </c>
      <c r="E150" s="159" t="s">
        <v>1403</v>
      </c>
      <c r="F150" s="160" t="s">
        <v>1404</v>
      </c>
      <c r="G150" s="161" t="s">
        <v>240</v>
      </c>
      <c r="H150" s="162">
        <v>358</v>
      </c>
      <c r="I150" s="163"/>
      <c r="J150" s="164">
        <f>ROUND(I150*H150,2)</f>
        <v>0</v>
      </c>
      <c r="K150" s="165"/>
      <c r="L150" s="34"/>
      <c r="M150" s="166" t="s">
        <v>1</v>
      </c>
      <c r="N150" s="167" t="s">
        <v>41</v>
      </c>
      <c r="O150" s="62"/>
      <c r="P150" s="168">
        <f>O150*H150</f>
        <v>0</v>
      </c>
      <c r="Q150" s="168">
        <v>2.0000000000000002E-5</v>
      </c>
      <c r="R150" s="168">
        <f>Q150*H150</f>
        <v>7.1600000000000006E-3</v>
      </c>
      <c r="S150" s="168">
        <v>0</v>
      </c>
      <c r="T150" s="169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0" t="s">
        <v>327</v>
      </c>
      <c r="AT150" s="170" t="s">
        <v>237</v>
      </c>
      <c r="AU150" s="170" t="s">
        <v>87</v>
      </c>
      <c r="AY150" s="18" t="s">
        <v>234</v>
      </c>
      <c r="BE150" s="171">
        <f>IF(N150="základná",J150,0)</f>
        <v>0</v>
      </c>
      <c r="BF150" s="171">
        <f>IF(N150="znížená",J150,0)</f>
        <v>0</v>
      </c>
      <c r="BG150" s="171">
        <f>IF(N150="zákl. prenesená",J150,0)</f>
        <v>0</v>
      </c>
      <c r="BH150" s="171">
        <f>IF(N150="zníž. prenesená",J150,0)</f>
        <v>0</v>
      </c>
      <c r="BI150" s="171">
        <f>IF(N150="nulová",J150,0)</f>
        <v>0</v>
      </c>
      <c r="BJ150" s="18" t="s">
        <v>87</v>
      </c>
      <c r="BK150" s="171">
        <f>ROUND(I150*H150,2)</f>
        <v>0</v>
      </c>
      <c r="BL150" s="18" t="s">
        <v>327</v>
      </c>
      <c r="BM150" s="170" t="s">
        <v>1850</v>
      </c>
    </row>
    <row r="151" spans="1:65" s="14" customFormat="1">
      <c r="B151" s="180"/>
      <c r="D151" s="173" t="s">
        <v>243</v>
      </c>
      <c r="E151" s="181" t="s">
        <v>1</v>
      </c>
      <c r="F151" s="182" t="s">
        <v>1851</v>
      </c>
      <c r="H151" s="183">
        <v>358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243</v>
      </c>
      <c r="AU151" s="181" t="s">
        <v>87</v>
      </c>
      <c r="AV151" s="14" t="s">
        <v>87</v>
      </c>
      <c r="AW151" s="14" t="s">
        <v>29</v>
      </c>
      <c r="AX151" s="14" t="s">
        <v>82</v>
      </c>
      <c r="AY151" s="181" t="s">
        <v>234</v>
      </c>
    </row>
    <row r="152" spans="1:65" s="2" customFormat="1" ht="24.15" customHeight="1">
      <c r="A152" s="33"/>
      <c r="B152" s="157"/>
      <c r="C152" s="158" t="s">
        <v>273</v>
      </c>
      <c r="D152" s="158" t="s">
        <v>237</v>
      </c>
      <c r="E152" s="159" t="s">
        <v>1852</v>
      </c>
      <c r="F152" s="160" t="s">
        <v>1853</v>
      </c>
      <c r="G152" s="161" t="s">
        <v>240</v>
      </c>
      <c r="H152" s="162">
        <v>18</v>
      </c>
      <c r="I152" s="163"/>
      <c r="J152" s="164">
        <f>ROUND(I152*H152,2)</f>
        <v>0</v>
      </c>
      <c r="K152" s="165"/>
      <c r="L152" s="34"/>
      <c r="M152" s="166" t="s">
        <v>1</v>
      </c>
      <c r="N152" s="167" t="s">
        <v>41</v>
      </c>
      <c r="O152" s="62"/>
      <c r="P152" s="168">
        <f>O152*H152</f>
        <v>0</v>
      </c>
      <c r="Q152" s="168">
        <v>2.0000000000000002E-5</v>
      </c>
      <c r="R152" s="168">
        <f>Q152*H152</f>
        <v>3.6000000000000002E-4</v>
      </c>
      <c r="S152" s="168">
        <v>0</v>
      </c>
      <c r="T152" s="169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0" t="s">
        <v>327</v>
      </c>
      <c r="AT152" s="170" t="s">
        <v>237</v>
      </c>
      <c r="AU152" s="170" t="s">
        <v>87</v>
      </c>
      <c r="AY152" s="18" t="s">
        <v>234</v>
      </c>
      <c r="BE152" s="171">
        <f>IF(N152="základná",J152,0)</f>
        <v>0</v>
      </c>
      <c r="BF152" s="171">
        <f>IF(N152="znížená",J152,0)</f>
        <v>0</v>
      </c>
      <c r="BG152" s="171">
        <f>IF(N152="zákl. prenesená",J152,0)</f>
        <v>0</v>
      </c>
      <c r="BH152" s="171">
        <f>IF(N152="zníž. prenesená",J152,0)</f>
        <v>0</v>
      </c>
      <c r="BI152" s="171">
        <f>IF(N152="nulová",J152,0)</f>
        <v>0</v>
      </c>
      <c r="BJ152" s="18" t="s">
        <v>87</v>
      </c>
      <c r="BK152" s="171">
        <f>ROUND(I152*H152,2)</f>
        <v>0</v>
      </c>
      <c r="BL152" s="18" t="s">
        <v>327</v>
      </c>
      <c r="BM152" s="170" t="s">
        <v>1854</v>
      </c>
    </row>
    <row r="153" spans="1:65" s="14" customFormat="1">
      <c r="B153" s="180"/>
      <c r="D153" s="173" t="s">
        <v>243</v>
      </c>
      <c r="E153" s="181" t="s">
        <v>1</v>
      </c>
      <c r="F153" s="182" t="s">
        <v>1855</v>
      </c>
      <c r="H153" s="183">
        <v>18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243</v>
      </c>
      <c r="AU153" s="181" t="s">
        <v>87</v>
      </c>
      <c r="AV153" s="14" t="s">
        <v>87</v>
      </c>
      <c r="AW153" s="14" t="s">
        <v>29</v>
      </c>
      <c r="AX153" s="14" t="s">
        <v>82</v>
      </c>
      <c r="AY153" s="181" t="s">
        <v>234</v>
      </c>
    </row>
    <row r="154" spans="1:65" s="2" customFormat="1" ht="24.15" customHeight="1">
      <c r="A154" s="33"/>
      <c r="B154" s="157"/>
      <c r="C154" s="199" t="s">
        <v>278</v>
      </c>
      <c r="D154" s="199" t="s">
        <v>478</v>
      </c>
      <c r="E154" s="200" t="s">
        <v>1856</v>
      </c>
      <c r="F154" s="201" t="s">
        <v>1857</v>
      </c>
      <c r="G154" s="202" t="s">
        <v>240</v>
      </c>
      <c r="H154" s="203">
        <v>158</v>
      </c>
      <c r="I154" s="204"/>
      <c r="J154" s="205">
        <f t="shared" ref="J154:J160" si="0">ROUND(I154*H154,2)</f>
        <v>0</v>
      </c>
      <c r="K154" s="206"/>
      <c r="L154" s="207"/>
      <c r="M154" s="208" t="s">
        <v>1</v>
      </c>
      <c r="N154" s="209" t="s">
        <v>41</v>
      </c>
      <c r="O154" s="62"/>
      <c r="P154" s="168">
        <f t="shared" ref="P154:P160" si="1">O154*H154</f>
        <v>0</v>
      </c>
      <c r="Q154" s="168">
        <v>1.3999999999999999E-4</v>
      </c>
      <c r="R154" s="168">
        <f t="shared" ref="R154:R160" si="2">Q154*H154</f>
        <v>2.2119999999999997E-2</v>
      </c>
      <c r="S154" s="168">
        <v>0</v>
      </c>
      <c r="T154" s="169">
        <f t="shared" ref="T154:T160" si="3"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0" t="s">
        <v>643</v>
      </c>
      <c r="AT154" s="170" t="s">
        <v>478</v>
      </c>
      <c r="AU154" s="170" t="s">
        <v>87</v>
      </c>
      <c r="AY154" s="18" t="s">
        <v>234</v>
      </c>
      <c r="BE154" s="171">
        <f t="shared" ref="BE154:BE160" si="4">IF(N154="základná",J154,0)</f>
        <v>0</v>
      </c>
      <c r="BF154" s="171">
        <f t="shared" ref="BF154:BF160" si="5">IF(N154="znížená",J154,0)</f>
        <v>0</v>
      </c>
      <c r="BG154" s="171">
        <f t="shared" ref="BG154:BG160" si="6">IF(N154="zákl. prenesená",J154,0)</f>
        <v>0</v>
      </c>
      <c r="BH154" s="171">
        <f t="shared" ref="BH154:BH160" si="7">IF(N154="zníž. prenesená",J154,0)</f>
        <v>0</v>
      </c>
      <c r="BI154" s="171">
        <f t="shared" ref="BI154:BI160" si="8">IF(N154="nulová",J154,0)</f>
        <v>0</v>
      </c>
      <c r="BJ154" s="18" t="s">
        <v>87</v>
      </c>
      <c r="BK154" s="171">
        <f t="shared" ref="BK154:BK160" si="9">ROUND(I154*H154,2)</f>
        <v>0</v>
      </c>
      <c r="BL154" s="18" t="s">
        <v>327</v>
      </c>
      <c r="BM154" s="170" t="s">
        <v>1858</v>
      </c>
    </row>
    <row r="155" spans="1:65" s="2" customFormat="1" ht="24.15" customHeight="1">
      <c r="A155" s="33"/>
      <c r="B155" s="157"/>
      <c r="C155" s="199" t="s">
        <v>282</v>
      </c>
      <c r="D155" s="199" t="s">
        <v>478</v>
      </c>
      <c r="E155" s="200" t="s">
        <v>1859</v>
      </c>
      <c r="F155" s="201" t="s">
        <v>1860</v>
      </c>
      <c r="G155" s="202" t="s">
        <v>240</v>
      </c>
      <c r="H155" s="203">
        <v>120</v>
      </c>
      <c r="I155" s="204"/>
      <c r="J155" s="205">
        <f t="shared" si="0"/>
        <v>0</v>
      </c>
      <c r="K155" s="206"/>
      <c r="L155" s="207"/>
      <c r="M155" s="208" t="s">
        <v>1</v>
      </c>
      <c r="N155" s="209" t="s">
        <v>41</v>
      </c>
      <c r="O155" s="62"/>
      <c r="P155" s="168">
        <f t="shared" si="1"/>
        <v>0</v>
      </c>
      <c r="Q155" s="168">
        <v>1.0000000000000001E-5</v>
      </c>
      <c r="R155" s="168">
        <f t="shared" si="2"/>
        <v>1.2000000000000001E-3</v>
      </c>
      <c r="S155" s="168">
        <v>0</v>
      </c>
      <c r="T155" s="169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0" t="s">
        <v>643</v>
      </c>
      <c r="AT155" s="170" t="s">
        <v>478</v>
      </c>
      <c r="AU155" s="170" t="s">
        <v>87</v>
      </c>
      <c r="AY155" s="18" t="s">
        <v>234</v>
      </c>
      <c r="BE155" s="171">
        <f t="shared" si="4"/>
        <v>0</v>
      </c>
      <c r="BF155" s="171">
        <f t="shared" si="5"/>
        <v>0</v>
      </c>
      <c r="BG155" s="171">
        <f t="shared" si="6"/>
        <v>0</v>
      </c>
      <c r="BH155" s="171">
        <f t="shared" si="7"/>
        <v>0</v>
      </c>
      <c r="BI155" s="171">
        <f t="shared" si="8"/>
        <v>0</v>
      </c>
      <c r="BJ155" s="18" t="s">
        <v>87</v>
      </c>
      <c r="BK155" s="171">
        <f t="shared" si="9"/>
        <v>0</v>
      </c>
      <c r="BL155" s="18" t="s">
        <v>327</v>
      </c>
      <c r="BM155" s="170" t="s">
        <v>1861</v>
      </c>
    </row>
    <row r="156" spans="1:65" s="2" customFormat="1" ht="24.15" customHeight="1">
      <c r="A156" s="33"/>
      <c r="B156" s="157"/>
      <c r="C156" s="199" t="s">
        <v>235</v>
      </c>
      <c r="D156" s="199" t="s">
        <v>478</v>
      </c>
      <c r="E156" s="200" t="s">
        <v>1862</v>
      </c>
      <c r="F156" s="201" t="s">
        <v>1863</v>
      </c>
      <c r="G156" s="202" t="s">
        <v>240</v>
      </c>
      <c r="H156" s="203">
        <v>8</v>
      </c>
      <c r="I156" s="204"/>
      <c r="J156" s="205">
        <f t="shared" si="0"/>
        <v>0</v>
      </c>
      <c r="K156" s="206"/>
      <c r="L156" s="207"/>
      <c r="M156" s="208" t="s">
        <v>1</v>
      </c>
      <c r="N156" s="209" t="s">
        <v>41</v>
      </c>
      <c r="O156" s="62"/>
      <c r="P156" s="168">
        <f t="shared" si="1"/>
        <v>0</v>
      </c>
      <c r="Q156" s="168">
        <v>2.0000000000000002E-5</v>
      </c>
      <c r="R156" s="168">
        <f t="shared" si="2"/>
        <v>1.6000000000000001E-4</v>
      </c>
      <c r="S156" s="168">
        <v>0</v>
      </c>
      <c r="T156" s="169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0" t="s">
        <v>643</v>
      </c>
      <c r="AT156" s="170" t="s">
        <v>478</v>
      </c>
      <c r="AU156" s="170" t="s">
        <v>87</v>
      </c>
      <c r="AY156" s="18" t="s">
        <v>234</v>
      </c>
      <c r="BE156" s="171">
        <f t="shared" si="4"/>
        <v>0</v>
      </c>
      <c r="BF156" s="171">
        <f t="shared" si="5"/>
        <v>0</v>
      </c>
      <c r="BG156" s="171">
        <f t="shared" si="6"/>
        <v>0</v>
      </c>
      <c r="BH156" s="171">
        <f t="shared" si="7"/>
        <v>0</v>
      </c>
      <c r="BI156" s="171">
        <f t="shared" si="8"/>
        <v>0</v>
      </c>
      <c r="BJ156" s="18" t="s">
        <v>87</v>
      </c>
      <c r="BK156" s="171">
        <f t="shared" si="9"/>
        <v>0</v>
      </c>
      <c r="BL156" s="18" t="s">
        <v>327</v>
      </c>
      <c r="BM156" s="170" t="s">
        <v>1864</v>
      </c>
    </row>
    <row r="157" spans="1:65" s="2" customFormat="1" ht="24.15" customHeight="1">
      <c r="A157" s="33"/>
      <c r="B157" s="157"/>
      <c r="C157" s="199" t="s">
        <v>292</v>
      </c>
      <c r="D157" s="199" t="s">
        <v>478</v>
      </c>
      <c r="E157" s="200" t="s">
        <v>1865</v>
      </c>
      <c r="F157" s="201" t="s">
        <v>1866</v>
      </c>
      <c r="G157" s="202" t="s">
        <v>240</v>
      </c>
      <c r="H157" s="203">
        <v>80</v>
      </c>
      <c r="I157" s="204"/>
      <c r="J157" s="205">
        <f t="shared" si="0"/>
        <v>0</v>
      </c>
      <c r="K157" s="206"/>
      <c r="L157" s="207"/>
      <c r="M157" s="208" t="s">
        <v>1</v>
      </c>
      <c r="N157" s="209" t="s">
        <v>41</v>
      </c>
      <c r="O157" s="62"/>
      <c r="P157" s="168">
        <f t="shared" si="1"/>
        <v>0</v>
      </c>
      <c r="Q157" s="168">
        <v>4.0000000000000003E-5</v>
      </c>
      <c r="R157" s="168">
        <f t="shared" si="2"/>
        <v>3.2000000000000002E-3</v>
      </c>
      <c r="S157" s="168">
        <v>0</v>
      </c>
      <c r="T157" s="169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0" t="s">
        <v>643</v>
      </c>
      <c r="AT157" s="170" t="s">
        <v>478</v>
      </c>
      <c r="AU157" s="170" t="s">
        <v>87</v>
      </c>
      <c r="AY157" s="18" t="s">
        <v>234</v>
      </c>
      <c r="BE157" s="171">
        <f t="shared" si="4"/>
        <v>0</v>
      </c>
      <c r="BF157" s="171">
        <f t="shared" si="5"/>
        <v>0</v>
      </c>
      <c r="BG157" s="171">
        <f t="shared" si="6"/>
        <v>0</v>
      </c>
      <c r="BH157" s="171">
        <f t="shared" si="7"/>
        <v>0</v>
      </c>
      <c r="BI157" s="171">
        <f t="shared" si="8"/>
        <v>0</v>
      </c>
      <c r="BJ157" s="18" t="s">
        <v>87</v>
      </c>
      <c r="BK157" s="171">
        <f t="shared" si="9"/>
        <v>0</v>
      </c>
      <c r="BL157" s="18" t="s">
        <v>327</v>
      </c>
      <c r="BM157" s="170" t="s">
        <v>1867</v>
      </c>
    </row>
    <row r="158" spans="1:65" s="2" customFormat="1" ht="24.15" customHeight="1">
      <c r="A158" s="33"/>
      <c r="B158" s="157"/>
      <c r="C158" s="199" t="s">
        <v>298</v>
      </c>
      <c r="D158" s="199" t="s">
        <v>478</v>
      </c>
      <c r="E158" s="200" t="s">
        <v>1868</v>
      </c>
      <c r="F158" s="201" t="s">
        <v>1869</v>
      </c>
      <c r="G158" s="202" t="s">
        <v>240</v>
      </c>
      <c r="H158" s="203">
        <v>12</v>
      </c>
      <c r="I158" s="204"/>
      <c r="J158" s="205">
        <f t="shared" si="0"/>
        <v>0</v>
      </c>
      <c r="K158" s="206"/>
      <c r="L158" s="207"/>
      <c r="M158" s="208" t="s">
        <v>1</v>
      </c>
      <c r="N158" s="209" t="s">
        <v>41</v>
      </c>
      <c r="O158" s="62"/>
      <c r="P158" s="168">
        <f t="shared" si="1"/>
        <v>0</v>
      </c>
      <c r="Q158" s="168">
        <v>9.0000000000000006E-5</v>
      </c>
      <c r="R158" s="168">
        <f t="shared" si="2"/>
        <v>1.08E-3</v>
      </c>
      <c r="S158" s="168">
        <v>0</v>
      </c>
      <c r="T158" s="169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643</v>
      </c>
      <c r="AT158" s="170" t="s">
        <v>478</v>
      </c>
      <c r="AU158" s="170" t="s">
        <v>87</v>
      </c>
      <c r="AY158" s="18" t="s">
        <v>234</v>
      </c>
      <c r="BE158" s="171">
        <f t="shared" si="4"/>
        <v>0</v>
      </c>
      <c r="BF158" s="171">
        <f t="shared" si="5"/>
        <v>0</v>
      </c>
      <c r="BG158" s="171">
        <f t="shared" si="6"/>
        <v>0</v>
      </c>
      <c r="BH158" s="171">
        <f t="shared" si="7"/>
        <v>0</v>
      </c>
      <c r="BI158" s="171">
        <f t="shared" si="8"/>
        <v>0</v>
      </c>
      <c r="BJ158" s="18" t="s">
        <v>87</v>
      </c>
      <c r="BK158" s="171">
        <f t="shared" si="9"/>
        <v>0</v>
      </c>
      <c r="BL158" s="18" t="s">
        <v>327</v>
      </c>
      <c r="BM158" s="170" t="s">
        <v>1870</v>
      </c>
    </row>
    <row r="159" spans="1:65" s="2" customFormat="1" ht="24.15" customHeight="1">
      <c r="A159" s="33"/>
      <c r="B159" s="157"/>
      <c r="C159" s="199" t="s">
        <v>302</v>
      </c>
      <c r="D159" s="199" t="s">
        <v>478</v>
      </c>
      <c r="E159" s="200" t="s">
        <v>1871</v>
      </c>
      <c r="F159" s="201" t="s">
        <v>1872</v>
      </c>
      <c r="G159" s="202" t="s">
        <v>240</v>
      </c>
      <c r="H159" s="203">
        <v>6</v>
      </c>
      <c r="I159" s="204"/>
      <c r="J159" s="205">
        <f t="shared" si="0"/>
        <v>0</v>
      </c>
      <c r="K159" s="206"/>
      <c r="L159" s="207"/>
      <c r="M159" s="208" t="s">
        <v>1</v>
      </c>
      <c r="N159" s="209" t="s">
        <v>41</v>
      </c>
      <c r="O159" s="62"/>
      <c r="P159" s="168">
        <f t="shared" si="1"/>
        <v>0</v>
      </c>
      <c r="Q159" s="168">
        <v>1.9000000000000001E-4</v>
      </c>
      <c r="R159" s="168">
        <f t="shared" si="2"/>
        <v>1.14E-3</v>
      </c>
      <c r="S159" s="168">
        <v>0</v>
      </c>
      <c r="T159" s="169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0" t="s">
        <v>643</v>
      </c>
      <c r="AT159" s="170" t="s">
        <v>478</v>
      </c>
      <c r="AU159" s="170" t="s">
        <v>87</v>
      </c>
      <c r="AY159" s="18" t="s">
        <v>234</v>
      </c>
      <c r="BE159" s="171">
        <f t="shared" si="4"/>
        <v>0</v>
      </c>
      <c r="BF159" s="171">
        <f t="shared" si="5"/>
        <v>0</v>
      </c>
      <c r="BG159" s="171">
        <f t="shared" si="6"/>
        <v>0</v>
      </c>
      <c r="BH159" s="171">
        <f t="shared" si="7"/>
        <v>0</v>
      </c>
      <c r="BI159" s="171">
        <f t="shared" si="8"/>
        <v>0</v>
      </c>
      <c r="BJ159" s="18" t="s">
        <v>87</v>
      </c>
      <c r="BK159" s="171">
        <f t="shared" si="9"/>
        <v>0</v>
      </c>
      <c r="BL159" s="18" t="s">
        <v>327</v>
      </c>
      <c r="BM159" s="170" t="s">
        <v>1873</v>
      </c>
    </row>
    <row r="160" spans="1:65" s="2" customFormat="1" ht="24.15" customHeight="1">
      <c r="A160" s="33"/>
      <c r="B160" s="157"/>
      <c r="C160" s="158" t="s">
        <v>309</v>
      </c>
      <c r="D160" s="158" t="s">
        <v>237</v>
      </c>
      <c r="E160" s="159" t="s">
        <v>1874</v>
      </c>
      <c r="F160" s="160" t="s">
        <v>924</v>
      </c>
      <c r="G160" s="161" t="s">
        <v>1875</v>
      </c>
      <c r="H160" s="223"/>
      <c r="I160" s="163"/>
      <c r="J160" s="164">
        <f t="shared" si="0"/>
        <v>0</v>
      </c>
      <c r="K160" s="165"/>
      <c r="L160" s="34"/>
      <c r="M160" s="166" t="s">
        <v>1</v>
      </c>
      <c r="N160" s="167" t="s">
        <v>41</v>
      </c>
      <c r="O160" s="62"/>
      <c r="P160" s="168">
        <f t="shared" si="1"/>
        <v>0</v>
      </c>
      <c r="Q160" s="168">
        <v>0</v>
      </c>
      <c r="R160" s="168">
        <f t="shared" si="2"/>
        <v>0</v>
      </c>
      <c r="S160" s="168">
        <v>0</v>
      </c>
      <c r="T160" s="169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0" t="s">
        <v>327</v>
      </c>
      <c r="AT160" s="170" t="s">
        <v>237</v>
      </c>
      <c r="AU160" s="170" t="s">
        <v>87</v>
      </c>
      <c r="AY160" s="18" t="s">
        <v>234</v>
      </c>
      <c r="BE160" s="171">
        <f t="shared" si="4"/>
        <v>0</v>
      </c>
      <c r="BF160" s="171">
        <f t="shared" si="5"/>
        <v>0</v>
      </c>
      <c r="BG160" s="171">
        <f t="shared" si="6"/>
        <v>0</v>
      </c>
      <c r="BH160" s="171">
        <f t="shared" si="7"/>
        <v>0</v>
      </c>
      <c r="BI160" s="171">
        <f t="shared" si="8"/>
        <v>0</v>
      </c>
      <c r="BJ160" s="18" t="s">
        <v>87</v>
      </c>
      <c r="BK160" s="171">
        <f t="shared" si="9"/>
        <v>0</v>
      </c>
      <c r="BL160" s="18" t="s">
        <v>327</v>
      </c>
      <c r="BM160" s="170" t="s">
        <v>1876</v>
      </c>
    </row>
    <row r="161" spans="1:65" s="12" customFormat="1" ht="22.95" customHeight="1">
      <c r="B161" s="144"/>
      <c r="D161" s="145" t="s">
        <v>74</v>
      </c>
      <c r="E161" s="155" t="s">
        <v>1539</v>
      </c>
      <c r="F161" s="155" t="s">
        <v>1540</v>
      </c>
      <c r="I161" s="147"/>
      <c r="J161" s="156">
        <f>BK161</f>
        <v>0</v>
      </c>
      <c r="L161" s="144"/>
      <c r="M161" s="149"/>
      <c r="N161" s="150"/>
      <c r="O161" s="150"/>
      <c r="P161" s="151">
        <f>SUM(P162:P169)</f>
        <v>0</v>
      </c>
      <c r="Q161" s="150"/>
      <c r="R161" s="151">
        <f>SUM(R162:R169)</f>
        <v>1.5389999999999997E-2</v>
      </c>
      <c r="S161" s="150"/>
      <c r="T161" s="152">
        <f>SUM(T162:T169)</f>
        <v>0</v>
      </c>
      <c r="AR161" s="145" t="s">
        <v>87</v>
      </c>
      <c r="AT161" s="153" t="s">
        <v>74</v>
      </c>
      <c r="AU161" s="153" t="s">
        <v>82</v>
      </c>
      <c r="AY161" s="145" t="s">
        <v>234</v>
      </c>
      <c r="BK161" s="154">
        <f>SUM(BK162:BK169)</f>
        <v>0</v>
      </c>
    </row>
    <row r="162" spans="1:65" s="2" customFormat="1" ht="16.5" customHeight="1">
      <c r="A162" s="33"/>
      <c r="B162" s="157"/>
      <c r="C162" s="158" t="s">
        <v>315</v>
      </c>
      <c r="D162" s="158" t="s">
        <v>237</v>
      </c>
      <c r="E162" s="159" t="s">
        <v>1877</v>
      </c>
      <c r="F162" s="160" t="s">
        <v>1878</v>
      </c>
      <c r="G162" s="161" t="s">
        <v>305</v>
      </c>
      <c r="H162" s="162">
        <v>1</v>
      </c>
      <c r="I162" s="163"/>
      <c r="J162" s="164">
        <f t="shared" ref="J162:J169" si="10">ROUND(I162*H162,2)</f>
        <v>0</v>
      </c>
      <c r="K162" s="165"/>
      <c r="L162" s="34"/>
      <c r="M162" s="166" t="s">
        <v>1</v>
      </c>
      <c r="N162" s="167" t="s">
        <v>41</v>
      </c>
      <c r="O162" s="62"/>
      <c r="P162" s="168">
        <f t="shared" ref="P162:P169" si="11">O162*H162</f>
        <v>0</v>
      </c>
      <c r="Q162" s="168">
        <v>6.0000000000000002E-5</v>
      </c>
      <c r="R162" s="168">
        <f t="shared" ref="R162:R169" si="12">Q162*H162</f>
        <v>6.0000000000000002E-5</v>
      </c>
      <c r="S162" s="168">
        <v>0</v>
      </c>
      <c r="T162" s="169">
        <f t="shared" ref="T162:T169" si="13"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327</v>
      </c>
      <c r="AT162" s="170" t="s">
        <v>237</v>
      </c>
      <c r="AU162" s="170" t="s">
        <v>87</v>
      </c>
      <c r="AY162" s="18" t="s">
        <v>234</v>
      </c>
      <c r="BE162" s="171">
        <f t="shared" ref="BE162:BE169" si="14">IF(N162="základná",J162,0)</f>
        <v>0</v>
      </c>
      <c r="BF162" s="171">
        <f t="shared" ref="BF162:BF169" si="15">IF(N162="znížená",J162,0)</f>
        <v>0</v>
      </c>
      <c r="BG162" s="171">
        <f t="shared" ref="BG162:BG169" si="16">IF(N162="zákl. prenesená",J162,0)</f>
        <v>0</v>
      </c>
      <c r="BH162" s="171">
        <f t="shared" ref="BH162:BH169" si="17">IF(N162="zníž. prenesená",J162,0)</f>
        <v>0</v>
      </c>
      <c r="BI162" s="171">
        <f t="shared" ref="BI162:BI169" si="18">IF(N162="nulová",J162,0)</f>
        <v>0</v>
      </c>
      <c r="BJ162" s="18" t="s">
        <v>87</v>
      </c>
      <c r="BK162" s="171">
        <f t="shared" ref="BK162:BK169" si="19">ROUND(I162*H162,2)</f>
        <v>0</v>
      </c>
      <c r="BL162" s="18" t="s">
        <v>327</v>
      </c>
      <c r="BM162" s="170" t="s">
        <v>1879</v>
      </c>
    </row>
    <row r="163" spans="1:65" s="2" customFormat="1" ht="16.5" customHeight="1">
      <c r="A163" s="33"/>
      <c r="B163" s="157"/>
      <c r="C163" s="199" t="s">
        <v>321</v>
      </c>
      <c r="D163" s="199" t="s">
        <v>478</v>
      </c>
      <c r="E163" s="200" t="s">
        <v>1880</v>
      </c>
      <c r="F163" s="201" t="s">
        <v>1881</v>
      </c>
      <c r="G163" s="202" t="s">
        <v>305</v>
      </c>
      <c r="H163" s="203">
        <v>1</v>
      </c>
      <c r="I163" s="204"/>
      <c r="J163" s="205">
        <f t="shared" si="10"/>
        <v>0</v>
      </c>
      <c r="K163" s="206"/>
      <c r="L163" s="207"/>
      <c r="M163" s="208" t="s">
        <v>1</v>
      </c>
      <c r="N163" s="209" t="s">
        <v>41</v>
      </c>
      <c r="O163" s="62"/>
      <c r="P163" s="168">
        <f t="shared" si="11"/>
        <v>0</v>
      </c>
      <c r="Q163" s="168">
        <v>1.2999999999999999E-2</v>
      </c>
      <c r="R163" s="168">
        <f t="shared" si="12"/>
        <v>1.2999999999999999E-2</v>
      </c>
      <c r="S163" s="168">
        <v>0</v>
      </c>
      <c r="T163" s="169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643</v>
      </c>
      <c r="AT163" s="170" t="s">
        <v>478</v>
      </c>
      <c r="AU163" s="170" t="s">
        <v>87</v>
      </c>
      <c r="AY163" s="18" t="s">
        <v>234</v>
      </c>
      <c r="BE163" s="171">
        <f t="shared" si="14"/>
        <v>0</v>
      </c>
      <c r="BF163" s="171">
        <f t="shared" si="15"/>
        <v>0</v>
      </c>
      <c r="BG163" s="171">
        <f t="shared" si="16"/>
        <v>0</v>
      </c>
      <c r="BH163" s="171">
        <f t="shared" si="17"/>
        <v>0</v>
      </c>
      <c r="BI163" s="171">
        <f t="shared" si="18"/>
        <v>0</v>
      </c>
      <c r="BJ163" s="18" t="s">
        <v>87</v>
      </c>
      <c r="BK163" s="171">
        <f t="shared" si="19"/>
        <v>0</v>
      </c>
      <c r="BL163" s="18" t="s">
        <v>327</v>
      </c>
      <c r="BM163" s="170" t="s">
        <v>1882</v>
      </c>
    </row>
    <row r="164" spans="1:65" s="2" customFormat="1" ht="16.5" customHeight="1">
      <c r="A164" s="33"/>
      <c r="B164" s="157"/>
      <c r="C164" s="158" t="s">
        <v>327</v>
      </c>
      <c r="D164" s="158" t="s">
        <v>237</v>
      </c>
      <c r="E164" s="159" t="s">
        <v>1883</v>
      </c>
      <c r="F164" s="160" t="s">
        <v>1884</v>
      </c>
      <c r="G164" s="161" t="s">
        <v>305</v>
      </c>
      <c r="H164" s="162">
        <v>1</v>
      </c>
      <c r="I164" s="163"/>
      <c r="J164" s="164">
        <f t="shared" si="10"/>
        <v>0</v>
      </c>
      <c r="K164" s="165"/>
      <c r="L164" s="34"/>
      <c r="M164" s="166" t="s">
        <v>1</v>
      </c>
      <c r="N164" s="167" t="s">
        <v>41</v>
      </c>
      <c r="O164" s="62"/>
      <c r="P164" s="168">
        <f t="shared" si="11"/>
        <v>0</v>
      </c>
      <c r="Q164" s="168">
        <v>5.0000000000000002E-5</v>
      </c>
      <c r="R164" s="168">
        <f t="shared" si="12"/>
        <v>5.0000000000000002E-5</v>
      </c>
      <c r="S164" s="168">
        <v>0</v>
      </c>
      <c r="T164" s="169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327</v>
      </c>
      <c r="AT164" s="170" t="s">
        <v>237</v>
      </c>
      <c r="AU164" s="170" t="s">
        <v>87</v>
      </c>
      <c r="AY164" s="18" t="s">
        <v>234</v>
      </c>
      <c r="BE164" s="171">
        <f t="shared" si="14"/>
        <v>0</v>
      </c>
      <c r="BF164" s="171">
        <f t="shared" si="15"/>
        <v>0</v>
      </c>
      <c r="BG164" s="171">
        <f t="shared" si="16"/>
        <v>0</v>
      </c>
      <c r="BH164" s="171">
        <f t="shared" si="17"/>
        <v>0</v>
      </c>
      <c r="BI164" s="171">
        <f t="shared" si="18"/>
        <v>0</v>
      </c>
      <c r="BJ164" s="18" t="s">
        <v>87</v>
      </c>
      <c r="BK164" s="171">
        <f t="shared" si="19"/>
        <v>0</v>
      </c>
      <c r="BL164" s="18" t="s">
        <v>327</v>
      </c>
      <c r="BM164" s="170" t="s">
        <v>1885</v>
      </c>
    </row>
    <row r="165" spans="1:65" s="2" customFormat="1" ht="16.5" customHeight="1">
      <c r="A165" s="33"/>
      <c r="B165" s="157"/>
      <c r="C165" s="199" t="s">
        <v>335</v>
      </c>
      <c r="D165" s="199" t="s">
        <v>478</v>
      </c>
      <c r="E165" s="200" t="s">
        <v>1886</v>
      </c>
      <c r="F165" s="201" t="s">
        <v>1887</v>
      </c>
      <c r="G165" s="202" t="s">
        <v>305</v>
      </c>
      <c r="H165" s="203">
        <v>1</v>
      </c>
      <c r="I165" s="204"/>
      <c r="J165" s="205">
        <f t="shared" si="10"/>
        <v>0</v>
      </c>
      <c r="K165" s="206"/>
      <c r="L165" s="207"/>
      <c r="M165" s="208" t="s">
        <v>1</v>
      </c>
      <c r="N165" s="209" t="s">
        <v>41</v>
      </c>
      <c r="O165" s="62"/>
      <c r="P165" s="168">
        <f t="shared" si="11"/>
        <v>0</v>
      </c>
      <c r="Q165" s="168">
        <v>6.8999999999999997E-4</v>
      </c>
      <c r="R165" s="168">
        <f t="shared" si="12"/>
        <v>6.8999999999999997E-4</v>
      </c>
      <c r="S165" s="168">
        <v>0</v>
      </c>
      <c r="T165" s="169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0" t="s">
        <v>643</v>
      </c>
      <c r="AT165" s="170" t="s">
        <v>478</v>
      </c>
      <c r="AU165" s="170" t="s">
        <v>87</v>
      </c>
      <c r="AY165" s="18" t="s">
        <v>234</v>
      </c>
      <c r="BE165" s="171">
        <f t="shared" si="14"/>
        <v>0</v>
      </c>
      <c r="BF165" s="171">
        <f t="shared" si="15"/>
        <v>0</v>
      </c>
      <c r="BG165" s="171">
        <f t="shared" si="16"/>
        <v>0</v>
      </c>
      <c r="BH165" s="171">
        <f t="shared" si="17"/>
        <v>0</v>
      </c>
      <c r="BI165" s="171">
        <f t="shared" si="18"/>
        <v>0</v>
      </c>
      <c r="BJ165" s="18" t="s">
        <v>87</v>
      </c>
      <c r="BK165" s="171">
        <f t="shared" si="19"/>
        <v>0</v>
      </c>
      <c r="BL165" s="18" t="s">
        <v>327</v>
      </c>
      <c r="BM165" s="170" t="s">
        <v>1888</v>
      </c>
    </row>
    <row r="166" spans="1:65" s="2" customFormat="1" ht="16.5" customHeight="1">
      <c r="A166" s="33"/>
      <c r="B166" s="157"/>
      <c r="C166" s="158" t="s">
        <v>342</v>
      </c>
      <c r="D166" s="158" t="s">
        <v>237</v>
      </c>
      <c r="E166" s="159" t="s">
        <v>1889</v>
      </c>
      <c r="F166" s="160" t="s">
        <v>1890</v>
      </c>
      <c r="G166" s="161" t="s">
        <v>305</v>
      </c>
      <c r="H166" s="162">
        <v>1</v>
      </c>
      <c r="I166" s="163"/>
      <c r="J166" s="164">
        <f t="shared" si="10"/>
        <v>0</v>
      </c>
      <c r="K166" s="165"/>
      <c r="L166" s="34"/>
      <c r="M166" s="166" t="s">
        <v>1</v>
      </c>
      <c r="N166" s="167" t="s">
        <v>41</v>
      </c>
      <c r="O166" s="62"/>
      <c r="P166" s="168">
        <f t="shared" si="11"/>
        <v>0</v>
      </c>
      <c r="Q166" s="168">
        <v>6.0000000000000002E-5</v>
      </c>
      <c r="R166" s="168">
        <f t="shared" si="12"/>
        <v>6.0000000000000002E-5</v>
      </c>
      <c r="S166" s="168">
        <v>0</v>
      </c>
      <c r="T166" s="169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327</v>
      </c>
      <c r="AT166" s="170" t="s">
        <v>237</v>
      </c>
      <c r="AU166" s="170" t="s">
        <v>87</v>
      </c>
      <c r="AY166" s="18" t="s">
        <v>234</v>
      </c>
      <c r="BE166" s="171">
        <f t="shared" si="14"/>
        <v>0</v>
      </c>
      <c r="BF166" s="171">
        <f t="shared" si="15"/>
        <v>0</v>
      </c>
      <c r="BG166" s="171">
        <f t="shared" si="16"/>
        <v>0</v>
      </c>
      <c r="BH166" s="171">
        <f t="shared" si="17"/>
        <v>0</v>
      </c>
      <c r="BI166" s="171">
        <f t="shared" si="18"/>
        <v>0</v>
      </c>
      <c r="BJ166" s="18" t="s">
        <v>87</v>
      </c>
      <c r="BK166" s="171">
        <f t="shared" si="19"/>
        <v>0</v>
      </c>
      <c r="BL166" s="18" t="s">
        <v>327</v>
      </c>
      <c r="BM166" s="170" t="s">
        <v>1891</v>
      </c>
    </row>
    <row r="167" spans="1:65" s="2" customFormat="1" ht="16.5" customHeight="1">
      <c r="A167" s="33"/>
      <c r="B167" s="157"/>
      <c r="C167" s="199" t="s">
        <v>349</v>
      </c>
      <c r="D167" s="199" t="s">
        <v>478</v>
      </c>
      <c r="E167" s="200" t="s">
        <v>1892</v>
      </c>
      <c r="F167" s="201" t="s">
        <v>1893</v>
      </c>
      <c r="G167" s="202" t="s">
        <v>305</v>
      </c>
      <c r="H167" s="203">
        <v>1</v>
      </c>
      <c r="I167" s="204"/>
      <c r="J167" s="205">
        <f t="shared" si="10"/>
        <v>0</v>
      </c>
      <c r="K167" s="206"/>
      <c r="L167" s="207"/>
      <c r="M167" s="208" t="s">
        <v>1</v>
      </c>
      <c r="N167" s="209" t="s">
        <v>41</v>
      </c>
      <c r="O167" s="62"/>
      <c r="P167" s="168">
        <f t="shared" si="11"/>
        <v>0</v>
      </c>
      <c r="Q167" s="168">
        <v>1.3500000000000001E-3</v>
      </c>
      <c r="R167" s="168">
        <f t="shared" si="12"/>
        <v>1.3500000000000001E-3</v>
      </c>
      <c r="S167" s="168">
        <v>0</v>
      </c>
      <c r="T167" s="169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0" t="s">
        <v>643</v>
      </c>
      <c r="AT167" s="170" t="s">
        <v>478</v>
      </c>
      <c r="AU167" s="170" t="s">
        <v>87</v>
      </c>
      <c r="AY167" s="18" t="s">
        <v>234</v>
      </c>
      <c r="BE167" s="171">
        <f t="shared" si="14"/>
        <v>0</v>
      </c>
      <c r="BF167" s="171">
        <f t="shared" si="15"/>
        <v>0</v>
      </c>
      <c r="BG167" s="171">
        <f t="shared" si="16"/>
        <v>0</v>
      </c>
      <c r="BH167" s="171">
        <f t="shared" si="17"/>
        <v>0</v>
      </c>
      <c r="BI167" s="171">
        <f t="shared" si="18"/>
        <v>0</v>
      </c>
      <c r="BJ167" s="18" t="s">
        <v>87</v>
      </c>
      <c r="BK167" s="171">
        <f t="shared" si="19"/>
        <v>0</v>
      </c>
      <c r="BL167" s="18" t="s">
        <v>327</v>
      </c>
      <c r="BM167" s="170" t="s">
        <v>1894</v>
      </c>
    </row>
    <row r="168" spans="1:65" s="2" customFormat="1" ht="16.5" customHeight="1">
      <c r="A168" s="33"/>
      <c r="B168" s="157"/>
      <c r="C168" s="158" t="s">
        <v>7</v>
      </c>
      <c r="D168" s="158" t="s">
        <v>237</v>
      </c>
      <c r="E168" s="159" t="s">
        <v>1895</v>
      </c>
      <c r="F168" s="160" t="s">
        <v>1896</v>
      </c>
      <c r="G168" s="161" t="s">
        <v>305</v>
      </c>
      <c r="H168" s="162">
        <v>2</v>
      </c>
      <c r="I168" s="163"/>
      <c r="J168" s="164">
        <f t="shared" si="10"/>
        <v>0</v>
      </c>
      <c r="K168" s="165"/>
      <c r="L168" s="34"/>
      <c r="M168" s="166" t="s">
        <v>1</v>
      </c>
      <c r="N168" s="167" t="s">
        <v>41</v>
      </c>
      <c r="O168" s="62"/>
      <c r="P168" s="168">
        <f t="shared" si="11"/>
        <v>0</v>
      </c>
      <c r="Q168" s="168">
        <v>2.0000000000000002E-5</v>
      </c>
      <c r="R168" s="168">
        <f t="shared" si="12"/>
        <v>4.0000000000000003E-5</v>
      </c>
      <c r="S168" s="168">
        <v>0</v>
      </c>
      <c r="T168" s="169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0" t="s">
        <v>327</v>
      </c>
      <c r="AT168" s="170" t="s">
        <v>237</v>
      </c>
      <c r="AU168" s="170" t="s">
        <v>87</v>
      </c>
      <c r="AY168" s="18" t="s">
        <v>234</v>
      </c>
      <c r="BE168" s="171">
        <f t="shared" si="14"/>
        <v>0</v>
      </c>
      <c r="BF168" s="171">
        <f t="shared" si="15"/>
        <v>0</v>
      </c>
      <c r="BG168" s="171">
        <f t="shared" si="16"/>
        <v>0</v>
      </c>
      <c r="BH168" s="171">
        <f t="shared" si="17"/>
        <v>0</v>
      </c>
      <c r="BI168" s="171">
        <f t="shared" si="18"/>
        <v>0</v>
      </c>
      <c r="BJ168" s="18" t="s">
        <v>87</v>
      </c>
      <c r="BK168" s="171">
        <f t="shared" si="19"/>
        <v>0</v>
      </c>
      <c r="BL168" s="18" t="s">
        <v>327</v>
      </c>
      <c r="BM168" s="170" t="s">
        <v>1897</v>
      </c>
    </row>
    <row r="169" spans="1:65" s="2" customFormat="1" ht="16.5" customHeight="1">
      <c r="A169" s="33"/>
      <c r="B169" s="157"/>
      <c r="C169" s="199" t="s">
        <v>362</v>
      </c>
      <c r="D169" s="199" t="s">
        <v>478</v>
      </c>
      <c r="E169" s="200" t="s">
        <v>1898</v>
      </c>
      <c r="F169" s="201" t="s">
        <v>1899</v>
      </c>
      <c r="G169" s="202" t="s">
        <v>305</v>
      </c>
      <c r="H169" s="203">
        <v>2</v>
      </c>
      <c r="I169" s="204"/>
      <c r="J169" s="205">
        <f t="shared" si="10"/>
        <v>0</v>
      </c>
      <c r="K169" s="206"/>
      <c r="L169" s="207"/>
      <c r="M169" s="208" t="s">
        <v>1</v>
      </c>
      <c r="N169" s="209" t="s">
        <v>41</v>
      </c>
      <c r="O169" s="62"/>
      <c r="P169" s="168">
        <f t="shared" si="11"/>
        <v>0</v>
      </c>
      <c r="Q169" s="168">
        <v>6.9999999999999994E-5</v>
      </c>
      <c r="R169" s="168">
        <f t="shared" si="12"/>
        <v>1.3999999999999999E-4</v>
      </c>
      <c r="S169" s="168">
        <v>0</v>
      </c>
      <c r="T169" s="169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0" t="s">
        <v>643</v>
      </c>
      <c r="AT169" s="170" t="s">
        <v>478</v>
      </c>
      <c r="AU169" s="170" t="s">
        <v>87</v>
      </c>
      <c r="AY169" s="18" t="s">
        <v>234</v>
      </c>
      <c r="BE169" s="171">
        <f t="shared" si="14"/>
        <v>0</v>
      </c>
      <c r="BF169" s="171">
        <f t="shared" si="15"/>
        <v>0</v>
      </c>
      <c r="BG169" s="171">
        <f t="shared" si="16"/>
        <v>0</v>
      </c>
      <c r="BH169" s="171">
        <f t="shared" si="17"/>
        <v>0</v>
      </c>
      <c r="BI169" s="171">
        <f t="shared" si="18"/>
        <v>0</v>
      </c>
      <c r="BJ169" s="18" t="s">
        <v>87</v>
      </c>
      <c r="BK169" s="171">
        <f t="shared" si="19"/>
        <v>0</v>
      </c>
      <c r="BL169" s="18" t="s">
        <v>327</v>
      </c>
      <c r="BM169" s="170" t="s">
        <v>1900</v>
      </c>
    </row>
    <row r="170" spans="1:65" s="12" customFormat="1" ht="22.95" customHeight="1">
      <c r="B170" s="144"/>
      <c r="D170" s="145" t="s">
        <v>74</v>
      </c>
      <c r="E170" s="155" t="s">
        <v>1901</v>
      </c>
      <c r="F170" s="155" t="s">
        <v>1902</v>
      </c>
      <c r="I170" s="147"/>
      <c r="J170" s="156">
        <f>BK170</f>
        <v>0</v>
      </c>
      <c r="L170" s="144"/>
      <c r="M170" s="149"/>
      <c r="N170" s="150"/>
      <c r="O170" s="150"/>
      <c r="P170" s="151">
        <f>SUM(P171:P210)</f>
        <v>0</v>
      </c>
      <c r="Q170" s="150"/>
      <c r="R170" s="151">
        <f>SUM(R171:R210)</f>
        <v>8.1499999999999993E-3</v>
      </c>
      <c r="S170" s="150"/>
      <c r="T170" s="152">
        <f>SUM(T171:T210)</f>
        <v>0</v>
      </c>
      <c r="AR170" s="145" t="s">
        <v>87</v>
      </c>
      <c r="AT170" s="153" t="s">
        <v>74</v>
      </c>
      <c r="AU170" s="153" t="s">
        <v>82</v>
      </c>
      <c r="AY170" s="145" t="s">
        <v>234</v>
      </c>
      <c r="BK170" s="154">
        <f>SUM(BK171:BK210)</f>
        <v>0</v>
      </c>
    </row>
    <row r="171" spans="1:65" s="2" customFormat="1" ht="24.15" customHeight="1">
      <c r="A171" s="33"/>
      <c r="B171" s="157"/>
      <c r="C171" s="158" t="s">
        <v>367</v>
      </c>
      <c r="D171" s="158" t="s">
        <v>237</v>
      </c>
      <c r="E171" s="159" t="s">
        <v>1903</v>
      </c>
      <c r="F171" s="160" t="s">
        <v>1904</v>
      </c>
      <c r="G171" s="161" t="s">
        <v>305</v>
      </c>
      <c r="H171" s="162">
        <v>3</v>
      </c>
      <c r="I171" s="163"/>
      <c r="J171" s="164">
        <f t="shared" ref="J171:J210" si="20">ROUND(I171*H171,2)</f>
        <v>0</v>
      </c>
      <c r="K171" s="165"/>
      <c r="L171" s="34"/>
      <c r="M171" s="166" t="s">
        <v>1</v>
      </c>
      <c r="N171" s="167" t="s">
        <v>41</v>
      </c>
      <c r="O171" s="62"/>
      <c r="P171" s="168">
        <f t="shared" ref="P171:P210" si="21">O171*H171</f>
        <v>0</v>
      </c>
      <c r="Q171" s="168">
        <v>0</v>
      </c>
      <c r="R171" s="168">
        <f t="shared" ref="R171:R210" si="22">Q171*H171</f>
        <v>0</v>
      </c>
      <c r="S171" s="168">
        <v>0</v>
      </c>
      <c r="T171" s="169">
        <f t="shared" ref="T171:T210" si="23"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327</v>
      </c>
      <c r="AT171" s="170" t="s">
        <v>237</v>
      </c>
      <c r="AU171" s="170" t="s">
        <v>87</v>
      </c>
      <c r="AY171" s="18" t="s">
        <v>234</v>
      </c>
      <c r="BE171" s="171">
        <f t="shared" ref="BE171:BE210" si="24">IF(N171="základná",J171,0)</f>
        <v>0</v>
      </c>
      <c r="BF171" s="171">
        <f t="shared" ref="BF171:BF210" si="25">IF(N171="znížená",J171,0)</f>
        <v>0</v>
      </c>
      <c r="BG171" s="171">
        <f t="shared" ref="BG171:BG210" si="26">IF(N171="zákl. prenesená",J171,0)</f>
        <v>0</v>
      </c>
      <c r="BH171" s="171">
        <f t="shared" ref="BH171:BH210" si="27">IF(N171="zníž. prenesená",J171,0)</f>
        <v>0</v>
      </c>
      <c r="BI171" s="171">
        <f t="shared" ref="BI171:BI210" si="28">IF(N171="nulová",J171,0)</f>
        <v>0</v>
      </c>
      <c r="BJ171" s="18" t="s">
        <v>87</v>
      </c>
      <c r="BK171" s="171">
        <f t="shared" ref="BK171:BK210" si="29">ROUND(I171*H171,2)</f>
        <v>0</v>
      </c>
      <c r="BL171" s="18" t="s">
        <v>327</v>
      </c>
      <c r="BM171" s="170" t="s">
        <v>1905</v>
      </c>
    </row>
    <row r="172" spans="1:65" s="2" customFormat="1" ht="24.15" customHeight="1">
      <c r="A172" s="33"/>
      <c r="B172" s="157"/>
      <c r="C172" s="199" t="s">
        <v>372</v>
      </c>
      <c r="D172" s="199" t="s">
        <v>478</v>
      </c>
      <c r="E172" s="200" t="s">
        <v>1906</v>
      </c>
      <c r="F172" s="201" t="s">
        <v>1907</v>
      </c>
      <c r="G172" s="202" t="s">
        <v>305</v>
      </c>
      <c r="H172" s="203">
        <v>3</v>
      </c>
      <c r="I172" s="204"/>
      <c r="J172" s="205">
        <f t="shared" si="20"/>
        <v>0</v>
      </c>
      <c r="K172" s="206"/>
      <c r="L172" s="207"/>
      <c r="M172" s="208" t="s">
        <v>1</v>
      </c>
      <c r="N172" s="209" t="s">
        <v>41</v>
      </c>
      <c r="O172" s="62"/>
      <c r="P172" s="168">
        <f t="shared" si="21"/>
        <v>0</v>
      </c>
      <c r="Q172" s="168">
        <v>0</v>
      </c>
      <c r="R172" s="168">
        <f t="shared" si="22"/>
        <v>0</v>
      </c>
      <c r="S172" s="168">
        <v>0</v>
      </c>
      <c r="T172" s="169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643</v>
      </c>
      <c r="AT172" s="170" t="s">
        <v>478</v>
      </c>
      <c r="AU172" s="170" t="s">
        <v>87</v>
      </c>
      <c r="AY172" s="18" t="s">
        <v>234</v>
      </c>
      <c r="BE172" s="171">
        <f t="shared" si="24"/>
        <v>0</v>
      </c>
      <c r="BF172" s="171">
        <f t="shared" si="25"/>
        <v>0</v>
      </c>
      <c r="BG172" s="171">
        <f t="shared" si="26"/>
        <v>0</v>
      </c>
      <c r="BH172" s="171">
        <f t="shared" si="27"/>
        <v>0</v>
      </c>
      <c r="BI172" s="171">
        <f t="shared" si="28"/>
        <v>0</v>
      </c>
      <c r="BJ172" s="18" t="s">
        <v>87</v>
      </c>
      <c r="BK172" s="171">
        <f t="shared" si="29"/>
        <v>0</v>
      </c>
      <c r="BL172" s="18" t="s">
        <v>327</v>
      </c>
      <c r="BM172" s="170" t="s">
        <v>1908</v>
      </c>
    </row>
    <row r="173" spans="1:65" s="2" customFormat="1" ht="16.5" customHeight="1">
      <c r="A173" s="33"/>
      <c r="B173" s="157"/>
      <c r="C173" s="199" t="s">
        <v>379</v>
      </c>
      <c r="D173" s="199" t="s">
        <v>478</v>
      </c>
      <c r="E173" s="200" t="s">
        <v>1909</v>
      </c>
      <c r="F173" s="201" t="s">
        <v>1910</v>
      </c>
      <c r="G173" s="202" t="s">
        <v>305</v>
      </c>
      <c r="H173" s="203">
        <v>3</v>
      </c>
      <c r="I173" s="204"/>
      <c r="J173" s="205">
        <f t="shared" si="20"/>
        <v>0</v>
      </c>
      <c r="K173" s="206"/>
      <c r="L173" s="207"/>
      <c r="M173" s="208" t="s">
        <v>1</v>
      </c>
      <c r="N173" s="209" t="s">
        <v>41</v>
      </c>
      <c r="O173" s="62"/>
      <c r="P173" s="168">
        <f t="shared" si="21"/>
        <v>0</v>
      </c>
      <c r="Q173" s="168">
        <v>0</v>
      </c>
      <c r="R173" s="168">
        <f t="shared" si="22"/>
        <v>0</v>
      </c>
      <c r="S173" s="168">
        <v>0</v>
      </c>
      <c r="T173" s="169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643</v>
      </c>
      <c r="AT173" s="170" t="s">
        <v>478</v>
      </c>
      <c r="AU173" s="170" t="s">
        <v>87</v>
      </c>
      <c r="AY173" s="18" t="s">
        <v>234</v>
      </c>
      <c r="BE173" s="171">
        <f t="shared" si="24"/>
        <v>0</v>
      </c>
      <c r="BF173" s="171">
        <f t="shared" si="25"/>
        <v>0</v>
      </c>
      <c r="BG173" s="171">
        <f t="shared" si="26"/>
        <v>0</v>
      </c>
      <c r="BH173" s="171">
        <f t="shared" si="27"/>
        <v>0</v>
      </c>
      <c r="BI173" s="171">
        <f t="shared" si="28"/>
        <v>0</v>
      </c>
      <c r="BJ173" s="18" t="s">
        <v>87</v>
      </c>
      <c r="BK173" s="171">
        <f t="shared" si="29"/>
        <v>0</v>
      </c>
      <c r="BL173" s="18" t="s">
        <v>327</v>
      </c>
      <c r="BM173" s="170" t="s">
        <v>1911</v>
      </c>
    </row>
    <row r="174" spans="1:65" s="2" customFormat="1" ht="16.5" customHeight="1">
      <c r="A174" s="33"/>
      <c r="B174" s="157"/>
      <c r="C174" s="199" t="s">
        <v>387</v>
      </c>
      <c r="D174" s="199" t="s">
        <v>478</v>
      </c>
      <c r="E174" s="200" t="s">
        <v>1912</v>
      </c>
      <c r="F174" s="201" t="s">
        <v>1913</v>
      </c>
      <c r="G174" s="202" t="s">
        <v>305</v>
      </c>
      <c r="H174" s="203">
        <v>2</v>
      </c>
      <c r="I174" s="204"/>
      <c r="J174" s="205">
        <f t="shared" si="20"/>
        <v>0</v>
      </c>
      <c r="K174" s="206"/>
      <c r="L174" s="207"/>
      <c r="M174" s="208" t="s">
        <v>1</v>
      </c>
      <c r="N174" s="209" t="s">
        <v>41</v>
      </c>
      <c r="O174" s="62"/>
      <c r="P174" s="168">
        <f t="shared" si="21"/>
        <v>0</v>
      </c>
      <c r="Q174" s="168">
        <v>0</v>
      </c>
      <c r="R174" s="168">
        <f t="shared" si="22"/>
        <v>0</v>
      </c>
      <c r="S174" s="168">
        <v>0</v>
      </c>
      <c r="T174" s="169">
        <f t="shared" si="2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643</v>
      </c>
      <c r="AT174" s="170" t="s">
        <v>478</v>
      </c>
      <c r="AU174" s="170" t="s">
        <v>87</v>
      </c>
      <c r="AY174" s="18" t="s">
        <v>234</v>
      </c>
      <c r="BE174" s="171">
        <f t="shared" si="24"/>
        <v>0</v>
      </c>
      <c r="BF174" s="171">
        <f t="shared" si="25"/>
        <v>0</v>
      </c>
      <c r="BG174" s="171">
        <f t="shared" si="26"/>
        <v>0</v>
      </c>
      <c r="BH174" s="171">
        <f t="shared" si="27"/>
        <v>0</v>
      </c>
      <c r="BI174" s="171">
        <f t="shared" si="28"/>
        <v>0</v>
      </c>
      <c r="BJ174" s="18" t="s">
        <v>87</v>
      </c>
      <c r="BK174" s="171">
        <f t="shared" si="29"/>
        <v>0</v>
      </c>
      <c r="BL174" s="18" t="s">
        <v>327</v>
      </c>
      <c r="BM174" s="170" t="s">
        <v>1914</v>
      </c>
    </row>
    <row r="175" spans="1:65" s="2" customFormat="1" ht="24.15" customHeight="1">
      <c r="A175" s="33"/>
      <c r="B175" s="157"/>
      <c r="C175" s="199" t="s">
        <v>608</v>
      </c>
      <c r="D175" s="199" t="s">
        <v>478</v>
      </c>
      <c r="E175" s="200" t="s">
        <v>1915</v>
      </c>
      <c r="F175" s="201" t="s">
        <v>1916</v>
      </c>
      <c r="G175" s="202" t="s">
        <v>305</v>
      </c>
      <c r="H175" s="203">
        <v>3</v>
      </c>
      <c r="I175" s="204"/>
      <c r="J175" s="205">
        <f t="shared" si="20"/>
        <v>0</v>
      </c>
      <c r="K175" s="206"/>
      <c r="L175" s="207"/>
      <c r="M175" s="208" t="s">
        <v>1</v>
      </c>
      <c r="N175" s="209" t="s">
        <v>41</v>
      </c>
      <c r="O175" s="62"/>
      <c r="P175" s="168">
        <f t="shared" si="21"/>
        <v>0</v>
      </c>
      <c r="Q175" s="168">
        <v>0</v>
      </c>
      <c r="R175" s="168">
        <f t="shared" si="22"/>
        <v>0</v>
      </c>
      <c r="S175" s="168">
        <v>0</v>
      </c>
      <c r="T175" s="169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643</v>
      </c>
      <c r="AT175" s="170" t="s">
        <v>478</v>
      </c>
      <c r="AU175" s="170" t="s">
        <v>87</v>
      </c>
      <c r="AY175" s="18" t="s">
        <v>234</v>
      </c>
      <c r="BE175" s="171">
        <f t="shared" si="24"/>
        <v>0</v>
      </c>
      <c r="BF175" s="171">
        <f t="shared" si="25"/>
        <v>0</v>
      </c>
      <c r="BG175" s="171">
        <f t="shared" si="26"/>
        <v>0</v>
      </c>
      <c r="BH175" s="171">
        <f t="shared" si="27"/>
        <v>0</v>
      </c>
      <c r="BI175" s="171">
        <f t="shared" si="28"/>
        <v>0</v>
      </c>
      <c r="BJ175" s="18" t="s">
        <v>87</v>
      </c>
      <c r="BK175" s="171">
        <f t="shared" si="29"/>
        <v>0</v>
      </c>
      <c r="BL175" s="18" t="s">
        <v>327</v>
      </c>
      <c r="BM175" s="170" t="s">
        <v>1917</v>
      </c>
    </row>
    <row r="176" spans="1:65" s="2" customFormat="1" ht="16.5" customHeight="1">
      <c r="A176" s="33"/>
      <c r="B176" s="157"/>
      <c r="C176" s="199" t="s">
        <v>613</v>
      </c>
      <c r="D176" s="199" t="s">
        <v>478</v>
      </c>
      <c r="E176" s="200" t="s">
        <v>1918</v>
      </c>
      <c r="F176" s="201" t="s">
        <v>1919</v>
      </c>
      <c r="G176" s="202" t="s">
        <v>305</v>
      </c>
      <c r="H176" s="203">
        <v>1</v>
      </c>
      <c r="I176" s="204"/>
      <c r="J176" s="205">
        <f t="shared" si="20"/>
        <v>0</v>
      </c>
      <c r="K176" s="206"/>
      <c r="L176" s="207"/>
      <c r="M176" s="208" t="s">
        <v>1</v>
      </c>
      <c r="N176" s="209" t="s">
        <v>41</v>
      </c>
      <c r="O176" s="62"/>
      <c r="P176" s="168">
        <f t="shared" si="21"/>
        <v>0</v>
      </c>
      <c r="Q176" s="168">
        <v>0</v>
      </c>
      <c r="R176" s="168">
        <f t="shared" si="22"/>
        <v>0</v>
      </c>
      <c r="S176" s="168">
        <v>0</v>
      </c>
      <c r="T176" s="169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643</v>
      </c>
      <c r="AT176" s="170" t="s">
        <v>478</v>
      </c>
      <c r="AU176" s="170" t="s">
        <v>87</v>
      </c>
      <c r="AY176" s="18" t="s">
        <v>234</v>
      </c>
      <c r="BE176" s="171">
        <f t="shared" si="24"/>
        <v>0</v>
      </c>
      <c r="BF176" s="171">
        <f t="shared" si="25"/>
        <v>0</v>
      </c>
      <c r="BG176" s="171">
        <f t="shared" si="26"/>
        <v>0</v>
      </c>
      <c r="BH176" s="171">
        <f t="shared" si="27"/>
        <v>0</v>
      </c>
      <c r="BI176" s="171">
        <f t="shared" si="28"/>
        <v>0</v>
      </c>
      <c r="BJ176" s="18" t="s">
        <v>87</v>
      </c>
      <c r="BK176" s="171">
        <f t="shared" si="29"/>
        <v>0</v>
      </c>
      <c r="BL176" s="18" t="s">
        <v>327</v>
      </c>
      <c r="BM176" s="170" t="s">
        <v>1920</v>
      </c>
    </row>
    <row r="177" spans="1:65" s="2" customFormat="1" ht="16.5" customHeight="1">
      <c r="A177" s="33"/>
      <c r="B177" s="157"/>
      <c r="C177" s="199" t="s">
        <v>617</v>
      </c>
      <c r="D177" s="199" t="s">
        <v>478</v>
      </c>
      <c r="E177" s="200" t="s">
        <v>1921</v>
      </c>
      <c r="F177" s="201" t="s">
        <v>1922</v>
      </c>
      <c r="G177" s="202" t="s">
        <v>305</v>
      </c>
      <c r="H177" s="203">
        <v>2</v>
      </c>
      <c r="I177" s="204"/>
      <c r="J177" s="205">
        <f t="shared" si="20"/>
        <v>0</v>
      </c>
      <c r="K177" s="206"/>
      <c r="L177" s="207"/>
      <c r="M177" s="208" t="s">
        <v>1</v>
      </c>
      <c r="N177" s="209" t="s">
        <v>41</v>
      </c>
      <c r="O177" s="62"/>
      <c r="P177" s="168">
        <f t="shared" si="21"/>
        <v>0</v>
      </c>
      <c r="Q177" s="168">
        <v>0</v>
      </c>
      <c r="R177" s="168">
        <f t="shared" si="22"/>
        <v>0</v>
      </c>
      <c r="S177" s="168">
        <v>0</v>
      </c>
      <c r="T177" s="169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643</v>
      </c>
      <c r="AT177" s="170" t="s">
        <v>478</v>
      </c>
      <c r="AU177" s="170" t="s">
        <v>87</v>
      </c>
      <c r="AY177" s="18" t="s">
        <v>234</v>
      </c>
      <c r="BE177" s="171">
        <f t="shared" si="24"/>
        <v>0</v>
      </c>
      <c r="BF177" s="171">
        <f t="shared" si="25"/>
        <v>0</v>
      </c>
      <c r="BG177" s="171">
        <f t="shared" si="26"/>
        <v>0</v>
      </c>
      <c r="BH177" s="171">
        <f t="shared" si="27"/>
        <v>0</v>
      </c>
      <c r="BI177" s="171">
        <f t="shared" si="28"/>
        <v>0</v>
      </c>
      <c r="BJ177" s="18" t="s">
        <v>87</v>
      </c>
      <c r="BK177" s="171">
        <f t="shared" si="29"/>
        <v>0</v>
      </c>
      <c r="BL177" s="18" t="s">
        <v>327</v>
      </c>
      <c r="BM177" s="170" t="s">
        <v>1923</v>
      </c>
    </row>
    <row r="178" spans="1:65" s="2" customFormat="1" ht="24.15" customHeight="1">
      <c r="A178" s="33"/>
      <c r="B178" s="157"/>
      <c r="C178" s="199" t="s">
        <v>624</v>
      </c>
      <c r="D178" s="199" t="s">
        <v>478</v>
      </c>
      <c r="E178" s="200" t="s">
        <v>1924</v>
      </c>
      <c r="F178" s="201" t="s">
        <v>1925</v>
      </c>
      <c r="G178" s="202" t="s">
        <v>305</v>
      </c>
      <c r="H178" s="203">
        <v>1</v>
      </c>
      <c r="I178" s="204"/>
      <c r="J178" s="205">
        <f t="shared" si="20"/>
        <v>0</v>
      </c>
      <c r="K178" s="206"/>
      <c r="L178" s="207"/>
      <c r="M178" s="208" t="s">
        <v>1</v>
      </c>
      <c r="N178" s="209" t="s">
        <v>41</v>
      </c>
      <c r="O178" s="62"/>
      <c r="P178" s="168">
        <f t="shared" si="21"/>
        <v>0</v>
      </c>
      <c r="Q178" s="168">
        <v>0</v>
      </c>
      <c r="R178" s="168">
        <f t="shared" si="22"/>
        <v>0</v>
      </c>
      <c r="S178" s="168">
        <v>0</v>
      </c>
      <c r="T178" s="169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643</v>
      </c>
      <c r="AT178" s="170" t="s">
        <v>478</v>
      </c>
      <c r="AU178" s="170" t="s">
        <v>87</v>
      </c>
      <c r="AY178" s="18" t="s">
        <v>234</v>
      </c>
      <c r="BE178" s="171">
        <f t="shared" si="24"/>
        <v>0</v>
      </c>
      <c r="BF178" s="171">
        <f t="shared" si="25"/>
        <v>0</v>
      </c>
      <c r="BG178" s="171">
        <f t="shared" si="26"/>
        <v>0</v>
      </c>
      <c r="BH178" s="171">
        <f t="shared" si="27"/>
        <v>0</v>
      </c>
      <c r="BI178" s="171">
        <f t="shared" si="28"/>
        <v>0</v>
      </c>
      <c r="BJ178" s="18" t="s">
        <v>87</v>
      </c>
      <c r="BK178" s="171">
        <f t="shared" si="29"/>
        <v>0</v>
      </c>
      <c r="BL178" s="18" t="s">
        <v>327</v>
      </c>
      <c r="BM178" s="170" t="s">
        <v>1926</v>
      </c>
    </row>
    <row r="179" spans="1:65" s="2" customFormat="1" ht="16.5" customHeight="1">
      <c r="A179" s="33"/>
      <c r="B179" s="157"/>
      <c r="C179" s="199" t="s">
        <v>630</v>
      </c>
      <c r="D179" s="199" t="s">
        <v>478</v>
      </c>
      <c r="E179" s="200" t="s">
        <v>1927</v>
      </c>
      <c r="F179" s="201" t="s">
        <v>1928</v>
      </c>
      <c r="G179" s="202" t="s">
        <v>1929</v>
      </c>
      <c r="H179" s="203">
        <v>1</v>
      </c>
      <c r="I179" s="204"/>
      <c r="J179" s="205">
        <f t="shared" si="20"/>
        <v>0</v>
      </c>
      <c r="K179" s="206"/>
      <c r="L179" s="207"/>
      <c r="M179" s="208" t="s">
        <v>1</v>
      </c>
      <c r="N179" s="209" t="s">
        <v>41</v>
      </c>
      <c r="O179" s="62"/>
      <c r="P179" s="168">
        <f t="shared" si="21"/>
        <v>0</v>
      </c>
      <c r="Q179" s="168">
        <v>0</v>
      </c>
      <c r="R179" s="168">
        <f t="shared" si="22"/>
        <v>0</v>
      </c>
      <c r="S179" s="168">
        <v>0</v>
      </c>
      <c r="T179" s="169">
        <f t="shared" si="2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643</v>
      </c>
      <c r="AT179" s="170" t="s">
        <v>478</v>
      </c>
      <c r="AU179" s="170" t="s">
        <v>87</v>
      </c>
      <c r="AY179" s="18" t="s">
        <v>234</v>
      </c>
      <c r="BE179" s="171">
        <f t="shared" si="24"/>
        <v>0</v>
      </c>
      <c r="BF179" s="171">
        <f t="shared" si="25"/>
        <v>0</v>
      </c>
      <c r="BG179" s="171">
        <f t="shared" si="26"/>
        <v>0</v>
      </c>
      <c r="BH179" s="171">
        <f t="shared" si="27"/>
        <v>0</v>
      </c>
      <c r="BI179" s="171">
        <f t="shared" si="28"/>
        <v>0</v>
      </c>
      <c r="BJ179" s="18" t="s">
        <v>87</v>
      </c>
      <c r="BK179" s="171">
        <f t="shared" si="29"/>
        <v>0</v>
      </c>
      <c r="BL179" s="18" t="s">
        <v>327</v>
      </c>
      <c r="BM179" s="170" t="s">
        <v>1930</v>
      </c>
    </row>
    <row r="180" spans="1:65" s="2" customFormat="1" ht="16.5" customHeight="1">
      <c r="A180" s="33"/>
      <c r="B180" s="157"/>
      <c r="C180" s="158" t="s">
        <v>639</v>
      </c>
      <c r="D180" s="158" t="s">
        <v>237</v>
      </c>
      <c r="E180" s="159" t="s">
        <v>1931</v>
      </c>
      <c r="F180" s="160" t="s">
        <v>1932</v>
      </c>
      <c r="G180" s="161" t="s">
        <v>305</v>
      </c>
      <c r="H180" s="162">
        <v>3</v>
      </c>
      <c r="I180" s="163"/>
      <c r="J180" s="164">
        <f t="shared" si="20"/>
        <v>0</v>
      </c>
      <c r="K180" s="165"/>
      <c r="L180" s="34"/>
      <c r="M180" s="166" t="s">
        <v>1</v>
      </c>
      <c r="N180" s="167" t="s">
        <v>41</v>
      </c>
      <c r="O180" s="62"/>
      <c r="P180" s="168">
        <f t="shared" si="21"/>
        <v>0</v>
      </c>
      <c r="Q180" s="168">
        <v>3.0000000000000001E-5</v>
      </c>
      <c r="R180" s="168">
        <f t="shared" si="22"/>
        <v>9.0000000000000006E-5</v>
      </c>
      <c r="S180" s="168">
        <v>0</v>
      </c>
      <c r="T180" s="169">
        <f t="shared" si="2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327</v>
      </c>
      <c r="AT180" s="170" t="s">
        <v>237</v>
      </c>
      <c r="AU180" s="170" t="s">
        <v>87</v>
      </c>
      <c r="AY180" s="18" t="s">
        <v>234</v>
      </c>
      <c r="BE180" s="171">
        <f t="shared" si="24"/>
        <v>0</v>
      </c>
      <c r="BF180" s="171">
        <f t="shared" si="25"/>
        <v>0</v>
      </c>
      <c r="BG180" s="171">
        <f t="shared" si="26"/>
        <v>0</v>
      </c>
      <c r="BH180" s="171">
        <f t="shared" si="27"/>
        <v>0</v>
      </c>
      <c r="BI180" s="171">
        <f t="shared" si="28"/>
        <v>0</v>
      </c>
      <c r="BJ180" s="18" t="s">
        <v>87</v>
      </c>
      <c r="BK180" s="171">
        <f t="shared" si="29"/>
        <v>0</v>
      </c>
      <c r="BL180" s="18" t="s">
        <v>327</v>
      </c>
      <c r="BM180" s="170" t="s">
        <v>1933</v>
      </c>
    </row>
    <row r="181" spans="1:65" s="2" customFormat="1" ht="16.5" customHeight="1">
      <c r="A181" s="33"/>
      <c r="B181" s="157"/>
      <c r="C181" s="199" t="s">
        <v>643</v>
      </c>
      <c r="D181" s="199" t="s">
        <v>478</v>
      </c>
      <c r="E181" s="200" t="s">
        <v>1934</v>
      </c>
      <c r="F181" s="201" t="s">
        <v>1935</v>
      </c>
      <c r="G181" s="202" t="s">
        <v>305</v>
      </c>
      <c r="H181" s="203">
        <v>3</v>
      </c>
      <c r="I181" s="204"/>
      <c r="J181" s="205">
        <f t="shared" si="20"/>
        <v>0</v>
      </c>
      <c r="K181" s="206"/>
      <c r="L181" s="207"/>
      <c r="M181" s="208" t="s">
        <v>1</v>
      </c>
      <c r="N181" s="209" t="s">
        <v>41</v>
      </c>
      <c r="O181" s="62"/>
      <c r="P181" s="168">
        <f t="shared" si="21"/>
        <v>0</v>
      </c>
      <c r="Q181" s="168">
        <v>0</v>
      </c>
      <c r="R181" s="168">
        <f t="shared" si="22"/>
        <v>0</v>
      </c>
      <c r="S181" s="168">
        <v>0</v>
      </c>
      <c r="T181" s="169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643</v>
      </c>
      <c r="AT181" s="170" t="s">
        <v>478</v>
      </c>
      <c r="AU181" s="170" t="s">
        <v>87</v>
      </c>
      <c r="AY181" s="18" t="s">
        <v>234</v>
      </c>
      <c r="BE181" s="171">
        <f t="shared" si="24"/>
        <v>0</v>
      </c>
      <c r="BF181" s="171">
        <f t="shared" si="25"/>
        <v>0</v>
      </c>
      <c r="BG181" s="171">
        <f t="shared" si="26"/>
        <v>0</v>
      </c>
      <c r="BH181" s="171">
        <f t="shared" si="27"/>
        <v>0</v>
      </c>
      <c r="BI181" s="171">
        <f t="shared" si="28"/>
        <v>0</v>
      </c>
      <c r="BJ181" s="18" t="s">
        <v>87</v>
      </c>
      <c r="BK181" s="171">
        <f t="shared" si="29"/>
        <v>0</v>
      </c>
      <c r="BL181" s="18" t="s">
        <v>327</v>
      </c>
      <c r="BM181" s="170" t="s">
        <v>1936</v>
      </c>
    </row>
    <row r="182" spans="1:65" s="2" customFormat="1" ht="24.15" customHeight="1">
      <c r="A182" s="33"/>
      <c r="B182" s="157"/>
      <c r="C182" s="158" t="s">
        <v>656</v>
      </c>
      <c r="D182" s="158" t="s">
        <v>237</v>
      </c>
      <c r="E182" s="159" t="s">
        <v>1937</v>
      </c>
      <c r="F182" s="160" t="s">
        <v>1938</v>
      </c>
      <c r="G182" s="161" t="s">
        <v>305</v>
      </c>
      <c r="H182" s="162">
        <v>2</v>
      </c>
      <c r="I182" s="163"/>
      <c r="J182" s="164">
        <f t="shared" si="20"/>
        <v>0</v>
      </c>
      <c r="K182" s="165"/>
      <c r="L182" s="34"/>
      <c r="M182" s="166" t="s">
        <v>1</v>
      </c>
      <c r="N182" s="167" t="s">
        <v>41</v>
      </c>
      <c r="O182" s="62"/>
      <c r="P182" s="168">
        <f t="shared" si="21"/>
        <v>0</v>
      </c>
      <c r="Q182" s="168">
        <v>2.6800000000000001E-3</v>
      </c>
      <c r="R182" s="168">
        <f t="shared" si="22"/>
        <v>5.3600000000000002E-3</v>
      </c>
      <c r="S182" s="168">
        <v>0</v>
      </c>
      <c r="T182" s="169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327</v>
      </c>
      <c r="AT182" s="170" t="s">
        <v>237</v>
      </c>
      <c r="AU182" s="170" t="s">
        <v>87</v>
      </c>
      <c r="AY182" s="18" t="s">
        <v>234</v>
      </c>
      <c r="BE182" s="171">
        <f t="shared" si="24"/>
        <v>0</v>
      </c>
      <c r="BF182" s="171">
        <f t="shared" si="25"/>
        <v>0</v>
      </c>
      <c r="BG182" s="171">
        <f t="shared" si="26"/>
        <v>0</v>
      </c>
      <c r="BH182" s="171">
        <f t="shared" si="27"/>
        <v>0</v>
      </c>
      <c r="BI182" s="171">
        <f t="shared" si="28"/>
        <v>0</v>
      </c>
      <c r="BJ182" s="18" t="s">
        <v>87</v>
      </c>
      <c r="BK182" s="171">
        <f t="shared" si="29"/>
        <v>0</v>
      </c>
      <c r="BL182" s="18" t="s">
        <v>327</v>
      </c>
      <c r="BM182" s="170" t="s">
        <v>1939</v>
      </c>
    </row>
    <row r="183" spans="1:65" s="2" customFormat="1" ht="16.5" customHeight="1">
      <c r="A183" s="33"/>
      <c r="B183" s="157"/>
      <c r="C183" s="199" t="s">
        <v>669</v>
      </c>
      <c r="D183" s="199" t="s">
        <v>478</v>
      </c>
      <c r="E183" s="200" t="s">
        <v>1940</v>
      </c>
      <c r="F183" s="201" t="s">
        <v>1941</v>
      </c>
      <c r="G183" s="202" t="s">
        <v>305</v>
      </c>
      <c r="H183" s="203">
        <v>2</v>
      </c>
      <c r="I183" s="204"/>
      <c r="J183" s="205">
        <f t="shared" si="20"/>
        <v>0</v>
      </c>
      <c r="K183" s="206"/>
      <c r="L183" s="207"/>
      <c r="M183" s="208" t="s">
        <v>1</v>
      </c>
      <c r="N183" s="209" t="s">
        <v>41</v>
      </c>
      <c r="O183" s="62"/>
      <c r="P183" s="168">
        <f t="shared" si="21"/>
        <v>0</v>
      </c>
      <c r="Q183" s="168">
        <v>0</v>
      </c>
      <c r="R183" s="168">
        <f t="shared" si="22"/>
        <v>0</v>
      </c>
      <c r="S183" s="168">
        <v>0</v>
      </c>
      <c r="T183" s="169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643</v>
      </c>
      <c r="AT183" s="170" t="s">
        <v>478</v>
      </c>
      <c r="AU183" s="170" t="s">
        <v>87</v>
      </c>
      <c r="AY183" s="18" t="s">
        <v>234</v>
      </c>
      <c r="BE183" s="171">
        <f t="shared" si="24"/>
        <v>0</v>
      </c>
      <c r="BF183" s="171">
        <f t="shared" si="25"/>
        <v>0</v>
      </c>
      <c r="BG183" s="171">
        <f t="shared" si="26"/>
        <v>0</v>
      </c>
      <c r="BH183" s="171">
        <f t="shared" si="27"/>
        <v>0</v>
      </c>
      <c r="BI183" s="171">
        <f t="shared" si="28"/>
        <v>0</v>
      </c>
      <c r="BJ183" s="18" t="s">
        <v>87</v>
      </c>
      <c r="BK183" s="171">
        <f t="shared" si="29"/>
        <v>0</v>
      </c>
      <c r="BL183" s="18" t="s">
        <v>327</v>
      </c>
      <c r="BM183" s="170" t="s">
        <v>1942</v>
      </c>
    </row>
    <row r="184" spans="1:65" s="2" customFormat="1" ht="16.5" customHeight="1">
      <c r="A184" s="33"/>
      <c r="B184" s="157"/>
      <c r="C184" s="199" t="s">
        <v>682</v>
      </c>
      <c r="D184" s="199" t="s">
        <v>478</v>
      </c>
      <c r="E184" s="200" t="s">
        <v>1943</v>
      </c>
      <c r="F184" s="201" t="s">
        <v>1944</v>
      </c>
      <c r="G184" s="202" t="s">
        <v>305</v>
      </c>
      <c r="H184" s="203">
        <v>1</v>
      </c>
      <c r="I184" s="204"/>
      <c r="J184" s="205">
        <f t="shared" si="20"/>
        <v>0</v>
      </c>
      <c r="K184" s="206"/>
      <c r="L184" s="207"/>
      <c r="M184" s="208" t="s">
        <v>1</v>
      </c>
      <c r="N184" s="209" t="s">
        <v>41</v>
      </c>
      <c r="O184" s="62"/>
      <c r="P184" s="168">
        <f t="shared" si="21"/>
        <v>0</v>
      </c>
      <c r="Q184" s="168">
        <v>0</v>
      </c>
      <c r="R184" s="168">
        <f t="shared" si="22"/>
        <v>0</v>
      </c>
      <c r="S184" s="168">
        <v>0</v>
      </c>
      <c r="T184" s="169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643</v>
      </c>
      <c r="AT184" s="170" t="s">
        <v>478</v>
      </c>
      <c r="AU184" s="170" t="s">
        <v>87</v>
      </c>
      <c r="AY184" s="18" t="s">
        <v>234</v>
      </c>
      <c r="BE184" s="171">
        <f t="shared" si="24"/>
        <v>0</v>
      </c>
      <c r="BF184" s="171">
        <f t="shared" si="25"/>
        <v>0</v>
      </c>
      <c r="BG184" s="171">
        <f t="shared" si="26"/>
        <v>0</v>
      </c>
      <c r="BH184" s="171">
        <f t="shared" si="27"/>
        <v>0</v>
      </c>
      <c r="BI184" s="171">
        <f t="shared" si="28"/>
        <v>0</v>
      </c>
      <c r="BJ184" s="18" t="s">
        <v>87</v>
      </c>
      <c r="BK184" s="171">
        <f t="shared" si="29"/>
        <v>0</v>
      </c>
      <c r="BL184" s="18" t="s">
        <v>327</v>
      </c>
      <c r="BM184" s="170" t="s">
        <v>1945</v>
      </c>
    </row>
    <row r="185" spans="1:65" s="2" customFormat="1" ht="16.5" customHeight="1">
      <c r="A185" s="33"/>
      <c r="B185" s="157"/>
      <c r="C185" s="199" t="s">
        <v>686</v>
      </c>
      <c r="D185" s="199" t="s">
        <v>478</v>
      </c>
      <c r="E185" s="200" t="s">
        <v>1946</v>
      </c>
      <c r="F185" s="201" t="s">
        <v>1947</v>
      </c>
      <c r="G185" s="202" t="s">
        <v>305</v>
      </c>
      <c r="H185" s="203">
        <v>2</v>
      </c>
      <c r="I185" s="204"/>
      <c r="J185" s="205">
        <f t="shared" si="20"/>
        <v>0</v>
      </c>
      <c r="K185" s="206"/>
      <c r="L185" s="207"/>
      <c r="M185" s="208" t="s">
        <v>1</v>
      </c>
      <c r="N185" s="209" t="s">
        <v>41</v>
      </c>
      <c r="O185" s="62"/>
      <c r="P185" s="168">
        <f t="shared" si="21"/>
        <v>0</v>
      </c>
      <c r="Q185" s="168">
        <v>0</v>
      </c>
      <c r="R185" s="168">
        <f t="shared" si="22"/>
        <v>0</v>
      </c>
      <c r="S185" s="168">
        <v>0</v>
      </c>
      <c r="T185" s="169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1948</v>
      </c>
      <c r="AT185" s="170" t="s">
        <v>478</v>
      </c>
      <c r="AU185" s="170" t="s">
        <v>87</v>
      </c>
      <c r="AY185" s="18" t="s">
        <v>234</v>
      </c>
      <c r="BE185" s="171">
        <f t="shared" si="24"/>
        <v>0</v>
      </c>
      <c r="BF185" s="171">
        <f t="shared" si="25"/>
        <v>0</v>
      </c>
      <c r="BG185" s="171">
        <f t="shared" si="26"/>
        <v>0</v>
      </c>
      <c r="BH185" s="171">
        <f t="shared" si="27"/>
        <v>0</v>
      </c>
      <c r="BI185" s="171">
        <f t="shared" si="28"/>
        <v>0</v>
      </c>
      <c r="BJ185" s="18" t="s">
        <v>87</v>
      </c>
      <c r="BK185" s="171">
        <f t="shared" si="29"/>
        <v>0</v>
      </c>
      <c r="BL185" s="18" t="s">
        <v>843</v>
      </c>
      <c r="BM185" s="170" t="s">
        <v>1949</v>
      </c>
    </row>
    <row r="186" spans="1:65" s="2" customFormat="1" ht="16.5" customHeight="1">
      <c r="A186" s="33"/>
      <c r="B186" s="157"/>
      <c r="C186" s="199" t="s">
        <v>690</v>
      </c>
      <c r="D186" s="199" t="s">
        <v>478</v>
      </c>
      <c r="E186" s="200" t="s">
        <v>1950</v>
      </c>
      <c r="F186" s="201" t="s">
        <v>1951</v>
      </c>
      <c r="G186" s="202" t="s">
        <v>305</v>
      </c>
      <c r="H186" s="203">
        <v>2</v>
      </c>
      <c r="I186" s="204"/>
      <c r="J186" s="205">
        <f t="shared" si="20"/>
        <v>0</v>
      </c>
      <c r="K186" s="206"/>
      <c r="L186" s="207"/>
      <c r="M186" s="208" t="s">
        <v>1</v>
      </c>
      <c r="N186" s="209" t="s">
        <v>41</v>
      </c>
      <c r="O186" s="62"/>
      <c r="P186" s="168">
        <f t="shared" si="21"/>
        <v>0</v>
      </c>
      <c r="Q186" s="168">
        <v>0</v>
      </c>
      <c r="R186" s="168">
        <f t="shared" si="22"/>
        <v>0</v>
      </c>
      <c r="S186" s="168">
        <v>0</v>
      </c>
      <c r="T186" s="169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0" t="s">
        <v>1948</v>
      </c>
      <c r="AT186" s="170" t="s">
        <v>478</v>
      </c>
      <c r="AU186" s="170" t="s">
        <v>87</v>
      </c>
      <c r="AY186" s="18" t="s">
        <v>234</v>
      </c>
      <c r="BE186" s="171">
        <f t="shared" si="24"/>
        <v>0</v>
      </c>
      <c r="BF186" s="171">
        <f t="shared" si="25"/>
        <v>0</v>
      </c>
      <c r="BG186" s="171">
        <f t="shared" si="26"/>
        <v>0</v>
      </c>
      <c r="BH186" s="171">
        <f t="shared" si="27"/>
        <v>0</v>
      </c>
      <c r="BI186" s="171">
        <f t="shared" si="28"/>
        <v>0</v>
      </c>
      <c r="BJ186" s="18" t="s">
        <v>87</v>
      </c>
      <c r="BK186" s="171">
        <f t="shared" si="29"/>
        <v>0</v>
      </c>
      <c r="BL186" s="18" t="s">
        <v>843</v>
      </c>
      <c r="BM186" s="170" t="s">
        <v>1952</v>
      </c>
    </row>
    <row r="187" spans="1:65" s="2" customFormat="1" ht="21.75" customHeight="1">
      <c r="A187" s="33"/>
      <c r="B187" s="157"/>
      <c r="C187" s="158" t="s">
        <v>701</v>
      </c>
      <c r="D187" s="158" t="s">
        <v>237</v>
      </c>
      <c r="E187" s="159" t="s">
        <v>1953</v>
      </c>
      <c r="F187" s="160" t="s">
        <v>1954</v>
      </c>
      <c r="G187" s="161" t="s">
        <v>305</v>
      </c>
      <c r="H187" s="162">
        <v>1</v>
      </c>
      <c r="I187" s="163"/>
      <c r="J187" s="164">
        <f t="shared" si="20"/>
        <v>0</v>
      </c>
      <c r="K187" s="165"/>
      <c r="L187" s="34"/>
      <c r="M187" s="166" t="s">
        <v>1</v>
      </c>
      <c r="N187" s="167" t="s">
        <v>41</v>
      </c>
      <c r="O187" s="62"/>
      <c r="P187" s="168">
        <f t="shared" si="21"/>
        <v>0</v>
      </c>
      <c r="Q187" s="168">
        <v>1.98E-3</v>
      </c>
      <c r="R187" s="168">
        <f t="shared" si="22"/>
        <v>1.98E-3</v>
      </c>
      <c r="S187" s="168">
        <v>0</v>
      </c>
      <c r="T187" s="169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327</v>
      </c>
      <c r="AT187" s="170" t="s">
        <v>237</v>
      </c>
      <c r="AU187" s="170" t="s">
        <v>87</v>
      </c>
      <c r="AY187" s="18" t="s">
        <v>234</v>
      </c>
      <c r="BE187" s="171">
        <f t="shared" si="24"/>
        <v>0</v>
      </c>
      <c r="BF187" s="171">
        <f t="shared" si="25"/>
        <v>0</v>
      </c>
      <c r="BG187" s="171">
        <f t="shared" si="26"/>
        <v>0</v>
      </c>
      <c r="BH187" s="171">
        <f t="shared" si="27"/>
        <v>0</v>
      </c>
      <c r="BI187" s="171">
        <f t="shared" si="28"/>
        <v>0</v>
      </c>
      <c r="BJ187" s="18" t="s">
        <v>87</v>
      </c>
      <c r="BK187" s="171">
        <f t="shared" si="29"/>
        <v>0</v>
      </c>
      <c r="BL187" s="18" t="s">
        <v>327</v>
      </c>
      <c r="BM187" s="170" t="s">
        <v>1955</v>
      </c>
    </row>
    <row r="188" spans="1:65" s="2" customFormat="1" ht="16.5" customHeight="1">
      <c r="A188" s="33"/>
      <c r="B188" s="157"/>
      <c r="C188" s="199" t="s">
        <v>723</v>
      </c>
      <c r="D188" s="199" t="s">
        <v>478</v>
      </c>
      <c r="E188" s="200" t="s">
        <v>1956</v>
      </c>
      <c r="F188" s="201" t="s">
        <v>1957</v>
      </c>
      <c r="G188" s="202" t="s">
        <v>305</v>
      </c>
      <c r="H188" s="203">
        <v>2</v>
      </c>
      <c r="I188" s="204"/>
      <c r="J188" s="205">
        <f t="shared" si="20"/>
        <v>0</v>
      </c>
      <c r="K188" s="206"/>
      <c r="L188" s="207"/>
      <c r="M188" s="208" t="s">
        <v>1</v>
      </c>
      <c r="N188" s="209" t="s">
        <v>41</v>
      </c>
      <c r="O188" s="62"/>
      <c r="P188" s="168">
        <f t="shared" si="21"/>
        <v>0</v>
      </c>
      <c r="Q188" s="168">
        <v>0</v>
      </c>
      <c r="R188" s="168">
        <f t="shared" si="22"/>
        <v>0</v>
      </c>
      <c r="S188" s="168">
        <v>0</v>
      </c>
      <c r="T188" s="169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643</v>
      </c>
      <c r="AT188" s="170" t="s">
        <v>478</v>
      </c>
      <c r="AU188" s="170" t="s">
        <v>87</v>
      </c>
      <c r="AY188" s="18" t="s">
        <v>234</v>
      </c>
      <c r="BE188" s="171">
        <f t="shared" si="24"/>
        <v>0</v>
      </c>
      <c r="BF188" s="171">
        <f t="shared" si="25"/>
        <v>0</v>
      </c>
      <c r="BG188" s="171">
        <f t="shared" si="26"/>
        <v>0</v>
      </c>
      <c r="BH188" s="171">
        <f t="shared" si="27"/>
        <v>0</v>
      </c>
      <c r="BI188" s="171">
        <f t="shared" si="28"/>
        <v>0</v>
      </c>
      <c r="BJ188" s="18" t="s">
        <v>87</v>
      </c>
      <c r="BK188" s="171">
        <f t="shared" si="29"/>
        <v>0</v>
      </c>
      <c r="BL188" s="18" t="s">
        <v>327</v>
      </c>
      <c r="BM188" s="170" t="s">
        <v>1958</v>
      </c>
    </row>
    <row r="189" spans="1:65" s="2" customFormat="1" ht="16.5" customHeight="1">
      <c r="A189" s="33"/>
      <c r="B189" s="157"/>
      <c r="C189" s="199" t="s">
        <v>733</v>
      </c>
      <c r="D189" s="199" t="s">
        <v>478</v>
      </c>
      <c r="E189" s="200" t="s">
        <v>1959</v>
      </c>
      <c r="F189" s="201" t="s">
        <v>1960</v>
      </c>
      <c r="G189" s="202" t="s">
        <v>305</v>
      </c>
      <c r="H189" s="203">
        <v>1</v>
      </c>
      <c r="I189" s="204"/>
      <c r="J189" s="205">
        <f t="shared" si="20"/>
        <v>0</v>
      </c>
      <c r="K189" s="206"/>
      <c r="L189" s="207"/>
      <c r="M189" s="208" t="s">
        <v>1</v>
      </c>
      <c r="N189" s="209" t="s">
        <v>41</v>
      </c>
      <c r="O189" s="62"/>
      <c r="P189" s="168">
        <f t="shared" si="21"/>
        <v>0</v>
      </c>
      <c r="Q189" s="168">
        <v>0</v>
      </c>
      <c r="R189" s="168">
        <f t="shared" si="22"/>
        <v>0</v>
      </c>
      <c r="S189" s="168">
        <v>0</v>
      </c>
      <c r="T189" s="169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643</v>
      </c>
      <c r="AT189" s="170" t="s">
        <v>478</v>
      </c>
      <c r="AU189" s="170" t="s">
        <v>87</v>
      </c>
      <c r="AY189" s="18" t="s">
        <v>234</v>
      </c>
      <c r="BE189" s="171">
        <f t="shared" si="24"/>
        <v>0</v>
      </c>
      <c r="BF189" s="171">
        <f t="shared" si="25"/>
        <v>0</v>
      </c>
      <c r="BG189" s="171">
        <f t="shared" si="26"/>
        <v>0</v>
      </c>
      <c r="BH189" s="171">
        <f t="shared" si="27"/>
        <v>0</v>
      </c>
      <c r="BI189" s="171">
        <f t="shared" si="28"/>
        <v>0</v>
      </c>
      <c r="BJ189" s="18" t="s">
        <v>87</v>
      </c>
      <c r="BK189" s="171">
        <f t="shared" si="29"/>
        <v>0</v>
      </c>
      <c r="BL189" s="18" t="s">
        <v>327</v>
      </c>
      <c r="BM189" s="170" t="s">
        <v>1961</v>
      </c>
    </row>
    <row r="190" spans="1:65" s="2" customFormat="1" ht="24.15" customHeight="1">
      <c r="A190" s="33"/>
      <c r="B190" s="157"/>
      <c r="C190" s="158" t="s">
        <v>738</v>
      </c>
      <c r="D190" s="158" t="s">
        <v>237</v>
      </c>
      <c r="E190" s="159" t="s">
        <v>1962</v>
      </c>
      <c r="F190" s="160" t="s">
        <v>1963</v>
      </c>
      <c r="G190" s="161" t="s">
        <v>305</v>
      </c>
      <c r="H190" s="162">
        <v>3</v>
      </c>
      <c r="I190" s="163"/>
      <c r="J190" s="164">
        <f t="shared" si="20"/>
        <v>0</v>
      </c>
      <c r="K190" s="165"/>
      <c r="L190" s="34"/>
      <c r="M190" s="166" t="s">
        <v>1</v>
      </c>
      <c r="N190" s="167" t="s">
        <v>41</v>
      </c>
      <c r="O190" s="62"/>
      <c r="P190" s="168">
        <f t="shared" si="21"/>
        <v>0</v>
      </c>
      <c r="Q190" s="168">
        <v>0</v>
      </c>
      <c r="R190" s="168">
        <f t="shared" si="22"/>
        <v>0</v>
      </c>
      <c r="S190" s="168">
        <v>0</v>
      </c>
      <c r="T190" s="169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327</v>
      </c>
      <c r="AT190" s="170" t="s">
        <v>237</v>
      </c>
      <c r="AU190" s="170" t="s">
        <v>87</v>
      </c>
      <c r="AY190" s="18" t="s">
        <v>234</v>
      </c>
      <c r="BE190" s="171">
        <f t="shared" si="24"/>
        <v>0</v>
      </c>
      <c r="BF190" s="171">
        <f t="shared" si="25"/>
        <v>0</v>
      </c>
      <c r="BG190" s="171">
        <f t="shared" si="26"/>
        <v>0</v>
      </c>
      <c r="BH190" s="171">
        <f t="shared" si="27"/>
        <v>0</v>
      </c>
      <c r="BI190" s="171">
        <f t="shared" si="28"/>
        <v>0</v>
      </c>
      <c r="BJ190" s="18" t="s">
        <v>87</v>
      </c>
      <c r="BK190" s="171">
        <f t="shared" si="29"/>
        <v>0</v>
      </c>
      <c r="BL190" s="18" t="s">
        <v>327</v>
      </c>
      <c r="BM190" s="170" t="s">
        <v>1964</v>
      </c>
    </row>
    <row r="191" spans="1:65" s="2" customFormat="1" ht="16.5" customHeight="1">
      <c r="A191" s="33"/>
      <c r="B191" s="157"/>
      <c r="C191" s="199" t="s">
        <v>743</v>
      </c>
      <c r="D191" s="199" t="s">
        <v>478</v>
      </c>
      <c r="E191" s="200" t="s">
        <v>1965</v>
      </c>
      <c r="F191" s="201" t="s">
        <v>1966</v>
      </c>
      <c r="G191" s="202" t="s">
        <v>305</v>
      </c>
      <c r="H191" s="203">
        <v>3</v>
      </c>
      <c r="I191" s="204"/>
      <c r="J191" s="205">
        <f t="shared" si="20"/>
        <v>0</v>
      </c>
      <c r="K191" s="206"/>
      <c r="L191" s="207"/>
      <c r="M191" s="208" t="s">
        <v>1</v>
      </c>
      <c r="N191" s="209" t="s">
        <v>41</v>
      </c>
      <c r="O191" s="62"/>
      <c r="P191" s="168">
        <f t="shared" si="21"/>
        <v>0</v>
      </c>
      <c r="Q191" s="168">
        <v>0</v>
      </c>
      <c r="R191" s="168">
        <f t="shared" si="22"/>
        <v>0</v>
      </c>
      <c r="S191" s="168">
        <v>0</v>
      </c>
      <c r="T191" s="169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0" t="s">
        <v>643</v>
      </c>
      <c r="AT191" s="170" t="s">
        <v>478</v>
      </c>
      <c r="AU191" s="170" t="s">
        <v>87</v>
      </c>
      <c r="AY191" s="18" t="s">
        <v>234</v>
      </c>
      <c r="BE191" s="171">
        <f t="shared" si="24"/>
        <v>0</v>
      </c>
      <c r="BF191" s="171">
        <f t="shared" si="25"/>
        <v>0</v>
      </c>
      <c r="BG191" s="171">
        <f t="shared" si="26"/>
        <v>0</v>
      </c>
      <c r="BH191" s="171">
        <f t="shared" si="27"/>
        <v>0</v>
      </c>
      <c r="BI191" s="171">
        <f t="shared" si="28"/>
        <v>0</v>
      </c>
      <c r="BJ191" s="18" t="s">
        <v>87</v>
      </c>
      <c r="BK191" s="171">
        <f t="shared" si="29"/>
        <v>0</v>
      </c>
      <c r="BL191" s="18" t="s">
        <v>327</v>
      </c>
      <c r="BM191" s="170" t="s">
        <v>1967</v>
      </c>
    </row>
    <row r="192" spans="1:65" s="2" customFormat="1" ht="24.15" customHeight="1">
      <c r="A192" s="33"/>
      <c r="B192" s="157"/>
      <c r="C192" s="199" t="s">
        <v>750</v>
      </c>
      <c r="D192" s="199" t="s">
        <v>478</v>
      </c>
      <c r="E192" s="200" t="s">
        <v>1968</v>
      </c>
      <c r="F192" s="201" t="s">
        <v>1969</v>
      </c>
      <c r="G192" s="202" t="s">
        <v>305</v>
      </c>
      <c r="H192" s="203">
        <v>3</v>
      </c>
      <c r="I192" s="204"/>
      <c r="J192" s="205">
        <f t="shared" si="20"/>
        <v>0</v>
      </c>
      <c r="K192" s="206"/>
      <c r="L192" s="207"/>
      <c r="M192" s="208" t="s">
        <v>1</v>
      </c>
      <c r="N192" s="209" t="s">
        <v>41</v>
      </c>
      <c r="O192" s="62"/>
      <c r="P192" s="168">
        <f t="shared" si="21"/>
        <v>0</v>
      </c>
      <c r="Q192" s="168">
        <v>0</v>
      </c>
      <c r="R192" s="168">
        <f t="shared" si="22"/>
        <v>0</v>
      </c>
      <c r="S192" s="168">
        <v>0</v>
      </c>
      <c r="T192" s="169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0" t="s">
        <v>643</v>
      </c>
      <c r="AT192" s="170" t="s">
        <v>478</v>
      </c>
      <c r="AU192" s="170" t="s">
        <v>87</v>
      </c>
      <c r="AY192" s="18" t="s">
        <v>234</v>
      </c>
      <c r="BE192" s="171">
        <f t="shared" si="24"/>
        <v>0</v>
      </c>
      <c r="BF192" s="171">
        <f t="shared" si="25"/>
        <v>0</v>
      </c>
      <c r="BG192" s="171">
        <f t="shared" si="26"/>
        <v>0</v>
      </c>
      <c r="BH192" s="171">
        <f t="shared" si="27"/>
        <v>0</v>
      </c>
      <c r="BI192" s="171">
        <f t="shared" si="28"/>
        <v>0</v>
      </c>
      <c r="BJ192" s="18" t="s">
        <v>87</v>
      </c>
      <c r="BK192" s="171">
        <f t="shared" si="29"/>
        <v>0</v>
      </c>
      <c r="BL192" s="18" t="s">
        <v>327</v>
      </c>
      <c r="BM192" s="170" t="s">
        <v>1970</v>
      </c>
    </row>
    <row r="193" spans="1:65" s="2" customFormat="1" ht="24.15" customHeight="1">
      <c r="A193" s="33"/>
      <c r="B193" s="157"/>
      <c r="C193" s="158" t="s">
        <v>756</v>
      </c>
      <c r="D193" s="158" t="s">
        <v>237</v>
      </c>
      <c r="E193" s="159" t="s">
        <v>1971</v>
      </c>
      <c r="F193" s="160" t="s">
        <v>1972</v>
      </c>
      <c r="G193" s="161" t="s">
        <v>305</v>
      </c>
      <c r="H193" s="162">
        <v>3</v>
      </c>
      <c r="I193" s="163"/>
      <c r="J193" s="164">
        <f t="shared" si="20"/>
        <v>0</v>
      </c>
      <c r="K193" s="165"/>
      <c r="L193" s="34"/>
      <c r="M193" s="166" t="s">
        <v>1</v>
      </c>
      <c r="N193" s="167" t="s">
        <v>41</v>
      </c>
      <c r="O193" s="62"/>
      <c r="P193" s="168">
        <f t="shared" si="21"/>
        <v>0</v>
      </c>
      <c r="Q193" s="168">
        <v>0</v>
      </c>
      <c r="R193" s="168">
        <f t="shared" si="22"/>
        <v>0</v>
      </c>
      <c r="S193" s="168">
        <v>0</v>
      </c>
      <c r="T193" s="169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70" t="s">
        <v>327</v>
      </c>
      <c r="AT193" s="170" t="s">
        <v>237</v>
      </c>
      <c r="AU193" s="170" t="s">
        <v>87</v>
      </c>
      <c r="AY193" s="18" t="s">
        <v>234</v>
      </c>
      <c r="BE193" s="171">
        <f t="shared" si="24"/>
        <v>0</v>
      </c>
      <c r="BF193" s="171">
        <f t="shared" si="25"/>
        <v>0</v>
      </c>
      <c r="BG193" s="171">
        <f t="shared" si="26"/>
        <v>0</v>
      </c>
      <c r="BH193" s="171">
        <f t="shared" si="27"/>
        <v>0</v>
      </c>
      <c r="BI193" s="171">
        <f t="shared" si="28"/>
        <v>0</v>
      </c>
      <c r="BJ193" s="18" t="s">
        <v>87</v>
      </c>
      <c r="BK193" s="171">
        <f t="shared" si="29"/>
        <v>0</v>
      </c>
      <c r="BL193" s="18" t="s">
        <v>327</v>
      </c>
      <c r="BM193" s="170" t="s">
        <v>1973</v>
      </c>
    </row>
    <row r="194" spans="1:65" s="2" customFormat="1" ht="21.75" customHeight="1">
      <c r="A194" s="33"/>
      <c r="B194" s="157"/>
      <c r="C194" s="199" t="s">
        <v>764</v>
      </c>
      <c r="D194" s="199" t="s">
        <v>478</v>
      </c>
      <c r="E194" s="200" t="s">
        <v>1974</v>
      </c>
      <c r="F194" s="201" t="s">
        <v>1975</v>
      </c>
      <c r="G194" s="202" t="s">
        <v>305</v>
      </c>
      <c r="H194" s="203">
        <v>3</v>
      </c>
      <c r="I194" s="204"/>
      <c r="J194" s="205">
        <f t="shared" si="20"/>
        <v>0</v>
      </c>
      <c r="K194" s="206"/>
      <c r="L194" s="207"/>
      <c r="M194" s="208" t="s">
        <v>1</v>
      </c>
      <c r="N194" s="209" t="s">
        <v>41</v>
      </c>
      <c r="O194" s="62"/>
      <c r="P194" s="168">
        <f t="shared" si="21"/>
        <v>0</v>
      </c>
      <c r="Q194" s="168">
        <v>0</v>
      </c>
      <c r="R194" s="168">
        <f t="shared" si="22"/>
        <v>0</v>
      </c>
      <c r="S194" s="168">
        <v>0</v>
      </c>
      <c r="T194" s="169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70" t="s">
        <v>643</v>
      </c>
      <c r="AT194" s="170" t="s">
        <v>478</v>
      </c>
      <c r="AU194" s="170" t="s">
        <v>87</v>
      </c>
      <c r="AY194" s="18" t="s">
        <v>234</v>
      </c>
      <c r="BE194" s="171">
        <f t="shared" si="24"/>
        <v>0</v>
      </c>
      <c r="BF194" s="171">
        <f t="shared" si="25"/>
        <v>0</v>
      </c>
      <c r="BG194" s="171">
        <f t="shared" si="26"/>
        <v>0</v>
      </c>
      <c r="BH194" s="171">
        <f t="shared" si="27"/>
        <v>0</v>
      </c>
      <c r="BI194" s="171">
        <f t="shared" si="28"/>
        <v>0</v>
      </c>
      <c r="BJ194" s="18" t="s">
        <v>87</v>
      </c>
      <c r="BK194" s="171">
        <f t="shared" si="29"/>
        <v>0</v>
      </c>
      <c r="BL194" s="18" t="s">
        <v>327</v>
      </c>
      <c r="BM194" s="170" t="s">
        <v>1976</v>
      </c>
    </row>
    <row r="195" spans="1:65" s="2" customFormat="1" ht="37.950000000000003" customHeight="1">
      <c r="A195" s="33"/>
      <c r="B195" s="157"/>
      <c r="C195" s="158" t="s">
        <v>766</v>
      </c>
      <c r="D195" s="158" t="s">
        <v>237</v>
      </c>
      <c r="E195" s="159" t="s">
        <v>1977</v>
      </c>
      <c r="F195" s="160" t="s">
        <v>1978</v>
      </c>
      <c r="G195" s="161" t="s">
        <v>305</v>
      </c>
      <c r="H195" s="162">
        <v>1</v>
      </c>
      <c r="I195" s="163"/>
      <c r="J195" s="164">
        <f t="shared" si="20"/>
        <v>0</v>
      </c>
      <c r="K195" s="165"/>
      <c r="L195" s="34"/>
      <c r="M195" s="166" t="s">
        <v>1</v>
      </c>
      <c r="N195" s="167" t="s">
        <v>41</v>
      </c>
      <c r="O195" s="62"/>
      <c r="P195" s="168">
        <f t="shared" si="21"/>
        <v>0</v>
      </c>
      <c r="Q195" s="168">
        <v>0</v>
      </c>
      <c r="R195" s="168">
        <f t="shared" si="22"/>
        <v>0</v>
      </c>
      <c r="S195" s="168">
        <v>0</v>
      </c>
      <c r="T195" s="169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0" t="s">
        <v>327</v>
      </c>
      <c r="AT195" s="170" t="s">
        <v>237</v>
      </c>
      <c r="AU195" s="170" t="s">
        <v>87</v>
      </c>
      <c r="AY195" s="18" t="s">
        <v>234</v>
      </c>
      <c r="BE195" s="171">
        <f t="shared" si="24"/>
        <v>0</v>
      </c>
      <c r="BF195" s="171">
        <f t="shared" si="25"/>
        <v>0</v>
      </c>
      <c r="BG195" s="171">
        <f t="shared" si="26"/>
        <v>0</v>
      </c>
      <c r="BH195" s="171">
        <f t="shared" si="27"/>
        <v>0</v>
      </c>
      <c r="BI195" s="171">
        <f t="shared" si="28"/>
        <v>0</v>
      </c>
      <c r="BJ195" s="18" t="s">
        <v>87</v>
      </c>
      <c r="BK195" s="171">
        <f t="shared" si="29"/>
        <v>0</v>
      </c>
      <c r="BL195" s="18" t="s">
        <v>327</v>
      </c>
      <c r="BM195" s="170" t="s">
        <v>1979</v>
      </c>
    </row>
    <row r="196" spans="1:65" s="2" customFormat="1" ht="16.5" customHeight="1">
      <c r="A196" s="33"/>
      <c r="B196" s="157"/>
      <c r="C196" s="199" t="s">
        <v>769</v>
      </c>
      <c r="D196" s="199" t="s">
        <v>478</v>
      </c>
      <c r="E196" s="200" t="s">
        <v>1980</v>
      </c>
      <c r="F196" s="201" t="s">
        <v>1981</v>
      </c>
      <c r="G196" s="202" t="s">
        <v>305</v>
      </c>
      <c r="H196" s="203">
        <v>1</v>
      </c>
      <c r="I196" s="204"/>
      <c r="J196" s="205">
        <f t="shared" si="20"/>
        <v>0</v>
      </c>
      <c r="K196" s="206"/>
      <c r="L196" s="207"/>
      <c r="M196" s="208" t="s">
        <v>1</v>
      </c>
      <c r="N196" s="209" t="s">
        <v>41</v>
      </c>
      <c r="O196" s="62"/>
      <c r="P196" s="168">
        <f t="shared" si="21"/>
        <v>0</v>
      </c>
      <c r="Q196" s="168">
        <v>0</v>
      </c>
      <c r="R196" s="168">
        <f t="shared" si="22"/>
        <v>0</v>
      </c>
      <c r="S196" s="168">
        <v>0</v>
      </c>
      <c r="T196" s="169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70" t="s">
        <v>643</v>
      </c>
      <c r="AT196" s="170" t="s">
        <v>478</v>
      </c>
      <c r="AU196" s="170" t="s">
        <v>87</v>
      </c>
      <c r="AY196" s="18" t="s">
        <v>234</v>
      </c>
      <c r="BE196" s="171">
        <f t="shared" si="24"/>
        <v>0</v>
      </c>
      <c r="BF196" s="171">
        <f t="shared" si="25"/>
        <v>0</v>
      </c>
      <c r="BG196" s="171">
        <f t="shared" si="26"/>
        <v>0</v>
      </c>
      <c r="BH196" s="171">
        <f t="shared" si="27"/>
        <v>0</v>
      </c>
      <c r="BI196" s="171">
        <f t="shared" si="28"/>
        <v>0</v>
      </c>
      <c r="BJ196" s="18" t="s">
        <v>87</v>
      </c>
      <c r="BK196" s="171">
        <f t="shared" si="29"/>
        <v>0</v>
      </c>
      <c r="BL196" s="18" t="s">
        <v>327</v>
      </c>
      <c r="BM196" s="170" t="s">
        <v>1982</v>
      </c>
    </row>
    <row r="197" spans="1:65" s="2" customFormat="1" ht="24.15" customHeight="1">
      <c r="A197" s="33"/>
      <c r="B197" s="157"/>
      <c r="C197" s="158" t="s">
        <v>771</v>
      </c>
      <c r="D197" s="158" t="s">
        <v>237</v>
      </c>
      <c r="E197" s="159" t="s">
        <v>1983</v>
      </c>
      <c r="F197" s="160" t="s">
        <v>1984</v>
      </c>
      <c r="G197" s="161" t="s">
        <v>305</v>
      </c>
      <c r="H197" s="162">
        <v>1</v>
      </c>
      <c r="I197" s="163"/>
      <c r="J197" s="164">
        <f t="shared" si="20"/>
        <v>0</v>
      </c>
      <c r="K197" s="165"/>
      <c r="L197" s="34"/>
      <c r="M197" s="166" t="s">
        <v>1</v>
      </c>
      <c r="N197" s="167" t="s">
        <v>41</v>
      </c>
      <c r="O197" s="62"/>
      <c r="P197" s="168">
        <f t="shared" si="21"/>
        <v>0</v>
      </c>
      <c r="Q197" s="168">
        <v>0</v>
      </c>
      <c r="R197" s="168">
        <f t="shared" si="22"/>
        <v>0</v>
      </c>
      <c r="S197" s="168">
        <v>0</v>
      </c>
      <c r="T197" s="169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0" t="s">
        <v>327</v>
      </c>
      <c r="AT197" s="170" t="s">
        <v>237</v>
      </c>
      <c r="AU197" s="170" t="s">
        <v>87</v>
      </c>
      <c r="AY197" s="18" t="s">
        <v>234</v>
      </c>
      <c r="BE197" s="171">
        <f t="shared" si="24"/>
        <v>0</v>
      </c>
      <c r="BF197" s="171">
        <f t="shared" si="25"/>
        <v>0</v>
      </c>
      <c r="BG197" s="171">
        <f t="shared" si="26"/>
        <v>0</v>
      </c>
      <c r="BH197" s="171">
        <f t="shared" si="27"/>
        <v>0</v>
      </c>
      <c r="BI197" s="171">
        <f t="shared" si="28"/>
        <v>0</v>
      </c>
      <c r="BJ197" s="18" t="s">
        <v>87</v>
      </c>
      <c r="BK197" s="171">
        <f t="shared" si="29"/>
        <v>0</v>
      </c>
      <c r="BL197" s="18" t="s">
        <v>327</v>
      </c>
      <c r="BM197" s="170" t="s">
        <v>1985</v>
      </c>
    </row>
    <row r="198" spans="1:65" s="2" customFormat="1" ht="16.5" customHeight="1">
      <c r="A198" s="33"/>
      <c r="B198" s="157"/>
      <c r="C198" s="199" t="s">
        <v>776</v>
      </c>
      <c r="D198" s="199" t="s">
        <v>478</v>
      </c>
      <c r="E198" s="200" t="s">
        <v>1986</v>
      </c>
      <c r="F198" s="201" t="s">
        <v>1987</v>
      </c>
      <c r="G198" s="202" t="s">
        <v>305</v>
      </c>
      <c r="H198" s="203">
        <v>1</v>
      </c>
      <c r="I198" s="204"/>
      <c r="J198" s="205">
        <f t="shared" si="20"/>
        <v>0</v>
      </c>
      <c r="K198" s="206"/>
      <c r="L198" s="207"/>
      <c r="M198" s="208" t="s">
        <v>1</v>
      </c>
      <c r="N198" s="209" t="s">
        <v>41</v>
      </c>
      <c r="O198" s="62"/>
      <c r="P198" s="168">
        <f t="shared" si="21"/>
        <v>0</v>
      </c>
      <c r="Q198" s="168">
        <v>0</v>
      </c>
      <c r="R198" s="168">
        <f t="shared" si="22"/>
        <v>0</v>
      </c>
      <c r="S198" s="168">
        <v>0</v>
      </c>
      <c r="T198" s="169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70" t="s">
        <v>643</v>
      </c>
      <c r="AT198" s="170" t="s">
        <v>478</v>
      </c>
      <c r="AU198" s="170" t="s">
        <v>87</v>
      </c>
      <c r="AY198" s="18" t="s">
        <v>234</v>
      </c>
      <c r="BE198" s="171">
        <f t="shared" si="24"/>
        <v>0</v>
      </c>
      <c r="BF198" s="171">
        <f t="shared" si="25"/>
        <v>0</v>
      </c>
      <c r="BG198" s="171">
        <f t="shared" si="26"/>
        <v>0</v>
      </c>
      <c r="BH198" s="171">
        <f t="shared" si="27"/>
        <v>0</v>
      </c>
      <c r="BI198" s="171">
        <f t="shared" si="28"/>
        <v>0</v>
      </c>
      <c r="BJ198" s="18" t="s">
        <v>87</v>
      </c>
      <c r="BK198" s="171">
        <f t="shared" si="29"/>
        <v>0</v>
      </c>
      <c r="BL198" s="18" t="s">
        <v>327</v>
      </c>
      <c r="BM198" s="170" t="s">
        <v>1988</v>
      </c>
    </row>
    <row r="199" spans="1:65" s="2" customFormat="1" ht="16.5" customHeight="1">
      <c r="A199" s="33"/>
      <c r="B199" s="157"/>
      <c r="C199" s="158" t="s">
        <v>780</v>
      </c>
      <c r="D199" s="158" t="s">
        <v>237</v>
      </c>
      <c r="E199" s="159" t="s">
        <v>1989</v>
      </c>
      <c r="F199" s="160" t="s">
        <v>1990</v>
      </c>
      <c r="G199" s="161" t="s">
        <v>305</v>
      </c>
      <c r="H199" s="162">
        <v>3</v>
      </c>
      <c r="I199" s="163"/>
      <c r="J199" s="164">
        <f t="shared" si="20"/>
        <v>0</v>
      </c>
      <c r="K199" s="165"/>
      <c r="L199" s="34"/>
      <c r="M199" s="166" t="s">
        <v>1</v>
      </c>
      <c r="N199" s="167" t="s">
        <v>41</v>
      </c>
      <c r="O199" s="62"/>
      <c r="P199" s="168">
        <f t="shared" si="21"/>
        <v>0</v>
      </c>
      <c r="Q199" s="168">
        <v>2.4000000000000001E-4</v>
      </c>
      <c r="R199" s="168">
        <f t="shared" si="22"/>
        <v>7.2000000000000005E-4</v>
      </c>
      <c r="S199" s="168">
        <v>0</v>
      </c>
      <c r="T199" s="169">
        <f t="shared" si="2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70" t="s">
        <v>327</v>
      </c>
      <c r="AT199" s="170" t="s">
        <v>237</v>
      </c>
      <c r="AU199" s="170" t="s">
        <v>87</v>
      </c>
      <c r="AY199" s="18" t="s">
        <v>234</v>
      </c>
      <c r="BE199" s="171">
        <f t="shared" si="24"/>
        <v>0</v>
      </c>
      <c r="BF199" s="171">
        <f t="shared" si="25"/>
        <v>0</v>
      </c>
      <c r="BG199" s="171">
        <f t="shared" si="26"/>
        <v>0</v>
      </c>
      <c r="BH199" s="171">
        <f t="shared" si="27"/>
        <v>0</v>
      </c>
      <c r="BI199" s="171">
        <f t="shared" si="28"/>
        <v>0</v>
      </c>
      <c r="BJ199" s="18" t="s">
        <v>87</v>
      </c>
      <c r="BK199" s="171">
        <f t="shared" si="29"/>
        <v>0</v>
      </c>
      <c r="BL199" s="18" t="s">
        <v>327</v>
      </c>
      <c r="BM199" s="170" t="s">
        <v>1991</v>
      </c>
    </row>
    <row r="200" spans="1:65" s="2" customFormat="1" ht="16.5" customHeight="1">
      <c r="A200" s="33"/>
      <c r="B200" s="157"/>
      <c r="C200" s="199" t="s">
        <v>786</v>
      </c>
      <c r="D200" s="199" t="s">
        <v>478</v>
      </c>
      <c r="E200" s="200" t="s">
        <v>1992</v>
      </c>
      <c r="F200" s="201" t="s">
        <v>1993</v>
      </c>
      <c r="G200" s="202" t="s">
        <v>305</v>
      </c>
      <c r="H200" s="203">
        <v>3</v>
      </c>
      <c r="I200" s="204"/>
      <c r="J200" s="205">
        <f t="shared" si="20"/>
        <v>0</v>
      </c>
      <c r="K200" s="206"/>
      <c r="L200" s="207"/>
      <c r="M200" s="208" t="s">
        <v>1</v>
      </c>
      <c r="N200" s="209" t="s">
        <v>41</v>
      </c>
      <c r="O200" s="62"/>
      <c r="P200" s="168">
        <f t="shared" si="21"/>
        <v>0</v>
      </c>
      <c r="Q200" s="168">
        <v>0</v>
      </c>
      <c r="R200" s="168">
        <f t="shared" si="22"/>
        <v>0</v>
      </c>
      <c r="S200" s="168">
        <v>0</v>
      </c>
      <c r="T200" s="169">
        <f t="shared" si="2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70" t="s">
        <v>643</v>
      </c>
      <c r="AT200" s="170" t="s">
        <v>478</v>
      </c>
      <c r="AU200" s="170" t="s">
        <v>87</v>
      </c>
      <c r="AY200" s="18" t="s">
        <v>234</v>
      </c>
      <c r="BE200" s="171">
        <f t="shared" si="24"/>
        <v>0</v>
      </c>
      <c r="BF200" s="171">
        <f t="shared" si="25"/>
        <v>0</v>
      </c>
      <c r="BG200" s="171">
        <f t="shared" si="26"/>
        <v>0</v>
      </c>
      <c r="BH200" s="171">
        <f t="shared" si="27"/>
        <v>0</v>
      </c>
      <c r="BI200" s="171">
        <f t="shared" si="28"/>
        <v>0</v>
      </c>
      <c r="BJ200" s="18" t="s">
        <v>87</v>
      </c>
      <c r="BK200" s="171">
        <f t="shared" si="29"/>
        <v>0</v>
      </c>
      <c r="BL200" s="18" t="s">
        <v>327</v>
      </c>
      <c r="BM200" s="170" t="s">
        <v>1994</v>
      </c>
    </row>
    <row r="201" spans="1:65" s="2" customFormat="1" ht="16.5" customHeight="1">
      <c r="A201" s="33"/>
      <c r="B201" s="157"/>
      <c r="C201" s="158" t="s">
        <v>790</v>
      </c>
      <c r="D201" s="158" t="s">
        <v>237</v>
      </c>
      <c r="E201" s="159" t="s">
        <v>1995</v>
      </c>
      <c r="F201" s="160" t="s">
        <v>1996</v>
      </c>
      <c r="G201" s="161" t="s">
        <v>305</v>
      </c>
      <c r="H201" s="162">
        <v>1</v>
      </c>
      <c r="I201" s="163"/>
      <c r="J201" s="164">
        <f t="shared" si="20"/>
        <v>0</v>
      </c>
      <c r="K201" s="165"/>
      <c r="L201" s="34"/>
      <c r="M201" s="166" t="s">
        <v>1</v>
      </c>
      <c r="N201" s="167" t="s">
        <v>41</v>
      </c>
      <c r="O201" s="62"/>
      <c r="P201" s="168">
        <f t="shared" si="21"/>
        <v>0</v>
      </c>
      <c r="Q201" s="168">
        <v>0</v>
      </c>
      <c r="R201" s="168">
        <f t="shared" si="22"/>
        <v>0</v>
      </c>
      <c r="S201" s="168">
        <v>0</v>
      </c>
      <c r="T201" s="169">
        <f t="shared" si="2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70" t="s">
        <v>327</v>
      </c>
      <c r="AT201" s="170" t="s">
        <v>237</v>
      </c>
      <c r="AU201" s="170" t="s">
        <v>87</v>
      </c>
      <c r="AY201" s="18" t="s">
        <v>234</v>
      </c>
      <c r="BE201" s="171">
        <f t="shared" si="24"/>
        <v>0</v>
      </c>
      <c r="BF201" s="171">
        <f t="shared" si="25"/>
        <v>0</v>
      </c>
      <c r="BG201" s="171">
        <f t="shared" si="26"/>
        <v>0</v>
      </c>
      <c r="BH201" s="171">
        <f t="shared" si="27"/>
        <v>0</v>
      </c>
      <c r="BI201" s="171">
        <f t="shared" si="28"/>
        <v>0</v>
      </c>
      <c r="BJ201" s="18" t="s">
        <v>87</v>
      </c>
      <c r="BK201" s="171">
        <f t="shared" si="29"/>
        <v>0</v>
      </c>
      <c r="BL201" s="18" t="s">
        <v>327</v>
      </c>
      <c r="BM201" s="170" t="s">
        <v>1997</v>
      </c>
    </row>
    <row r="202" spans="1:65" s="2" customFormat="1" ht="16.5" customHeight="1">
      <c r="A202" s="33"/>
      <c r="B202" s="157"/>
      <c r="C202" s="199" t="s">
        <v>796</v>
      </c>
      <c r="D202" s="199" t="s">
        <v>478</v>
      </c>
      <c r="E202" s="200" t="s">
        <v>1998</v>
      </c>
      <c r="F202" s="201" t="s">
        <v>1999</v>
      </c>
      <c r="G202" s="202" t="s">
        <v>305</v>
      </c>
      <c r="H202" s="203">
        <v>1</v>
      </c>
      <c r="I202" s="204"/>
      <c r="J202" s="205">
        <f t="shared" si="20"/>
        <v>0</v>
      </c>
      <c r="K202" s="206"/>
      <c r="L202" s="207"/>
      <c r="M202" s="208" t="s">
        <v>1</v>
      </c>
      <c r="N202" s="209" t="s">
        <v>41</v>
      </c>
      <c r="O202" s="62"/>
      <c r="P202" s="168">
        <f t="shared" si="21"/>
        <v>0</v>
      </c>
      <c r="Q202" s="168">
        <v>0</v>
      </c>
      <c r="R202" s="168">
        <f t="shared" si="22"/>
        <v>0</v>
      </c>
      <c r="S202" s="168">
        <v>0</v>
      </c>
      <c r="T202" s="169">
        <f t="shared" si="2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0" t="s">
        <v>643</v>
      </c>
      <c r="AT202" s="170" t="s">
        <v>478</v>
      </c>
      <c r="AU202" s="170" t="s">
        <v>87</v>
      </c>
      <c r="AY202" s="18" t="s">
        <v>234</v>
      </c>
      <c r="BE202" s="171">
        <f t="shared" si="24"/>
        <v>0</v>
      </c>
      <c r="BF202" s="171">
        <f t="shared" si="25"/>
        <v>0</v>
      </c>
      <c r="BG202" s="171">
        <f t="shared" si="26"/>
        <v>0</v>
      </c>
      <c r="BH202" s="171">
        <f t="shared" si="27"/>
        <v>0</v>
      </c>
      <c r="BI202" s="171">
        <f t="shared" si="28"/>
        <v>0</v>
      </c>
      <c r="BJ202" s="18" t="s">
        <v>87</v>
      </c>
      <c r="BK202" s="171">
        <f t="shared" si="29"/>
        <v>0</v>
      </c>
      <c r="BL202" s="18" t="s">
        <v>327</v>
      </c>
      <c r="BM202" s="170" t="s">
        <v>2000</v>
      </c>
    </row>
    <row r="203" spans="1:65" s="2" customFormat="1" ht="16.5" customHeight="1">
      <c r="A203" s="33"/>
      <c r="B203" s="157"/>
      <c r="C203" s="199" t="s">
        <v>801</v>
      </c>
      <c r="D203" s="199" t="s">
        <v>478</v>
      </c>
      <c r="E203" s="200" t="s">
        <v>2001</v>
      </c>
      <c r="F203" s="201" t="s">
        <v>2002</v>
      </c>
      <c r="G203" s="202" t="s">
        <v>305</v>
      </c>
      <c r="H203" s="203">
        <v>2</v>
      </c>
      <c r="I203" s="204"/>
      <c r="J203" s="205">
        <f t="shared" si="20"/>
        <v>0</v>
      </c>
      <c r="K203" s="206"/>
      <c r="L203" s="207"/>
      <c r="M203" s="208" t="s">
        <v>1</v>
      </c>
      <c r="N203" s="209" t="s">
        <v>41</v>
      </c>
      <c r="O203" s="62"/>
      <c r="P203" s="168">
        <f t="shared" si="21"/>
        <v>0</v>
      </c>
      <c r="Q203" s="168">
        <v>0</v>
      </c>
      <c r="R203" s="168">
        <f t="shared" si="22"/>
        <v>0</v>
      </c>
      <c r="S203" s="168">
        <v>0</v>
      </c>
      <c r="T203" s="169">
        <f t="shared" si="2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70" t="s">
        <v>643</v>
      </c>
      <c r="AT203" s="170" t="s">
        <v>478</v>
      </c>
      <c r="AU203" s="170" t="s">
        <v>87</v>
      </c>
      <c r="AY203" s="18" t="s">
        <v>234</v>
      </c>
      <c r="BE203" s="171">
        <f t="shared" si="24"/>
        <v>0</v>
      </c>
      <c r="BF203" s="171">
        <f t="shared" si="25"/>
        <v>0</v>
      </c>
      <c r="BG203" s="171">
        <f t="shared" si="26"/>
        <v>0</v>
      </c>
      <c r="BH203" s="171">
        <f t="shared" si="27"/>
        <v>0</v>
      </c>
      <c r="BI203" s="171">
        <f t="shared" si="28"/>
        <v>0</v>
      </c>
      <c r="BJ203" s="18" t="s">
        <v>87</v>
      </c>
      <c r="BK203" s="171">
        <f t="shared" si="29"/>
        <v>0</v>
      </c>
      <c r="BL203" s="18" t="s">
        <v>327</v>
      </c>
      <c r="BM203" s="170" t="s">
        <v>2003</v>
      </c>
    </row>
    <row r="204" spans="1:65" s="2" customFormat="1" ht="16.5" customHeight="1">
      <c r="A204" s="33"/>
      <c r="B204" s="157"/>
      <c r="C204" s="199" t="s">
        <v>805</v>
      </c>
      <c r="D204" s="199" t="s">
        <v>478</v>
      </c>
      <c r="E204" s="200" t="s">
        <v>2004</v>
      </c>
      <c r="F204" s="201" t="s">
        <v>2005</v>
      </c>
      <c r="G204" s="202" t="s">
        <v>305</v>
      </c>
      <c r="H204" s="203">
        <v>3</v>
      </c>
      <c r="I204" s="204"/>
      <c r="J204" s="205">
        <f t="shared" si="20"/>
        <v>0</v>
      </c>
      <c r="K204" s="206"/>
      <c r="L204" s="207"/>
      <c r="M204" s="208" t="s">
        <v>1</v>
      </c>
      <c r="N204" s="209" t="s">
        <v>41</v>
      </c>
      <c r="O204" s="62"/>
      <c r="P204" s="168">
        <f t="shared" si="21"/>
        <v>0</v>
      </c>
      <c r="Q204" s="168">
        <v>0</v>
      </c>
      <c r="R204" s="168">
        <f t="shared" si="22"/>
        <v>0</v>
      </c>
      <c r="S204" s="168">
        <v>0</v>
      </c>
      <c r="T204" s="169">
        <f t="shared" si="2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0" t="s">
        <v>643</v>
      </c>
      <c r="AT204" s="170" t="s">
        <v>478</v>
      </c>
      <c r="AU204" s="170" t="s">
        <v>87</v>
      </c>
      <c r="AY204" s="18" t="s">
        <v>234</v>
      </c>
      <c r="BE204" s="171">
        <f t="shared" si="24"/>
        <v>0</v>
      </c>
      <c r="BF204" s="171">
        <f t="shared" si="25"/>
        <v>0</v>
      </c>
      <c r="BG204" s="171">
        <f t="shared" si="26"/>
        <v>0</v>
      </c>
      <c r="BH204" s="171">
        <f t="shared" si="27"/>
        <v>0</v>
      </c>
      <c r="BI204" s="171">
        <f t="shared" si="28"/>
        <v>0</v>
      </c>
      <c r="BJ204" s="18" t="s">
        <v>87</v>
      </c>
      <c r="BK204" s="171">
        <f t="shared" si="29"/>
        <v>0</v>
      </c>
      <c r="BL204" s="18" t="s">
        <v>327</v>
      </c>
      <c r="BM204" s="170" t="s">
        <v>2006</v>
      </c>
    </row>
    <row r="205" spans="1:65" s="2" customFormat="1" ht="16.5" customHeight="1">
      <c r="A205" s="33"/>
      <c r="B205" s="157"/>
      <c r="C205" s="199" t="s">
        <v>809</v>
      </c>
      <c r="D205" s="199" t="s">
        <v>478</v>
      </c>
      <c r="E205" s="200" t="s">
        <v>2007</v>
      </c>
      <c r="F205" s="201" t="s">
        <v>2008</v>
      </c>
      <c r="G205" s="202" t="s">
        <v>305</v>
      </c>
      <c r="H205" s="203">
        <v>3</v>
      </c>
      <c r="I205" s="204"/>
      <c r="J205" s="205">
        <f t="shared" si="20"/>
        <v>0</v>
      </c>
      <c r="K205" s="206"/>
      <c r="L205" s="207"/>
      <c r="M205" s="208" t="s">
        <v>1</v>
      </c>
      <c r="N205" s="209" t="s">
        <v>41</v>
      </c>
      <c r="O205" s="62"/>
      <c r="P205" s="168">
        <f t="shared" si="21"/>
        <v>0</v>
      </c>
      <c r="Q205" s="168">
        <v>0</v>
      </c>
      <c r="R205" s="168">
        <f t="shared" si="22"/>
        <v>0</v>
      </c>
      <c r="S205" s="168">
        <v>0</v>
      </c>
      <c r="T205" s="169">
        <f t="shared" si="2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70" t="s">
        <v>643</v>
      </c>
      <c r="AT205" s="170" t="s">
        <v>478</v>
      </c>
      <c r="AU205" s="170" t="s">
        <v>87</v>
      </c>
      <c r="AY205" s="18" t="s">
        <v>234</v>
      </c>
      <c r="BE205" s="171">
        <f t="shared" si="24"/>
        <v>0</v>
      </c>
      <c r="BF205" s="171">
        <f t="shared" si="25"/>
        <v>0</v>
      </c>
      <c r="BG205" s="171">
        <f t="shared" si="26"/>
        <v>0</v>
      </c>
      <c r="BH205" s="171">
        <f t="shared" si="27"/>
        <v>0</v>
      </c>
      <c r="BI205" s="171">
        <f t="shared" si="28"/>
        <v>0</v>
      </c>
      <c r="BJ205" s="18" t="s">
        <v>87</v>
      </c>
      <c r="BK205" s="171">
        <f t="shared" si="29"/>
        <v>0</v>
      </c>
      <c r="BL205" s="18" t="s">
        <v>327</v>
      </c>
      <c r="BM205" s="170" t="s">
        <v>2009</v>
      </c>
    </row>
    <row r="206" spans="1:65" s="2" customFormat="1" ht="16.5" customHeight="1">
      <c r="A206" s="33"/>
      <c r="B206" s="157"/>
      <c r="C206" s="199" t="s">
        <v>814</v>
      </c>
      <c r="D206" s="199" t="s">
        <v>478</v>
      </c>
      <c r="E206" s="200" t="s">
        <v>2010</v>
      </c>
      <c r="F206" s="201" t="s">
        <v>2011</v>
      </c>
      <c r="G206" s="202" t="s">
        <v>611</v>
      </c>
      <c r="H206" s="203">
        <v>1</v>
      </c>
      <c r="I206" s="204"/>
      <c r="J206" s="205">
        <f t="shared" si="20"/>
        <v>0</v>
      </c>
      <c r="K206" s="206"/>
      <c r="L206" s="207"/>
      <c r="M206" s="208" t="s">
        <v>1</v>
      </c>
      <c r="N206" s="209" t="s">
        <v>41</v>
      </c>
      <c r="O206" s="62"/>
      <c r="P206" s="168">
        <f t="shared" si="21"/>
        <v>0</v>
      </c>
      <c r="Q206" s="168">
        <v>0</v>
      </c>
      <c r="R206" s="168">
        <f t="shared" si="22"/>
        <v>0</v>
      </c>
      <c r="S206" s="168">
        <v>0</v>
      </c>
      <c r="T206" s="169">
        <f t="shared" si="2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0" t="s">
        <v>643</v>
      </c>
      <c r="AT206" s="170" t="s">
        <v>478</v>
      </c>
      <c r="AU206" s="170" t="s">
        <v>87</v>
      </c>
      <c r="AY206" s="18" t="s">
        <v>234</v>
      </c>
      <c r="BE206" s="171">
        <f t="shared" si="24"/>
        <v>0</v>
      </c>
      <c r="BF206" s="171">
        <f t="shared" si="25"/>
        <v>0</v>
      </c>
      <c r="BG206" s="171">
        <f t="shared" si="26"/>
        <v>0</v>
      </c>
      <c r="BH206" s="171">
        <f t="shared" si="27"/>
        <v>0</v>
      </c>
      <c r="BI206" s="171">
        <f t="shared" si="28"/>
        <v>0</v>
      </c>
      <c r="BJ206" s="18" t="s">
        <v>87</v>
      </c>
      <c r="BK206" s="171">
        <f t="shared" si="29"/>
        <v>0</v>
      </c>
      <c r="BL206" s="18" t="s">
        <v>327</v>
      </c>
      <c r="BM206" s="170" t="s">
        <v>2012</v>
      </c>
    </row>
    <row r="207" spans="1:65" s="2" customFormat="1" ht="16.5" customHeight="1">
      <c r="A207" s="33"/>
      <c r="B207" s="157"/>
      <c r="C207" s="199" t="s">
        <v>817</v>
      </c>
      <c r="D207" s="199" t="s">
        <v>478</v>
      </c>
      <c r="E207" s="200" t="s">
        <v>2013</v>
      </c>
      <c r="F207" s="201" t="s">
        <v>2014</v>
      </c>
      <c r="G207" s="202" t="s">
        <v>305</v>
      </c>
      <c r="H207" s="203">
        <v>2</v>
      </c>
      <c r="I207" s="204"/>
      <c r="J207" s="205">
        <f t="shared" si="20"/>
        <v>0</v>
      </c>
      <c r="K207" s="206"/>
      <c r="L207" s="207"/>
      <c r="M207" s="208" t="s">
        <v>1</v>
      </c>
      <c r="N207" s="209" t="s">
        <v>41</v>
      </c>
      <c r="O207" s="62"/>
      <c r="P207" s="168">
        <f t="shared" si="21"/>
        <v>0</v>
      </c>
      <c r="Q207" s="168">
        <v>0</v>
      </c>
      <c r="R207" s="168">
        <f t="shared" si="22"/>
        <v>0</v>
      </c>
      <c r="S207" s="168">
        <v>0</v>
      </c>
      <c r="T207" s="169">
        <f t="shared" si="2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70" t="s">
        <v>643</v>
      </c>
      <c r="AT207" s="170" t="s">
        <v>478</v>
      </c>
      <c r="AU207" s="170" t="s">
        <v>87</v>
      </c>
      <c r="AY207" s="18" t="s">
        <v>234</v>
      </c>
      <c r="BE207" s="171">
        <f t="shared" si="24"/>
        <v>0</v>
      </c>
      <c r="BF207" s="171">
        <f t="shared" si="25"/>
        <v>0</v>
      </c>
      <c r="BG207" s="171">
        <f t="shared" si="26"/>
        <v>0</v>
      </c>
      <c r="BH207" s="171">
        <f t="shared" si="27"/>
        <v>0</v>
      </c>
      <c r="BI207" s="171">
        <f t="shared" si="28"/>
        <v>0</v>
      </c>
      <c r="BJ207" s="18" t="s">
        <v>87</v>
      </c>
      <c r="BK207" s="171">
        <f t="shared" si="29"/>
        <v>0</v>
      </c>
      <c r="BL207" s="18" t="s">
        <v>327</v>
      </c>
      <c r="BM207" s="170" t="s">
        <v>2015</v>
      </c>
    </row>
    <row r="208" spans="1:65" s="2" customFormat="1" ht="16.5" customHeight="1">
      <c r="A208" s="33"/>
      <c r="B208" s="157"/>
      <c r="C208" s="199" t="s">
        <v>821</v>
      </c>
      <c r="D208" s="199" t="s">
        <v>478</v>
      </c>
      <c r="E208" s="200" t="s">
        <v>2016</v>
      </c>
      <c r="F208" s="201" t="s">
        <v>2017</v>
      </c>
      <c r="G208" s="202" t="s">
        <v>305</v>
      </c>
      <c r="H208" s="203">
        <v>1</v>
      </c>
      <c r="I208" s="204"/>
      <c r="J208" s="205">
        <f t="shared" si="20"/>
        <v>0</v>
      </c>
      <c r="K208" s="206"/>
      <c r="L208" s="207"/>
      <c r="M208" s="208" t="s">
        <v>1</v>
      </c>
      <c r="N208" s="209" t="s">
        <v>41</v>
      </c>
      <c r="O208" s="62"/>
      <c r="P208" s="168">
        <f t="shared" si="21"/>
        <v>0</v>
      </c>
      <c r="Q208" s="168">
        <v>0</v>
      </c>
      <c r="R208" s="168">
        <f t="shared" si="22"/>
        <v>0</v>
      </c>
      <c r="S208" s="168">
        <v>0</v>
      </c>
      <c r="T208" s="169">
        <f t="shared" si="2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70" t="s">
        <v>643</v>
      </c>
      <c r="AT208" s="170" t="s">
        <v>478</v>
      </c>
      <c r="AU208" s="170" t="s">
        <v>87</v>
      </c>
      <c r="AY208" s="18" t="s">
        <v>234</v>
      </c>
      <c r="BE208" s="171">
        <f t="shared" si="24"/>
        <v>0</v>
      </c>
      <c r="BF208" s="171">
        <f t="shared" si="25"/>
        <v>0</v>
      </c>
      <c r="BG208" s="171">
        <f t="shared" si="26"/>
        <v>0</v>
      </c>
      <c r="BH208" s="171">
        <f t="shared" si="27"/>
        <v>0</v>
      </c>
      <c r="BI208" s="171">
        <f t="shared" si="28"/>
        <v>0</v>
      </c>
      <c r="BJ208" s="18" t="s">
        <v>87</v>
      </c>
      <c r="BK208" s="171">
        <f t="shared" si="29"/>
        <v>0</v>
      </c>
      <c r="BL208" s="18" t="s">
        <v>327</v>
      </c>
      <c r="BM208" s="170" t="s">
        <v>2018</v>
      </c>
    </row>
    <row r="209" spans="1:65" s="2" customFormat="1" ht="24.15" customHeight="1">
      <c r="A209" s="33"/>
      <c r="B209" s="157"/>
      <c r="C209" s="199" t="s">
        <v>825</v>
      </c>
      <c r="D209" s="199" t="s">
        <v>478</v>
      </c>
      <c r="E209" s="200" t="s">
        <v>2019</v>
      </c>
      <c r="F209" s="201" t="s">
        <v>2020</v>
      </c>
      <c r="G209" s="202" t="s">
        <v>2021</v>
      </c>
      <c r="H209" s="203">
        <v>200</v>
      </c>
      <c r="I209" s="204"/>
      <c r="J209" s="205">
        <f t="shared" si="20"/>
        <v>0</v>
      </c>
      <c r="K209" s="206"/>
      <c r="L209" s="207"/>
      <c r="M209" s="208" t="s">
        <v>1</v>
      </c>
      <c r="N209" s="209" t="s">
        <v>41</v>
      </c>
      <c r="O209" s="62"/>
      <c r="P209" s="168">
        <f t="shared" si="21"/>
        <v>0</v>
      </c>
      <c r="Q209" s="168">
        <v>0</v>
      </c>
      <c r="R209" s="168">
        <f t="shared" si="22"/>
        <v>0</v>
      </c>
      <c r="S209" s="168">
        <v>0</v>
      </c>
      <c r="T209" s="169">
        <f t="shared" si="2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70" t="s">
        <v>643</v>
      </c>
      <c r="AT209" s="170" t="s">
        <v>478</v>
      </c>
      <c r="AU209" s="170" t="s">
        <v>87</v>
      </c>
      <c r="AY209" s="18" t="s">
        <v>234</v>
      </c>
      <c r="BE209" s="171">
        <f t="shared" si="24"/>
        <v>0</v>
      </c>
      <c r="BF209" s="171">
        <f t="shared" si="25"/>
        <v>0</v>
      </c>
      <c r="BG209" s="171">
        <f t="shared" si="26"/>
        <v>0</v>
      </c>
      <c r="BH209" s="171">
        <f t="shared" si="27"/>
        <v>0</v>
      </c>
      <c r="BI209" s="171">
        <f t="shared" si="28"/>
        <v>0</v>
      </c>
      <c r="BJ209" s="18" t="s">
        <v>87</v>
      </c>
      <c r="BK209" s="171">
        <f t="shared" si="29"/>
        <v>0</v>
      </c>
      <c r="BL209" s="18" t="s">
        <v>327</v>
      </c>
      <c r="BM209" s="170" t="s">
        <v>2022</v>
      </c>
    </row>
    <row r="210" spans="1:65" s="2" customFormat="1" ht="24.15" customHeight="1">
      <c r="A210" s="33"/>
      <c r="B210" s="157"/>
      <c r="C210" s="158" t="s">
        <v>829</v>
      </c>
      <c r="D210" s="158" t="s">
        <v>237</v>
      </c>
      <c r="E210" s="159" t="s">
        <v>2023</v>
      </c>
      <c r="F210" s="160" t="s">
        <v>2024</v>
      </c>
      <c r="G210" s="161" t="s">
        <v>1875</v>
      </c>
      <c r="H210" s="223"/>
      <c r="I210" s="163"/>
      <c r="J210" s="164">
        <f t="shared" si="20"/>
        <v>0</v>
      </c>
      <c r="K210" s="165"/>
      <c r="L210" s="34"/>
      <c r="M210" s="166" t="s">
        <v>1</v>
      </c>
      <c r="N210" s="167" t="s">
        <v>41</v>
      </c>
      <c r="O210" s="62"/>
      <c r="P210" s="168">
        <f t="shared" si="21"/>
        <v>0</v>
      </c>
      <c r="Q210" s="168">
        <v>0</v>
      </c>
      <c r="R210" s="168">
        <f t="shared" si="22"/>
        <v>0</v>
      </c>
      <c r="S210" s="168">
        <v>0</v>
      </c>
      <c r="T210" s="169">
        <f t="shared" si="2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70" t="s">
        <v>327</v>
      </c>
      <c r="AT210" s="170" t="s">
        <v>237</v>
      </c>
      <c r="AU210" s="170" t="s">
        <v>87</v>
      </c>
      <c r="AY210" s="18" t="s">
        <v>234</v>
      </c>
      <c r="BE210" s="171">
        <f t="shared" si="24"/>
        <v>0</v>
      </c>
      <c r="BF210" s="171">
        <f t="shared" si="25"/>
        <v>0</v>
      </c>
      <c r="BG210" s="171">
        <f t="shared" si="26"/>
        <v>0</v>
      </c>
      <c r="BH210" s="171">
        <f t="shared" si="27"/>
        <v>0</v>
      </c>
      <c r="BI210" s="171">
        <f t="shared" si="28"/>
        <v>0</v>
      </c>
      <c r="BJ210" s="18" t="s">
        <v>87</v>
      </c>
      <c r="BK210" s="171">
        <f t="shared" si="29"/>
        <v>0</v>
      </c>
      <c r="BL210" s="18" t="s">
        <v>327</v>
      </c>
      <c r="BM210" s="170" t="s">
        <v>2025</v>
      </c>
    </row>
    <row r="211" spans="1:65" s="12" customFormat="1" ht="22.95" customHeight="1">
      <c r="B211" s="144"/>
      <c r="D211" s="145" t="s">
        <v>74</v>
      </c>
      <c r="E211" s="155" t="s">
        <v>2026</v>
      </c>
      <c r="F211" s="155" t="s">
        <v>2027</v>
      </c>
      <c r="I211" s="147"/>
      <c r="J211" s="156">
        <f>BK211</f>
        <v>0</v>
      </c>
      <c r="L211" s="144"/>
      <c r="M211" s="149"/>
      <c r="N211" s="150"/>
      <c r="O211" s="150"/>
      <c r="P211" s="151">
        <f>SUM(P212:P238)</f>
        <v>0</v>
      </c>
      <c r="Q211" s="150"/>
      <c r="R211" s="151">
        <f>SUM(R212:R238)</f>
        <v>0.46967999999999999</v>
      </c>
      <c r="S211" s="150"/>
      <c r="T211" s="152">
        <f>SUM(T212:T238)</f>
        <v>0</v>
      </c>
      <c r="AR211" s="145" t="s">
        <v>87</v>
      </c>
      <c r="AT211" s="153" t="s">
        <v>74</v>
      </c>
      <c r="AU211" s="153" t="s">
        <v>82</v>
      </c>
      <c r="AY211" s="145" t="s">
        <v>234</v>
      </c>
      <c r="BK211" s="154">
        <f>SUM(BK212:BK238)</f>
        <v>0</v>
      </c>
    </row>
    <row r="212" spans="1:65" s="2" customFormat="1" ht="24.15" customHeight="1">
      <c r="A212" s="33"/>
      <c r="B212" s="157"/>
      <c r="C212" s="158" t="s">
        <v>833</v>
      </c>
      <c r="D212" s="158" t="s">
        <v>237</v>
      </c>
      <c r="E212" s="159" t="s">
        <v>2028</v>
      </c>
      <c r="F212" s="160" t="s">
        <v>2029</v>
      </c>
      <c r="G212" s="161" t="s">
        <v>240</v>
      </c>
      <c r="H212" s="162">
        <v>158</v>
      </c>
      <c r="I212" s="163"/>
      <c r="J212" s="164">
        <f>ROUND(I212*H212,2)</f>
        <v>0</v>
      </c>
      <c r="K212" s="165"/>
      <c r="L212" s="34"/>
      <c r="M212" s="166" t="s">
        <v>1</v>
      </c>
      <c r="N212" s="167" t="s">
        <v>41</v>
      </c>
      <c r="O212" s="62"/>
      <c r="P212" s="168">
        <f>O212*H212</f>
        <v>0</v>
      </c>
      <c r="Q212" s="168">
        <v>1.16E-3</v>
      </c>
      <c r="R212" s="168">
        <f>Q212*H212</f>
        <v>0.18328</v>
      </c>
      <c r="S212" s="168">
        <v>0</v>
      </c>
      <c r="T212" s="169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70" t="s">
        <v>327</v>
      </c>
      <c r="AT212" s="170" t="s">
        <v>237</v>
      </c>
      <c r="AU212" s="170" t="s">
        <v>87</v>
      </c>
      <c r="AY212" s="18" t="s">
        <v>234</v>
      </c>
      <c r="BE212" s="171">
        <f>IF(N212="základná",J212,0)</f>
        <v>0</v>
      </c>
      <c r="BF212" s="171">
        <f>IF(N212="znížená",J212,0)</f>
        <v>0</v>
      </c>
      <c r="BG212" s="171">
        <f>IF(N212="zákl. prenesená",J212,0)</f>
        <v>0</v>
      </c>
      <c r="BH212" s="171">
        <f>IF(N212="zníž. prenesená",J212,0)</f>
        <v>0</v>
      </c>
      <c r="BI212" s="171">
        <f>IF(N212="nulová",J212,0)</f>
        <v>0</v>
      </c>
      <c r="BJ212" s="18" t="s">
        <v>87</v>
      </c>
      <c r="BK212" s="171">
        <f>ROUND(I212*H212,2)</f>
        <v>0</v>
      </c>
      <c r="BL212" s="18" t="s">
        <v>327</v>
      </c>
      <c r="BM212" s="170" t="s">
        <v>2030</v>
      </c>
    </row>
    <row r="213" spans="1:65" s="13" customFormat="1">
      <c r="B213" s="172"/>
      <c r="D213" s="173" t="s">
        <v>243</v>
      </c>
      <c r="E213" s="174" t="s">
        <v>1</v>
      </c>
      <c r="F213" s="175" t="s">
        <v>2031</v>
      </c>
      <c r="H213" s="174" t="s">
        <v>1</v>
      </c>
      <c r="I213" s="176"/>
      <c r="L213" s="172"/>
      <c r="M213" s="177"/>
      <c r="N213" s="178"/>
      <c r="O213" s="178"/>
      <c r="P213" s="178"/>
      <c r="Q213" s="178"/>
      <c r="R213" s="178"/>
      <c r="S213" s="178"/>
      <c r="T213" s="179"/>
      <c r="AT213" s="174" t="s">
        <v>243</v>
      </c>
      <c r="AU213" s="174" t="s">
        <v>87</v>
      </c>
      <c r="AV213" s="13" t="s">
        <v>82</v>
      </c>
      <c r="AW213" s="13" t="s">
        <v>29</v>
      </c>
      <c r="AX213" s="13" t="s">
        <v>75</v>
      </c>
      <c r="AY213" s="174" t="s">
        <v>234</v>
      </c>
    </row>
    <row r="214" spans="1:65" s="14" customFormat="1">
      <c r="B214" s="180"/>
      <c r="D214" s="173" t="s">
        <v>243</v>
      </c>
      <c r="E214" s="181" t="s">
        <v>1</v>
      </c>
      <c r="F214" s="182" t="s">
        <v>2032</v>
      </c>
      <c r="H214" s="183">
        <v>104</v>
      </c>
      <c r="I214" s="184"/>
      <c r="L214" s="180"/>
      <c r="M214" s="185"/>
      <c r="N214" s="186"/>
      <c r="O214" s="186"/>
      <c r="P214" s="186"/>
      <c r="Q214" s="186"/>
      <c r="R214" s="186"/>
      <c r="S214" s="186"/>
      <c r="T214" s="187"/>
      <c r="AT214" s="181" t="s">
        <v>243</v>
      </c>
      <c r="AU214" s="181" t="s">
        <v>87</v>
      </c>
      <c r="AV214" s="14" t="s">
        <v>87</v>
      </c>
      <c r="AW214" s="14" t="s">
        <v>29</v>
      </c>
      <c r="AX214" s="14" t="s">
        <v>75</v>
      </c>
      <c r="AY214" s="181" t="s">
        <v>234</v>
      </c>
    </row>
    <row r="215" spans="1:65" s="14" customFormat="1">
      <c r="B215" s="180"/>
      <c r="D215" s="173" t="s">
        <v>243</v>
      </c>
      <c r="E215" s="181" t="s">
        <v>1</v>
      </c>
      <c r="F215" s="182" t="s">
        <v>2033</v>
      </c>
      <c r="H215" s="183">
        <v>54</v>
      </c>
      <c r="I215" s="184"/>
      <c r="L215" s="180"/>
      <c r="M215" s="185"/>
      <c r="N215" s="186"/>
      <c r="O215" s="186"/>
      <c r="P215" s="186"/>
      <c r="Q215" s="186"/>
      <c r="R215" s="186"/>
      <c r="S215" s="186"/>
      <c r="T215" s="187"/>
      <c r="AT215" s="181" t="s">
        <v>243</v>
      </c>
      <c r="AU215" s="181" t="s">
        <v>87</v>
      </c>
      <c r="AV215" s="14" t="s">
        <v>87</v>
      </c>
      <c r="AW215" s="14" t="s">
        <v>29</v>
      </c>
      <c r="AX215" s="14" t="s">
        <v>75</v>
      </c>
      <c r="AY215" s="181" t="s">
        <v>234</v>
      </c>
    </row>
    <row r="216" spans="1:65" s="15" customFormat="1">
      <c r="B216" s="188"/>
      <c r="D216" s="173" t="s">
        <v>243</v>
      </c>
      <c r="E216" s="189" t="s">
        <v>1</v>
      </c>
      <c r="F216" s="190" t="s">
        <v>248</v>
      </c>
      <c r="H216" s="191">
        <v>158</v>
      </c>
      <c r="I216" s="192"/>
      <c r="L216" s="188"/>
      <c r="M216" s="193"/>
      <c r="N216" s="194"/>
      <c r="O216" s="194"/>
      <c r="P216" s="194"/>
      <c r="Q216" s="194"/>
      <c r="R216" s="194"/>
      <c r="S216" s="194"/>
      <c r="T216" s="195"/>
      <c r="AT216" s="189" t="s">
        <v>243</v>
      </c>
      <c r="AU216" s="189" t="s">
        <v>87</v>
      </c>
      <c r="AV216" s="15" t="s">
        <v>241</v>
      </c>
      <c r="AW216" s="15" t="s">
        <v>29</v>
      </c>
      <c r="AX216" s="15" t="s">
        <v>82</v>
      </c>
      <c r="AY216" s="189" t="s">
        <v>234</v>
      </c>
    </row>
    <row r="217" spans="1:65" s="2" customFormat="1" ht="24.15" customHeight="1">
      <c r="A217" s="33"/>
      <c r="B217" s="157"/>
      <c r="C217" s="158" t="s">
        <v>839</v>
      </c>
      <c r="D217" s="158" t="s">
        <v>237</v>
      </c>
      <c r="E217" s="159" t="s">
        <v>2034</v>
      </c>
      <c r="F217" s="160" t="s">
        <v>2035</v>
      </c>
      <c r="G217" s="161" t="s">
        <v>240</v>
      </c>
      <c r="H217" s="162">
        <v>120</v>
      </c>
      <c r="I217" s="163"/>
      <c r="J217" s="164">
        <f>ROUND(I217*H217,2)</f>
        <v>0</v>
      </c>
      <c r="K217" s="165"/>
      <c r="L217" s="34"/>
      <c r="M217" s="166" t="s">
        <v>1</v>
      </c>
      <c r="N217" s="167" t="s">
        <v>41</v>
      </c>
      <c r="O217" s="62"/>
      <c r="P217" s="168">
        <f>O217*H217</f>
        <v>0</v>
      </c>
      <c r="Q217" s="168">
        <v>9.3999999999999997E-4</v>
      </c>
      <c r="R217" s="168">
        <f>Q217*H217</f>
        <v>0.1128</v>
      </c>
      <c r="S217" s="168">
        <v>0</v>
      </c>
      <c r="T217" s="169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70" t="s">
        <v>327</v>
      </c>
      <c r="AT217" s="170" t="s">
        <v>237</v>
      </c>
      <c r="AU217" s="170" t="s">
        <v>87</v>
      </c>
      <c r="AY217" s="18" t="s">
        <v>234</v>
      </c>
      <c r="BE217" s="171">
        <f>IF(N217="základná",J217,0)</f>
        <v>0</v>
      </c>
      <c r="BF217" s="171">
        <f>IF(N217="znížená",J217,0)</f>
        <v>0</v>
      </c>
      <c r="BG217" s="171">
        <f>IF(N217="zákl. prenesená",J217,0)</f>
        <v>0</v>
      </c>
      <c r="BH217" s="171">
        <f>IF(N217="zníž. prenesená",J217,0)</f>
        <v>0</v>
      </c>
      <c r="BI217" s="171">
        <f>IF(N217="nulová",J217,0)</f>
        <v>0</v>
      </c>
      <c r="BJ217" s="18" t="s">
        <v>87</v>
      </c>
      <c r="BK217" s="171">
        <f>ROUND(I217*H217,2)</f>
        <v>0</v>
      </c>
      <c r="BL217" s="18" t="s">
        <v>327</v>
      </c>
      <c r="BM217" s="170" t="s">
        <v>2036</v>
      </c>
    </row>
    <row r="218" spans="1:65" s="13" customFormat="1">
      <c r="B218" s="172"/>
      <c r="D218" s="173" t="s">
        <v>243</v>
      </c>
      <c r="E218" s="174" t="s">
        <v>1</v>
      </c>
      <c r="F218" s="175" t="s">
        <v>2031</v>
      </c>
      <c r="H218" s="174" t="s">
        <v>1</v>
      </c>
      <c r="I218" s="176"/>
      <c r="L218" s="172"/>
      <c r="M218" s="177"/>
      <c r="N218" s="178"/>
      <c r="O218" s="178"/>
      <c r="P218" s="178"/>
      <c r="Q218" s="178"/>
      <c r="R218" s="178"/>
      <c r="S218" s="178"/>
      <c r="T218" s="179"/>
      <c r="AT218" s="174" t="s">
        <v>243</v>
      </c>
      <c r="AU218" s="174" t="s">
        <v>87</v>
      </c>
      <c r="AV218" s="13" t="s">
        <v>82</v>
      </c>
      <c r="AW218" s="13" t="s">
        <v>29</v>
      </c>
      <c r="AX218" s="13" t="s">
        <v>75</v>
      </c>
      <c r="AY218" s="174" t="s">
        <v>234</v>
      </c>
    </row>
    <row r="219" spans="1:65" s="14" customFormat="1">
      <c r="B219" s="180"/>
      <c r="D219" s="173" t="s">
        <v>243</v>
      </c>
      <c r="E219" s="181" t="s">
        <v>1</v>
      </c>
      <c r="F219" s="182" t="s">
        <v>2037</v>
      </c>
      <c r="H219" s="183">
        <v>28</v>
      </c>
      <c r="I219" s="184"/>
      <c r="L219" s="180"/>
      <c r="M219" s="185"/>
      <c r="N219" s="186"/>
      <c r="O219" s="186"/>
      <c r="P219" s="186"/>
      <c r="Q219" s="186"/>
      <c r="R219" s="186"/>
      <c r="S219" s="186"/>
      <c r="T219" s="187"/>
      <c r="AT219" s="181" t="s">
        <v>243</v>
      </c>
      <c r="AU219" s="181" t="s">
        <v>87</v>
      </c>
      <c r="AV219" s="14" t="s">
        <v>87</v>
      </c>
      <c r="AW219" s="14" t="s">
        <v>29</v>
      </c>
      <c r="AX219" s="14" t="s">
        <v>75</v>
      </c>
      <c r="AY219" s="181" t="s">
        <v>234</v>
      </c>
    </row>
    <row r="220" spans="1:65" s="14" customFormat="1">
      <c r="B220" s="180"/>
      <c r="D220" s="173" t="s">
        <v>243</v>
      </c>
      <c r="E220" s="181" t="s">
        <v>1</v>
      </c>
      <c r="F220" s="182" t="s">
        <v>2038</v>
      </c>
      <c r="H220" s="183">
        <v>92</v>
      </c>
      <c r="I220" s="184"/>
      <c r="L220" s="180"/>
      <c r="M220" s="185"/>
      <c r="N220" s="186"/>
      <c r="O220" s="186"/>
      <c r="P220" s="186"/>
      <c r="Q220" s="186"/>
      <c r="R220" s="186"/>
      <c r="S220" s="186"/>
      <c r="T220" s="187"/>
      <c r="AT220" s="181" t="s">
        <v>243</v>
      </c>
      <c r="AU220" s="181" t="s">
        <v>87</v>
      </c>
      <c r="AV220" s="14" t="s">
        <v>87</v>
      </c>
      <c r="AW220" s="14" t="s">
        <v>29</v>
      </c>
      <c r="AX220" s="14" t="s">
        <v>75</v>
      </c>
      <c r="AY220" s="181" t="s">
        <v>234</v>
      </c>
    </row>
    <row r="221" spans="1:65" s="15" customFormat="1">
      <c r="B221" s="188"/>
      <c r="D221" s="173" t="s">
        <v>243</v>
      </c>
      <c r="E221" s="189" t="s">
        <v>1</v>
      </c>
      <c r="F221" s="190" t="s">
        <v>248</v>
      </c>
      <c r="H221" s="191">
        <v>120</v>
      </c>
      <c r="I221" s="192"/>
      <c r="L221" s="188"/>
      <c r="M221" s="193"/>
      <c r="N221" s="194"/>
      <c r="O221" s="194"/>
      <c r="P221" s="194"/>
      <c r="Q221" s="194"/>
      <c r="R221" s="194"/>
      <c r="S221" s="194"/>
      <c r="T221" s="195"/>
      <c r="AT221" s="189" t="s">
        <v>243</v>
      </c>
      <c r="AU221" s="189" t="s">
        <v>87</v>
      </c>
      <c r="AV221" s="15" t="s">
        <v>241</v>
      </c>
      <c r="AW221" s="15" t="s">
        <v>29</v>
      </c>
      <c r="AX221" s="15" t="s">
        <v>82</v>
      </c>
      <c r="AY221" s="189" t="s">
        <v>234</v>
      </c>
    </row>
    <row r="222" spans="1:65" s="2" customFormat="1" ht="24.15" customHeight="1">
      <c r="A222" s="33"/>
      <c r="B222" s="157"/>
      <c r="C222" s="158" t="s">
        <v>843</v>
      </c>
      <c r="D222" s="158" t="s">
        <v>237</v>
      </c>
      <c r="E222" s="159" t="s">
        <v>2039</v>
      </c>
      <c r="F222" s="160" t="s">
        <v>2040</v>
      </c>
      <c r="G222" s="161" t="s">
        <v>240</v>
      </c>
      <c r="H222" s="162">
        <v>8</v>
      </c>
      <c r="I222" s="163"/>
      <c r="J222" s="164">
        <f>ROUND(I222*H222,2)</f>
        <v>0</v>
      </c>
      <c r="K222" s="165"/>
      <c r="L222" s="34"/>
      <c r="M222" s="166" t="s">
        <v>1</v>
      </c>
      <c r="N222" s="167" t="s">
        <v>41</v>
      </c>
      <c r="O222" s="62"/>
      <c r="P222" s="168">
        <f>O222*H222</f>
        <v>0</v>
      </c>
      <c r="Q222" s="168">
        <v>1.08E-3</v>
      </c>
      <c r="R222" s="168">
        <f>Q222*H222</f>
        <v>8.6400000000000001E-3</v>
      </c>
      <c r="S222" s="168">
        <v>0</v>
      </c>
      <c r="T222" s="169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70" t="s">
        <v>327</v>
      </c>
      <c r="AT222" s="170" t="s">
        <v>237</v>
      </c>
      <c r="AU222" s="170" t="s">
        <v>87</v>
      </c>
      <c r="AY222" s="18" t="s">
        <v>234</v>
      </c>
      <c r="BE222" s="171">
        <f>IF(N222="základná",J222,0)</f>
        <v>0</v>
      </c>
      <c r="BF222" s="171">
        <f>IF(N222="znížená",J222,0)</f>
        <v>0</v>
      </c>
      <c r="BG222" s="171">
        <f>IF(N222="zákl. prenesená",J222,0)</f>
        <v>0</v>
      </c>
      <c r="BH222" s="171">
        <f>IF(N222="zníž. prenesená",J222,0)</f>
        <v>0</v>
      </c>
      <c r="BI222" s="171">
        <f>IF(N222="nulová",J222,0)</f>
        <v>0</v>
      </c>
      <c r="BJ222" s="18" t="s">
        <v>87</v>
      </c>
      <c r="BK222" s="171">
        <f>ROUND(I222*H222,2)</f>
        <v>0</v>
      </c>
      <c r="BL222" s="18" t="s">
        <v>327</v>
      </c>
      <c r="BM222" s="170" t="s">
        <v>2041</v>
      </c>
    </row>
    <row r="223" spans="1:65" s="13" customFormat="1">
      <c r="B223" s="172"/>
      <c r="D223" s="173" t="s">
        <v>243</v>
      </c>
      <c r="E223" s="174" t="s">
        <v>1</v>
      </c>
      <c r="F223" s="175" t="s">
        <v>2042</v>
      </c>
      <c r="H223" s="174" t="s">
        <v>1</v>
      </c>
      <c r="I223" s="176"/>
      <c r="L223" s="172"/>
      <c r="M223" s="177"/>
      <c r="N223" s="178"/>
      <c r="O223" s="178"/>
      <c r="P223" s="178"/>
      <c r="Q223" s="178"/>
      <c r="R223" s="178"/>
      <c r="S223" s="178"/>
      <c r="T223" s="179"/>
      <c r="AT223" s="174" t="s">
        <v>243</v>
      </c>
      <c r="AU223" s="174" t="s">
        <v>87</v>
      </c>
      <c r="AV223" s="13" t="s">
        <v>82</v>
      </c>
      <c r="AW223" s="13" t="s">
        <v>29</v>
      </c>
      <c r="AX223" s="13" t="s">
        <v>75</v>
      </c>
      <c r="AY223" s="174" t="s">
        <v>234</v>
      </c>
    </row>
    <row r="224" spans="1:65" s="14" customFormat="1">
      <c r="B224" s="180"/>
      <c r="D224" s="173" t="s">
        <v>243</v>
      </c>
      <c r="E224" s="181" t="s">
        <v>1</v>
      </c>
      <c r="F224" s="182" t="s">
        <v>2043</v>
      </c>
      <c r="H224" s="183">
        <v>8</v>
      </c>
      <c r="I224" s="184"/>
      <c r="L224" s="180"/>
      <c r="M224" s="185"/>
      <c r="N224" s="186"/>
      <c r="O224" s="186"/>
      <c r="P224" s="186"/>
      <c r="Q224" s="186"/>
      <c r="R224" s="186"/>
      <c r="S224" s="186"/>
      <c r="T224" s="187"/>
      <c r="AT224" s="181" t="s">
        <v>243</v>
      </c>
      <c r="AU224" s="181" t="s">
        <v>87</v>
      </c>
      <c r="AV224" s="14" t="s">
        <v>87</v>
      </c>
      <c r="AW224" s="14" t="s">
        <v>29</v>
      </c>
      <c r="AX224" s="14" t="s">
        <v>82</v>
      </c>
      <c r="AY224" s="181" t="s">
        <v>234</v>
      </c>
    </row>
    <row r="225" spans="1:65" s="2" customFormat="1" ht="24.15" customHeight="1">
      <c r="A225" s="33"/>
      <c r="B225" s="157"/>
      <c r="C225" s="158" t="s">
        <v>847</v>
      </c>
      <c r="D225" s="158" t="s">
        <v>237</v>
      </c>
      <c r="E225" s="159" t="s">
        <v>2044</v>
      </c>
      <c r="F225" s="160" t="s">
        <v>2045</v>
      </c>
      <c r="G225" s="161" t="s">
        <v>240</v>
      </c>
      <c r="H225" s="162">
        <v>85</v>
      </c>
      <c r="I225" s="163"/>
      <c r="J225" s="164">
        <f>ROUND(I225*H225,2)</f>
        <v>0</v>
      </c>
      <c r="K225" s="165"/>
      <c r="L225" s="34"/>
      <c r="M225" s="166" t="s">
        <v>1</v>
      </c>
      <c r="N225" s="167" t="s">
        <v>41</v>
      </c>
      <c r="O225" s="62"/>
      <c r="P225" s="168">
        <f>O225*H225</f>
        <v>0</v>
      </c>
      <c r="Q225" s="168">
        <v>1.4599999999999999E-3</v>
      </c>
      <c r="R225" s="168">
        <f>Q225*H225</f>
        <v>0.12409999999999999</v>
      </c>
      <c r="S225" s="168">
        <v>0</v>
      </c>
      <c r="T225" s="169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70" t="s">
        <v>327</v>
      </c>
      <c r="AT225" s="170" t="s">
        <v>237</v>
      </c>
      <c r="AU225" s="170" t="s">
        <v>87</v>
      </c>
      <c r="AY225" s="18" t="s">
        <v>234</v>
      </c>
      <c r="BE225" s="171">
        <f>IF(N225="základná",J225,0)</f>
        <v>0</v>
      </c>
      <c r="BF225" s="171">
        <f>IF(N225="znížená",J225,0)</f>
        <v>0</v>
      </c>
      <c r="BG225" s="171">
        <f>IF(N225="zákl. prenesená",J225,0)</f>
        <v>0</v>
      </c>
      <c r="BH225" s="171">
        <f>IF(N225="zníž. prenesená",J225,0)</f>
        <v>0</v>
      </c>
      <c r="BI225" s="171">
        <f>IF(N225="nulová",J225,0)</f>
        <v>0</v>
      </c>
      <c r="BJ225" s="18" t="s">
        <v>87</v>
      </c>
      <c r="BK225" s="171">
        <f>ROUND(I225*H225,2)</f>
        <v>0</v>
      </c>
      <c r="BL225" s="18" t="s">
        <v>327</v>
      </c>
      <c r="BM225" s="170" t="s">
        <v>2046</v>
      </c>
    </row>
    <row r="226" spans="1:65" s="14" customFormat="1">
      <c r="B226" s="180"/>
      <c r="D226" s="173" t="s">
        <v>243</v>
      </c>
      <c r="E226" s="181" t="s">
        <v>1</v>
      </c>
      <c r="F226" s="182" t="s">
        <v>2047</v>
      </c>
      <c r="H226" s="183">
        <v>68</v>
      </c>
      <c r="I226" s="184"/>
      <c r="L226" s="180"/>
      <c r="M226" s="185"/>
      <c r="N226" s="186"/>
      <c r="O226" s="186"/>
      <c r="P226" s="186"/>
      <c r="Q226" s="186"/>
      <c r="R226" s="186"/>
      <c r="S226" s="186"/>
      <c r="T226" s="187"/>
      <c r="AT226" s="181" t="s">
        <v>243</v>
      </c>
      <c r="AU226" s="181" t="s">
        <v>87</v>
      </c>
      <c r="AV226" s="14" t="s">
        <v>87</v>
      </c>
      <c r="AW226" s="14" t="s">
        <v>29</v>
      </c>
      <c r="AX226" s="14" t="s">
        <v>75</v>
      </c>
      <c r="AY226" s="181" t="s">
        <v>234</v>
      </c>
    </row>
    <row r="227" spans="1:65" s="14" customFormat="1">
      <c r="B227" s="180"/>
      <c r="D227" s="173" t="s">
        <v>243</v>
      </c>
      <c r="E227" s="181" t="s">
        <v>1</v>
      </c>
      <c r="F227" s="182" t="s">
        <v>2048</v>
      </c>
      <c r="H227" s="183">
        <v>12</v>
      </c>
      <c r="I227" s="184"/>
      <c r="L227" s="180"/>
      <c r="M227" s="185"/>
      <c r="N227" s="186"/>
      <c r="O227" s="186"/>
      <c r="P227" s="186"/>
      <c r="Q227" s="186"/>
      <c r="R227" s="186"/>
      <c r="S227" s="186"/>
      <c r="T227" s="187"/>
      <c r="AT227" s="181" t="s">
        <v>243</v>
      </c>
      <c r="AU227" s="181" t="s">
        <v>87</v>
      </c>
      <c r="AV227" s="14" t="s">
        <v>87</v>
      </c>
      <c r="AW227" s="14" t="s">
        <v>29</v>
      </c>
      <c r="AX227" s="14" t="s">
        <v>75</v>
      </c>
      <c r="AY227" s="181" t="s">
        <v>234</v>
      </c>
    </row>
    <row r="228" spans="1:65" s="14" customFormat="1">
      <c r="B228" s="180"/>
      <c r="D228" s="173" t="s">
        <v>243</v>
      </c>
      <c r="E228" s="181" t="s">
        <v>1</v>
      </c>
      <c r="F228" s="182" t="s">
        <v>2049</v>
      </c>
      <c r="H228" s="183">
        <v>5</v>
      </c>
      <c r="I228" s="184"/>
      <c r="L228" s="180"/>
      <c r="M228" s="185"/>
      <c r="N228" s="186"/>
      <c r="O228" s="186"/>
      <c r="P228" s="186"/>
      <c r="Q228" s="186"/>
      <c r="R228" s="186"/>
      <c r="S228" s="186"/>
      <c r="T228" s="187"/>
      <c r="AT228" s="181" t="s">
        <v>243</v>
      </c>
      <c r="AU228" s="181" t="s">
        <v>87</v>
      </c>
      <c r="AV228" s="14" t="s">
        <v>87</v>
      </c>
      <c r="AW228" s="14" t="s">
        <v>29</v>
      </c>
      <c r="AX228" s="14" t="s">
        <v>75</v>
      </c>
      <c r="AY228" s="181" t="s">
        <v>234</v>
      </c>
    </row>
    <row r="229" spans="1:65" s="15" customFormat="1">
      <c r="B229" s="188"/>
      <c r="D229" s="173" t="s">
        <v>243</v>
      </c>
      <c r="E229" s="189" t="s">
        <v>1</v>
      </c>
      <c r="F229" s="190" t="s">
        <v>248</v>
      </c>
      <c r="H229" s="191">
        <v>85</v>
      </c>
      <c r="I229" s="192"/>
      <c r="L229" s="188"/>
      <c r="M229" s="193"/>
      <c r="N229" s="194"/>
      <c r="O229" s="194"/>
      <c r="P229" s="194"/>
      <c r="Q229" s="194"/>
      <c r="R229" s="194"/>
      <c r="S229" s="194"/>
      <c r="T229" s="195"/>
      <c r="AT229" s="189" t="s">
        <v>243</v>
      </c>
      <c r="AU229" s="189" t="s">
        <v>87</v>
      </c>
      <c r="AV229" s="15" t="s">
        <v>241</v>
      </c>
      <c r="AW229" s="15" t="s">
        <v>29</v>
      </c>
      <c r="AX229" s="15" t="s">
        <v>82</v>
      </c>
      <c r="AY229" s="189" t="s">
        <v>234</v>
      </c>
    </row>
    <row r="230" spans="1:65" s="2" customFormat="1" ht="24.15" customHeight="1">
      <c r="A230" s="33"/>
      <c r="B230" s="157"/>
      <c r="C230" s="158" t="s">
        <v>853</v>
      </c>
      <c r="D230" s="158" t="s">
        <v>237</v>
      </c>
      <c r="E230" s="159" t="s">
        <v>2050</v>
      </c>
      <c r="F230" s="160" t="s">
        <v>2051</v>
      </c>
      <c r="G230" s="161" t="s">
        <v>240</v>
      </c>
      <c r="H230" s="162">
        <v>12</v>
      </c>
      <c r="I230" s="163"/>
      <c r="J230" s="164">
        <f>ROUND(I230*H230,2)</f>
        <v>0</v>
      </c>
      <c r="K230" s="165"/>
      <c r="L230" s="34"/>
      <c r="M230" s="166" t="s">
        <v>1</v>
      </c>
      <c r="N230" s="167" t="s">
        <v>41</v>
      </c>
      <c r="O230" s="62"/>
      <c r="P230" s="168">
        <f>O230*H230</f>
        <v>0</v>
      </c>
      <c r="Q230" s="168">
        <v>1.75E-3</v>
      </c>
      <c r="R230" s="168">
        <f>Q230*H230</f>
        <v>2.1000000000000001E-2</v>
      </c>
      <c r="S230" s="168">
        <v>0</v>
      </c>
      <c r="T230" s="169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70" t="s">
        <v>327</v>
      </c>
      <c r="AT230" s="170" t="s">
        <v>237</v>
      </c>
      <c r="AU230" s="170" t="s">
        <v>87</v>
      </c>
      <c r="AY230" s="18" t="s">
        <v>234</v>
      </c>
      <c r="BE230" s="171">
        <f>IF(N230="základná",J230,0)</f>
        <v>0</v>
      </c>
      <c r="BF230" s="171">
        <f>IF(N230="znížená",J230,0)</f>
        <v>0</v>
      </c>
      <c r="BG230" s="171">
        <f>IF(N230="zákl. prenesená",J230,0)</f>
        <v>0</v>
      </c>
      <c r="BH230" s="171">
        <f>IF(N230="zníž. prenesená",J230,0)</f>
        <v>0</v>
      </c>
      <c r="BI230" s="171">
        <f>IF(N230="nulová",J230,0)</f>
        <v>0</v>
      </c>
      <c r="BJ230" s="18" t="s">
        <v>87</v>
      </c>
      <c r="BK230" s="171">
        <f>ROUND(I230*H230,2)</f>
        <v>0</v>
      </c>
      <c r="BL230" s="18" t="s">
        <v>327</v>
      </c>
      <c r="BM230" s="170" t="s">
        <v>2052</v>
      </c>
    </row>
    <row r="231" spans="1:65" s="14" customFormat="1">
      <c r="B231" s="180"/>
      <c r="D231" s="173" t="s">
        <v>243</v>
      </c>
      <c r="E231" s="181" t="s">
        <v>1</v>
      </c>
      <c r="F231" s="182" t="s">
        <v>2048</v>
      </c>
      <c r="H231" s="183">
        <v>12</v>
      </c>
      <c r="I231" s="184"/>
      <c r="L231" s="180"/>
      <c r="M231" s="185"/>
      <c r="N231" s="186"/>
      <c r="O231" s="186"/>
      <c r="P231" s="186"/>
      <c r="Q231" s="186"/>
      <c r="R231" s="186"/>
      <c r="S231" s="186"/>
      <c r="T231" s="187"/>
      <c r="AT231" s="181" t="s">
        <v>243</v>
      </c>
      <c r="AU231" s="181" t="s">
        <v>87</v>
      </c>
      <c r="AV231" s="14" t="s">
        <v>87</v>
      </c>
      <c r="AW231" s="14" t="s">
        <v>29</v>
      </c>
      <c r="AX231" s="14" t="s">
        <v>82</v>
      </c>
      <c r="AY231" s="181" t="s">
        <v>234</v>
      </c>
    </row>
    <row r="232" spans="1:65" s="2" customFormat="1" ht="24.15" customHeight="1">
      <c r="A232" s="33"/>
      <c r="B232" s="157"/>
      <c r="C232" s="158" t="s">
        <v>857</v>
      </c>
      <c r="D232" s="158" t="s">
        <v>237</v>
      </c>
      <c r="E232" s="159" t="s">
        <v>2053</v>
      </c>
      <c r="F232" s="160" t="s">
        <v>2054</v>
      </c>
      <c r="G232" s="161" t="s">
        <v>240</v>
      </c>
      <c r="H232" s="162">
        <v>6</v>
      </c>
      <c r="I232" s="163"/>
      <c r="J232" s="164">
        <f>ROUND(I232*H232,2)</f>
        <v>0</v>
      </c>
      <c r="K232" s="165"/>
      <c r="L232" s="34"/>
      <c r="M232" s="166" t="s">
        <v>1</v>
      </c>
      <c r="N232" s="167" t="s">
        <v>41</v>
      </c>
      <c r="O232" s="62"/>
      <c r="P232" s="168">
        <f>O232*H232</f>
        <v>0</v>
      </c>
      <c r="Q232" s="168">
        <v>3.31E-3</v>
      </c>
      <c r="R232" s="168">
        <f>Q232*H232</f>
        <v>1.9859999999999999E-2</v>
      </c>
      <c r="S232" s="168">
        <v>0</v>
      </c>
      <c r="T232" s="169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70" t="s">
        <v>327</v>
      </c>
      <c r="AT232" s="170" t="s">
        <v>237</v>
      </c>
      <c r="AU232" s="170" t="s">
        <v>87</v>
      </c>
      <c r="AY232" s="18" t="s">
        <v>234</v>
      </c>
      <c r="BE232" s="171">
        <f>IF(N232="základná",J232,0)</f>
        <v>0</v>
      </c>
      <c r="BF232" s="171">
        <f>IF(N232="znížená",J232,0)</f>
        <v>0</v>
      </c>
      <c r="BG232" s="171">
        <f>IF(N232="zákl. prenesená",J232,0)</f>
        <v>0</v>
      </c>
      <c r="BH232" s="171">
        <f>IF(N232="zníž. prenesená",J232,0)</f>
        <v>0</v>
      </c>
      <c r="BI232" s="171">
        <f>IF(N232="nulová",J232,0)</f>
        <v>0</v>
      </c>
      <c r="BJ232" s="18" t="s">
        <v>87</v>
      </c>
      <c r="BK232" s="171">
        <f>ROUND(I232*H232,2)</f>
        <v>0</v>
      </c>
      <c r="BL232" s="18" t="s">
        <v>327</v>
      </c>
      <c r="BM232" s="170" t="s">
        <v>2055</v>
      </c>
    </row>
    <row r="233" spans="1:65" s="14" customFormat="1">
      <c r="B233" s="180"/>
      <c r="D233" s="173" t="s">
        <v>243</v>
      </c>
      <c r="E233" s="181" t="s">
        <v>1</v>
      </c>
      <c r="F233" s="182" t="s">
        <v>2056</v>
      </c>
      <c r="H233" s="183">
        <v>6</v>
      </c>
      <c r="I233" s="184"/>
      <c r="L233" s="180"/>
      <c r="M233" s="185"/>
      <c r="N233" s="186"/>
      <c r="O233" s="186"/>
      <c r="P233" s="186"/>
      <c r="Q233" s="186"/>
      <c r="R233" s="186"/>
      <c r="S233" s="186"/>
      <c r="T233" s="187"/>
      <c r="AT233" s="181" t="s">
        <v>243</v>
      </c>
      <c r="AU233" s="181" t="s">
        <v>87</v>
      </c>
      <c r="AV233" s="14" t="s">
        <v>87</v>
      </c>
      <c r="AW233" s="14" t="s">
        <v>29</v>
      </c>
      <c r="AX233" s="14" t="s">
        <v>82</v>
      </c>
      <c r="AY233" s="181" t="s">
        <v>234</v>
      </c>
    </row>
    <row r="234" spans="1:65" s="2" customFormat="1" ht="21.75" customHeight="1">
      <c r="A234" s="33"/>
      <c r="B234" s="157"/>
      <c r="C234" s="158" t="s">
        <v>861</v>
      </c>
      <c r="D234" s="158" t="s">
        <v>237</v>
      </c>
      <c r="E234" s="159" t="s">
        <v>2057</v>
      </c>
      <c r="F234" s="160" t="s">
        <v>2058</v>
      </c>
      <c r="G234" s="161" t="s">
        <v>240</v>
      </c>
      <c r="H234" s="162">
        <v>366</v>
      </c>
      <c r="I234" s="163"/>
      <c r="J234" s="164">
        <f>ROUND(I234*H234,2)</f>
        <v>0</v>
      </c>
      <c r="K234" s="165"/>
      <c r="L234" s="34"/>
      <c r="M234" s="166" t="s">
        <v>1</v>
      </c>
      <c r="N234" s="167" t="s">
        <v>41</v>
      </c>
      <c r="O234" s="62"/>
      <c r="P234" s="168">
        <f>O234*H234</f>
        <v>0</v>
      </c>
      <c r="Q234" s="168">
        <v>0</v>
      </c>
      <c r="R234" s="168">
        <f>Q234*H234</f>
        <v>0</v>
      </c>
      <c r="S234" s="168">
        <v>0</v>
      </c>
      <c r="T234" s="169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70" t="s">
        <v>327</v>
      </c>
      <c r="AT234" s="170" t="s">
        <v>237</v>
      </c>
      <c r="AU234" s="170" t="s">
        <v>87</v>
      </c>
      <c r="AY234" s="18" t="s">
        <v>234</v>
      </c>
      <c r="BE234" s="171">
        <f>IF(N234="základná",J234,0)</f>
        <v>0</v>
      </c>
      <c r="BF234" s="171">
        <f>IF(N234="znížená",J234,0)</f>
        <v>0</v>
      </c>
      <c r="BG234" s="171">
        <f>IF(N234="zákl. prenesená",J234,0)</f>
        <v>0</v>
      </c>
      <c r="BH234" s="171">
        <f>IF(N234="zníž. prenesená",J234,0)</f>
        <v>0</v>
      </c>
      <c r="BI234" s="171">
        <f>IF(N234="nulová",J234,0)</f>
        <v>0</v>
      </c>
      <c r="BJ234" s="18" t="s">
        <v>87</v>
      </c>
      <c r="BK234" s="171">
        <f>ROUND(I234*H234,2)</f>
        <v>0</v>
      </c>
      <c r="BL234" s="18" t="s">
        <v>327</v>
      </c>
      <c r="BM234" s="170" t="s">
        <v>2059</v>
      </c>
    </row>
    <row r="235" spans="1:65" s="14" customFormat="1">
      <c r="B235" s="180"/>
      <c r="D235" s="173" t="s">
        <v>243</v>
      </c>
      <c r="E235" s="181" t="s">
        <v>1</v>
      </c>
      <c r="F235" s="182" t="s">
        <v>2060</v>
      </c>
      <c r="H235" s="183">
        <v>366</v>
      </c>
      <c r="I235" s="184"/>
      <c r="L235" s="180"/>
      <c r="M235" s="185"/>
      <c r="N235" s="186"/>
      <c r="O235" s="186"/>
      <c r="P235" s="186"/>
      <c r="Q235" s="186"/>
      <c r="R235" s="186"/>
      <c r="S235" s="186"/>
      <c r="T235" s="187"/>
      <c r="AT235" s="181" t="s">
        <v>243</v>
      </c>
      <c r="AU235" s="181" t="s">
        <v>87</v>
      </c>
      <c r="AV235" s="14" t="s">
        <v>87</v>
      </c>
      <c r="AW235" s="14" t="s">
        <v>29</v>
      </c>
      <c r="AX235" s="14" t="s">
        <v>82</v>
      </c>
      <c r="AY235" s="181" t="s">
        <v>234</v>
      </c>
    </row>
    <row r="236" spans="1:65" s="2" customFormat="1" ht="21.75" customHeight="1">
      <c r="A236" s="33"/>
      <c r="B236" s="157"/>
      <c r="C236" s="158" t="s">
        <v>867</v>
      </c>
      <c r="D236" s="158" t="s">
        <v>237</v>
      </c>
      <c r="E236" s="159" t="s">
        <v>2061</v>
      </c>
      <c r="F236" s="160" t="s">
        <v>2062</v>
      </c>
      <c r="G236" s="161" t="s">
        <v>240</v>
      </c>
      <c r="H236" s="162">
        <v>18</v>
      </c>
      <c r="I236" s="163"/>
      <c r="J236" s="164">
        <f>ROUND(I236*H236,2)</f>
        <v>0</v>
      </c>
      <c r="K236" s="165"/>
      <c r="L236" s="34"/>
      <c r="M236" s="166" t="s">
        <v>1</v>
      </c>
      <c r="N236" s="167" t="s">
        <v>41</v>
      </c>
      <c r="O236" s="62"/>
      <c r="P236" s="168">
        <f>O236*H236</f>
        <v>0</v>
      </c>
      <c r="Q236" s="168">
        <v>0</v>
      </c>
      <c r="R236" s="168">
        <f>Q236*H236</f>
        <v>0</v>
      </c>
      <c r="S236" s="168">
        <v>0</v>
      </c>
      <c r="T236" s="169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70" t="s">
        <v>327</v>
      </c>
      <c r="AT236" s="170" t="s">
        <v>237</v>
      </c>
      <c r="AU236" s="170" t="s">
        <v>87</v>
      </c>
      <c r="AY236" s="18" t="s">
        <v>234</v>
      </c>
      <c r="BE236" s="171">
        <f>IF(N236="základná",J236,0)</f>
        <v>0</v>
      </c>
      <c r="BF236" s="171">
        <f>IF(N236="znížená",J236,0)</f>
        <v>0</v>
      </c>
      <c r="BG236" s="171">
        <f>IF(N236="zákl. prenesená",J236,0)</f>
        <v>0</v>
      </c>
      <c r="BH236" s="171">
        <f>IF(N236="zníž. prenesená",J236,0)</f>
        <v>0</v>
      </c>
      <c r="BI236" s="171">
        <f>IF(N236="nulová",J236,0)</f>
        <v>0</v>
      </c>
      <c r="BJ236" s="18" t="s">
        <v>87</v>
      </c>
      <c r="BK236" s="171">
        <f>ROUND(I236*H236,2)</f>
        <v>0</v>
      </c>
      <c r="BL236" s="18" t="s">
        <v>327</v>
      </c>
      <c r="BM236" s="170" t="s">
        <v>2063</v>
      </c>
    </row>
    <row r="237" spans="1:65" s="14" customFormat="1">
      <c r="B237" s="180"/>
      <c r="D237" s="173" t="s">
        <v>243</v>
      </c>
      <c r="E237" s="181" t="s">
        <v>1</v>
      </c>
      <c r="F237" s="182" t="s">
        <v>1855</v>
      </c>
      <c r="H237" s="183">
        <v>18</v>
      </c>
      <c r="I237" s="184"/>
      <c r="L237" s="180"/>
      <c r="M237" s="185"/>
      <c r="N237" s="186"/>
      <c r="O237" s="186"/>
      <c r="P237" s="186"/>
      <c r="Q237" s="186"/>
      <c r="R237" s="186"/>
      <c r="S237" s="186"/>
      <c r="T237" s="187"/>
      <c r="AT237" s="181" t="s">
        <v>243</v>
      </c>
      <c r="AU237" s="181" t="s">
        <v>87</v>
      </c>
      <c r="AV237" s="14" t="s">
        <v>87</v>
      </c>
      <c r="AW237" s="14" t="s">
        <v>29</v>
      </c>
      <c r="AX237" s="14" t="s">
        <v>82</v>
      </c>
      <c r="AY237" s="181" t="s">
        <v>234</v>
      </c>
    </row>
    <row r="238" spans="1:65" s="2" customFormat="1" ht="24.15" customHeight="1">
      <c r="A238" s="33"/>
      <c r="B238" s="157"/>
      <c r="C238" s="158" t="s">
        <v>871</v>
      </c>
      <c r="D238" s="158" t="s">
        <v>237</v>
      </c>
      <c r="E238" s="159" t="s">
        <v>2064</v>
      </c>
      <c r="F238" s="160" t="s">
        <v>2065</v>
      </c>
      <c r="G238" s="161" t="s">
        <v>267</v>
      </c>
      <c r="H238" s="162">
        <v>0.47</v>
      </c>
      <c r="I238" s="163"/>
      <c r="J238" s="164">
        <f>ROUND(I238*H238,2)</f>
        <v>0</v>
      </c>
      <c r="K238" s="165"/>
      <c r="L238" s="34"/>
      <c r="M238" s="166" t="s">
        <v>1</v>
      </c>
      <c r="N238" s="167" t="s">
        <v>41</v>
      </c>
      <c r="O238" s="62"/>
      <c r="P238" s="168">
        <f>O238*H238</f>
        <v>0</v>
      </c>
      <c r="Q238" s="168">
        <v>0</v>
      </c>
      <c r="R238" s="168">
        <f>Q238*H238</f>
        <v>0</v>
      </c>
      <c r="S238" s="168">
        <v>0</v>
      </c>
      <c r="T238" s="169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0" t="s">
        <v>327</v>
      </c>
      <c r="AT238" s="170" t="s">
        <v>237</v>
      </c>
      <c r="AU238" s="170" t="s">
        <v>87</v>
      </c>
      <c r="AY238" s="18" t="s">
        <v>234</v>
      </c>
      <c r="BE238" s="171">
        <f>IF(N238="základná",J238,0)</f>
        <v>0</v>
      </c>
      <c r="BF238" s="171">
        <f>IF(N238="znížená",J238,0)</f>
        <v>0</v>
      </c>
      <c r="BG238" s="171">
        <f>IF(N238="zákl. prenesená",J238,0)</f>
        <v>0</v>
      </c>
      <c r="BH238" s="171">
        <f>IF(N238="zníž. prenesená",J238,0)</f>
        <v>0</v>
      </c>
      <c r="BI238" s="171">
        <f>IF(N238="nulová",J238,0)</f>
        <v>0</v>
      </c>
      <c r="BJ238" s="18" t="s">
        <v>87</v>
      </c>
      <c r="BK238" s="171">
        <f>ROUND(I238*H238,2)</f>
        <v>0</v>
      </c>
      <c r="BL238" s="18" t="s">
        <v>327</v>
      </c>
      <c r="BM238" s="170" t="s">
        <v>2066</v>
      </c>
    </row>
    <row r="239" spans="1:65" s="12" customFormat="1" ht="22.95" customHeight="1">
      <c r="B239" s="144"/>
      <c r="D239" s="145" t="s">
        <v>74</v>
      </c>
      <c r="E239" s="155" t="s">
        <v>2067</v>
      </c>
      <c r="F239" s="155" t="s">
        <v>2068</v>
      </c>
      <c r="I239" s="147"/>
      <c r="J239" s="156">
        <f>BK239</f>
        <v>0</v>
      </c>
      <c r="L239" s="144"/>
      <c r="M239" s="149"/>
      <c r="N239" s="150"/>
      <c r="O239" s="150"/>
      <c r="P239" s="151">
        <f>SUM(P240:P261)</f>
        <v>0</v>
      </c>
      <c r="Q239" s="150"/>
      <c r="R239" s="151">
        <f>SUM(R240:R261)</f>
        <v>3.7459999999999993E-2</v>
      </c>
      <c r="S239" s="150"/>
      <c r="T239" s="152">
        <f>SUM(T240:T261)</f>
        <v>0</v>
      </c>
      <c r="AR239" s="145" t="s">
        <v>87</v>
      </c>
      <c r="AT239" s="153" t="s">
        <v>74</v>
      </c>
      <c r="AU239" s="153" t="s">
        <v>82</v>
      </c>
      <c r="AY239" s="145" t="s">
        <v>234</v>
      </c>
      <c r="BK239" s="154">
        <f>SUM(BK240:BK261)</f>
        <v>0</v>
      </c>
    </row>
    <row r="240" spans="1:65" s="2" customFormat="1" ht="21.75" customHeight="1">
      <c r="A240" s="33"/>
      <c r="B240" s="157"/>
      <c r="C240" s="158" t="s">
        <v>875</v>
      </c>
      <c r="D240" s="158" t="s">
        <v>237</v>
      </c>
      <c r="E240" s="159" t="s">
        <v>2069</v>
      </c>
      <c r="F240" s="160" t="s">
        <v>2070</v>
      </c>
      <c r="G240" s="161" t="s">
        <v>1648</v>
      </c>
      <c r="H240" s="162">
        <v>29</v>
      </c>
      <c r="I240" s="163"/>
      <c r="J240" s="164">
        <f t="shared" ref="J240:J261" si="30">ROUND(I240*H240,2)</f>
        <v>0</v>
      </c>
      <c r="K240" s="165"/>
      <c r="L240" s="34"/>
      <c r="M240" s="166" t="s">
        <v>1</v>
      </c>
      <c r="N240" s="167" t="s">
        <v>41</v>
      </c>
      <c r="O240" s="62"/>
      <c r="P240" s="168">
        <f t="shared" ref="P240:P261" si="31">O240*H240</f>
        <v>0</v>
      </c>
      <c r="Q240" s="168">
        <v>0</v>
      </c>
      <c r="R240" s="168">
        <f t="shared" ref="R240:R261" si="32">Q240*H240</f>
        <v>0</v>
      </c>
      <c r="S240" s="168">
        <v>0</v>
      </c>
      <c r="T240" s="169">
        <f t="shared" ref="T240:T261" si="33"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70" t="s">
        <v>327</v>
      </c>
      <c r="AT240" s="170" t="s">
        <v>237</v>
      </c>
      <c r="AU240" s="170" t="s">
        <v>87</v>
      </c>
      <c r="AY240" s="18" t="s">
        <v>234</v>
      </c>
      <c r="BE240" s="171">
        <f t="shared" ref="BE240:BE261" si="34">IF(N240="základná",J240,0)</f>
        <v>0</v>
      </c>
      <c r="BF240" s="171">
        <f t="shared" ref="BF240:BF261" si="35">IF(N240="znížená",J240,0)</f>
        <v>0</v>
      </c>
      <c r="BG240" s="171">
        <f t="shared" ref="BG240:BG261" si="36">IF(N240="zákl. prenesená",J240,0)</f>
        <v>0</v>
      </c>
      <c r="BH240" s="171">
        <f t="shared" ref="BH240:BH261" si="37">IF(N240="zníž. prenesená",J240,0)</f>
        <v>0</v>
      </c>
      <c r="BI240" s="171">
        <f t="shared" ref="BI240:BI261" si="38">IF(N240="nulová",J240,0)</f>
        <v>0</v>
      </c>
      <c r="BJ240" s="18" t="s">
        <v>87</v>
      </c>
      <c r="BK240" s="171">
        <f t="shared" ref="BK240:BK261" si="39">ROUND(I240*H240,2)</f>
        <v>0</v>
      </c>
      <c r="BL240" s="18" t="s">
        <v>327</v>
      </c>
      <c r="BM240" s="170" t="s">
        <v>2071</v>
      </c>
    </row>
    <row r="241" spans="1:65" s="2" customFormat="1" ht="24.15" customHeight="1">
      <c r="A241" s="33"/>
      <c r="B241" s="157"/>
      <c r="C241" s="158" t="s">
        <v>881</v>
      </c>
      <c r="D241" s="158" t="s">
        <v>237</v>
      </c>
      <c r="E241" s="159" t="s">
        <v>2072</v>
      </c>
      <c r="F241" s="160" t="s">
        <v>2073</v>
      </c>
      <c r="G241" s="161" t="s">
        <v>305</v>
      </c>
      <c r="H241" s="162">
        <v>29</v>
      </c>
      <c r="I241" s="163"/>
      <c r="J241" s="164">
        <f t="shared" si="30"/>
        <v>0</v>
      </c>
      <c r="K241" s="165"/>
      <c r="L241" s="34"/>
      <c r="M241" s="166" t="s">
        <v>1</v>
      </c>
      <c r="N241" s="167" t="s">
        <v>41</v>
      </c>
      <c r="O241" s="62"/>
      <c r="P241" s="168">
        <f t="shared" si="31"/>
        <v>0</v>
      </c>
      <c r="Q241" s="168">
        <v>0</v>
      </c>
      <c r="R241" s="168">
        <f t="shared" si="32"/>
        <v>0</v>
      </c>
      <c r="S241" s="168">
        <v>0</v>
      </c>
      <c r="T241" s="169">
        <f t="shared" si="3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70" t="s">
        <v>327</v>
      </c>
      <c r="AT241" s="170" t="s">
        <v>237</v>
      </c>
      <c r="AU241" s="170" t="s">
        <v>87</v>
      </c>
      <c r="AY241" s="18" t="s">
        <v>234</v>
      </c>
      <c r="BE241" s="171">
        <f t="shared" si="34"/>
        <v>0</v>
      </c>
      <c r="BF241" s="171">
        <f t="shared" si="35"/>
        <v>0</v>
      </c>
      <c r="BG241" s="171">
        <f t="shared" si="36"/>
        <v>0</v>
      </c>
      <c r="BH241" s="171">
        <f t="shared" si="37"/>
        <v>0</v>
      </c>
      <c r="BI241" s="171">
        <f t="shared" si="38"/>
        <v>0</v>
      </c>
      <c r="BJ241" s="18" t="s">
        <v>87</v>
      </c>
      <c r="BK241" s="171">
        <f t="shared" si="39"/>
        <v>0</v>
      </c>
      <c r="BL241" s="18" t="s">
        <v>327</v>
      </c>
      <c r="BM241" s="170" t="s">
        <v>2074</v>
      </c>
    </row>
    <row r="242" spans="1:65" s="2" customFormat="1" ht="16.5" customHeight="1">
      <c r="A242" s="33"/>
      <c r="B242" s="157"/>
      <c r="C242" s="158" t="s">
        <v>886</v>
      </c>
      <c r="D242" s="158" t="s">
        <v>237</v>
      </c>
      <c r="E242" s="159" t="s">
        <v>2075</v>
      </c>
      <c r="F242" s="160" t="s">
        <v>2076</v>
      </c>
      <c r="G242" s="161" t="s">
        <v>305</v>
      </c>
      <c r="H242" s="162">
        <v>29</v>
      </c>
      <c r="I242" s="163"/>
      <c r="J242" s="164">
        <f t="shared" si="30"/>
        <v>0</v>
      </c>
      <c r="K242" s="165"/>
      <c r="L242" s="34"/>
      <c r="M242" s="166" t="s">
        <v>1</v>
      </c>
      <c r="N242" s="167" t="s">
        <v>41</v>
      </c>
      <c r="O242" s="62"/>
      <c r="P242" s="168">
        <f t="shared" si="31"/>
        <v>0</v>
      </c>
      <c r="Q242" s="168">
        <v>0</v>
      </c>
      <c r="R242" s="168">
        <f t="shared" si="32"/>
        <v>0</v>
      </c>
      <c r="S242" s="168">
        <v>0</v>
      </c>
      <c r="T242" s="169">
        <f t="shared" si="3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70" t="s">
        <v>327</v>
      </c>
      <c r="AT242" s="170" t="s">
        <v>237</v>
      </c>
      <c r="AU242" s="170" t="s">
        <v>87</v>
      </c>
      <c r="AY242" s="18" t="s">
        <v>234</v>
      </c>
      <c r="BE242" s="171">
        <f t="shared" si="34"/>
        <v>0</v>
      </c>
      <c r="BF242" s="171">
        <f t="shared" si="35"/>
        <v>0</v>
      </c>
      <c r="BG242" s="171">
        <f t="shared" si="36"/>
        <v>0</v>
      </c>
      <c r="BH242" s="171">
        <f t="shared" si="37"/>
        <v>0</v>
      </c>
      <c r="BI242" s="171">
        <f t="shared" si="38"/>
        <v>0</v>
      </c>
      <c r="BJ242" s="18" t="s">
        <v>87</v>
      </c>
      <c r="BK242" s="171">
        <f t="shared" si="39"/>
        <v>0</v>
      </c>
      <c r="BL242" s="18" t="s">
        <v>327</v>
      </c>
      <c r="BM242" s="170" t="s">
        <v>2077</v>
      </c>
    </row>
    <row r="243" spans="1:65" s="2" customFormat="1" ht="49.2" customHeight="1">
      <c r="A243" s="33"/>
      <c r="B243" s="157"/>
      <c r="C243" s="199" t="s">
        <v>892</v>
      </c>
      <c r="D243" s="199" t="s">
        <v>478</v>
      </c>
      <c r="E243" s="200" t="s">
        <v>2078</v>
      </c>
      <c r="F243" s="201" t="s">
        <v>2079</v>
      </c>
      <c r="G243" s="202" t="s">
        <v>305</v>
      </c>
      <c r="H243" s="203">
        <v>29</v>
      </c>
      <c r="I243" s="204"/>
      <c r="J243" s="205">
        <f t="shared" si="30"/>
        <v>0</v>
      </c>
      <c r="K243" s="206"/>
      <c r="L243" s="207"/>
      <c r="M243" s="208" t="s">
        <v>1</v>
      </c>
      <c r="N243" s="209" t="s">
        <v>41</v>
      </c>
      <c r="O243" s="62"/>
      <c r="P243" s="168">
        <f t="shared" si="31"/>
        <v>0</v>
      </c>
      <c r="Q243" s="168">
        <v>5.2999999999999998E-4</v>
      </c>
      <c r="R243" s="168">
        <f t="shared" si="32"/>
        <v>1.537E-2</v>
      </c>
      <c r="S243" s="168">
        <v>0</v>
      </c>
      <c r="T243" s="169">
        <f t="shared" si="3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70" t="s">
        <v>643</v>
      </c>
      <c r="AT243" s="170" t="s">
        <v>478</v>
      </c>
      <c r="AU243" s="170" t="s">
        <v>87</v>
      </c>
      <c r="AY243" s="18" t="s">
        <v>234</v>
      </c>
      <c r="BE243" s="171">
        <f t="shared" si="34"/>
        <v>0</v>
      </c>
      <c r="BF243" s="171">
        <f t="shared" si="35"/>
        <v>0</v>
      </c>
      <c r="BG243" s="171">
        <f t="shared" si="36"/>
        <v>0</v>
      </c>
      <c r="BH243" s="171">
        <f t="shared" si="37"/>
        <v>0</v>
      </c>
      <c r="BI243" s="171">
        <f t="shared" si="38"/>
        <v>0</v>
      </c>
      <c r="BJ243" s="18" t="s">
        <v>87</v>
      </c>
      <c r="BK243" s="171">
        <f t="shared" si="39"/>
        <v>0</v>
      </c>
      <c r="BL243" s="18" t="s">
        <v>327</v>
      </c>
      <c r="BM243" s="170" t="s">
        <v>2080</v>
      </c>
    </row>
    <row r="244" spans="1:65" s="2" customFormat="1" ht="16.5" customHeight="1">
      <c r="A244" s="33"/>
      <c r="B244" s="157"/>
      <c r="C244" s="158" t="s">
        <v>897</v>
      </c>
      <c r="D244" s="158" t="s">
        <v>237</v>
      </c>
      <c r="E244" s="159" t="s">
        <v>2081</v>
      </c>
      <c r="F244" s="160" t="s">
        <v>2082</v>
      </c>
      <c r="G244" s="161" t="s">
        <v>305</v>
      </c>
      <c r="H244" s="162">
        <v>3</v>
      </c>
      <c r="I244" s="163"/>
      <c r="J244" s="164">
        <f t="shared" si="30"/>
        <v>0</v>
      </c>
      <c r="K244" s="165"/>
      <c r="L244" s="34"/>
      <c r="M244" s="166" t="s">
        <v>1</v>
      </c>
      <c r="N244" s="167" t="s">
        <v>41</v>
      </c>
      <c r="O244" s="62"/>
      <c r="P244" s="168">
        <f t="shared" si="31"/>
        <v>0</v>
      </c>
      <c r="Q244" s="168">
        <v>2.0000000000000002E-5</v>
      </c>
      <c r="R244" s="168">
        <f t="shared" si="32"/>
        <v>6.0000000000000008E-5</v>
      </c>
      <c r="S244" s="168">
        <v>0</v>
      </c>
      <c r="T244" s="169">
        <f t="shared" si="3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70" t="s">
        <v>327</v>
      </c>
      <c r="AT244" s="170" t="s">
        <v>237</v>
      </c>
      <c r="AU244" s="170" t="s">
        <v>87</v>
      </c>
      <c r="AY244" s="18" t="s">
        <v>234</v>
      </c>
      <c r="BE244" s="171">
        <f t="shared" si="34"/>
        <v>0</v>
      </c>
      <c r="BF244" s="171">
        <f t="shared" si="35"/>
        <v>0</v>
      </c>
      <c r="BG244" s="171">
        <f t="shared" si="36"/>
        <v>0</v>
      </c>
      <c r="BH244" s="171">
        <f t="shared" si="37"/>
        <v>0</v>
      </c>
      <c r="BI244" s="171">
        <f t="shared" si="38"/>
        <v>0</v>
      </c>
      <c r="BJ244" s="18" t="s">
        <v>87</v>
      </c>
      <c r="BK244" s="171">
        <f t="shared" si="39"/>
        <v>0</v>
      </c>
      <c r="BL244" s="18" t="s">
        <v>327</v>
      </c>
      <c r="BM244" s="170" t="s">
        <v>2083</v>
      </c>
    </row>
    <row r="245" spans="1:65" s="2" customFormat="1" ht="16.5" customHeight="1">
      <c r="A245" s="33"/>
      <c r="B245" s="157"/>
      <c r="C245" s="199" t="s">
        <v>901</v>
      </c>
      <c r="D245" s="199" t="s">
        <v>478</v>
      </c>
      <c r="E245" s="200" t="s">
        <v>1631</v>
      </c>
      <c r="F245" s="201" t="s">
        <v>1632</v>
      </c>
      <c r="G245" s="202" t="s">
        <v>305</v>
      </c>
      <c r="H245" s="203">
        <v>3</v>
      </c>
      <c r="I245" s="204"/>
      <c r="J245" s="205">
        <f t="shared" si="30"/>
        <v>0</v>
      </c>
      <c r="K245" s="206"/>
      <c r="L245" s="207"/>
      <c r="M245" s="208" t="s">
        <v>1</v>
      </c>
      <c r="N245" s="209" t="s">
        <v>41</v>
      </c>
      <c r="O245" s="62"/>
      <c r="P245" s="168">
        <f t="shared" si="31"/>
        <v>0</v>
      </c>
      <c r="Q245" s="168">
        <v>5.9000000000000003E-4</v>
      </c>
      <c r="R245" s="168">
        <f t="shared" si="32"/>
        <v>1.7700000000000001E-3</v>
      </c>
      <c r="S245" s="168">
        <v>0</v>
      </c>
      <c r="T245" s="169">
        <f t="shared" si="3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70" t="s">
        <v>643</v>
      </c>
      <c r="AT245" s="170" t="s">
        <v>478</v>
      </c>
      <c r="AU245" s="170" t="s">
        <v>87</v>
      </c>
      <c r="AY245" s="18" t="s">
        <v>234</v>
      </c>
      <c r="BE245" s="171">
        <f t="shared" si="34"/>
        <v>0</v>
      </c>
      <c r="BF245" s="171">
        <f t="shared" si="35"/>
        <v>0</v>
      </c>
      <c r="BG245" s="171">
        <f t="shared" si="36"/>
        <v>0</v>
      </c>
      <c r="BH245" s="171">
        <f t="shared" si="37"/>
        <v>0</v>
      </c>
      <c r="BI245" s="171">
        <f t="shared" si="38"/>
        <v>0</v>
      </c>
      <c r="BJ245" s="18" t="s">
        <v>87</v>
      </c>
      <c r="BK245" s="171">
        <f t="shared" si="39"/>
        <v>0</v>
      </c>
      <c r="BL245" s="18" t="s">
        <v>327</v>
      </c>
      <c r="BM245" s="170" t="s">
        <v>2084</v>
      </c>
    </row>
    <row r="246" spans="1:65" s="2" customFormat="1" ht="16.5" customHeight="1">
      <c r="A246" s="33"/>
      <c r="B246" s="157"/>
      <c r="C246" s="158" t="s">
        <v>907</v>
      </c>
      <c r="D246" s="158" t="s">
        <v>237</v>
      </c>
      <c r="E246" s="159" t="s">
        <v>2085</v>
      </c>
      <c r="F246" s="160" t="s">
        <v>2086</v>
      </c>
      <c r="G246" s="161" t="s">
        <v>305</v>
      </c>
      <c r="H246" s="162">
        <v>4</v>
      </c>
      <c r="I246" s="163"/>
      <c r="J246" s="164">
        <f t="shared" si="30"/>
        <v>0</v>
      </c>
      <c r="K246" s="165"/>
      <c r="L246" s="34"/>
      <c r="M246" s="166" t="s">
        <v>1</v>
      </c>
      <c r="N246" s="167" t="s">
        <v>41</v>
      </c>
      <c r="O246" s="62"/>
      <c r="P246" s="168">
        <f t="shared" si="31"/>
        <v>0</v>
      </c>
      <c r="Q246" s="168">
        <v>3.0000000000000001E-5</v>
      </c>
      <c r="R246" s="168">
        <f t="shared" si="32"/>
        <v>1.2E-4</v>
      </c>
      <c r="S246" s="168">
        <v>0</v>
      </c>
      <c r="T246" s="169">
        <f t="shared" si="3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70" t="s">
        <v>327</v>
      </c>
      <c r="AT246" s="170" t="s">
        <v>237</v>
      </c>
      <c r="AU246" s="170" t="s">
        <v>87</v>
      </c>
      <c r="AY246" s="18" t="s">
        <v>234</v>
      </c>
      <c r="BE246" s="171">
        <f t="shared" si="34"/>
        <v>0</v>
      </c>
      <c r="BF246" s="171">
        <f t="shared" si="35"/>
        <v>0</v>
      </c>
      <c r="BG246" s="171">
        <f t="shared" si="36"/>
        <v>0</v>
      </c>
      <c r="BH246" s="171">
        <f t="shared" si="37"/>
        <v>0</v>
      </c>
      <c r="BI246" s="171">
        <f t="shared" si="38"/>
        <v>0</v>
      </c>
      <c r="BJ246" s="18" t="s">
        <v>87</v>
      </c>
      <c r="BK246" s="171">
        <f t="shared" si="39"/>
        <v>0</v>
      </c>
      <c r="BL246" s="18" t="s">
        <v>327</v>
      </c>
      <c r="BM246" s="170" t="s">
        <v>2087</v>
      </c>
    </row>
    <row r="247" spans="1:65" s="2" customFormat="1" ht="16.5" customHeight="1">
      <c r="A247" s="33"/>
      <c r="B247" s="157"/>
      <c r="C247" s="199" t="s">
        <v>912</v>
      </c>
      <c r="D247" s="199" t="s">
        <v>478</v>
      </c>
      <c r="E247" s="200" t="s">
        <v>2088</v>
      </c>
      <c r="F247" s="201" t="s">
        <v>2089</v>
      </c>
      <c r="G247" s="202" t="s">
        <v>305</v>
      </c>
      <c r="H247" s="203">
        <v>4</v>
      </c>
      <c r="I247" s="204"/>
      <c r="J247" s="205">
        <f t="shared" si="30"/>
        <v>0</v>
      </c>
      <c r="K247" s="206"/>
      <c r="L247" s="207"/>
      <c r="M247" s="208" t="s">
        <v>1</v>
      </c>
      <c r="N247" s="209" t="s">
        <v>41</v>
      </c>
      <c r="O247" s="62"/>
      <c r="P247" s="168">
        <f t="shared" si="31"/>
        <v>0</v>
      </c>
      <c r="Q247" s="168">
        <v>3.5000000000000001E-3</v>
      </c>
      <c r="R247" s="168">
        <f t="shared" si="32"/>
        <v>1.4E-2</v>
      </c>
      <c r="S247" s="168">
        <v>0</v>
      </c>
      <c r="T247" s="169">
        <f t="shared" si="3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70" t="s">
        <v>643</v>
      </c>
      <c r="AT247" s="170" t="s">
        <v>478</v>
      </c>
      <c r="AU247" s="170" t="s">
        <v>87</v>
      </c>
      <c r="AY247" s="18" t="s">
        <v>234</v>
      </c>
      <c r="BE247" s="171">
        <f t="shared" si="34"/>
        <v>0</v>
      </c>
      <c r="BF247" s="171">
        <f t="shared" si="35"/>
        <v>0</v>
      </c>
      <c r="BG247" s="171">
        <f t="shared" si="36"/>
        <v>0</v>
      </c>
      <c r="BH247" s="171">
        <f t="shared" si="37"/>
        <v>0</v>
      </c>
      <c r="BI247" s="171">
        <f t="shared" si="38"/>
        <v>0</v>
      </c>
      <c r="BJ247" s="18" t="s">
        <v>87</v>
      </c>
      <c r="BK247" s="171">
        <f t="shared" si="39"/>
        <v>0</v>
      </c>
      <c r="BL247" s="18" t="s">
        <v>327</v>
      </c>
      <c r="BM247" s="170" t="s">
        <v>2090</v>
      </c>
    </row>
    <row r="248" spans="1:65" s="2" customFormat="1" ht="24.15" customHeight="1">
      <c r="A248" s="33"/>
      <c r="B248" s="157"/>
      <c r="C248" s="158" t="s">
        <v>917</v>
      </c>
      <c r="D248" s="158" t="s">
        <v>237</v>
      </c>
      <c r="E248" s="159" t="s">
        <v>2091</v>
      </c>
      <c r="F248" s="160" t="s">
        <v>2092</v>
      </c>
      <c r="G248" s="161" t="s">
        <v>305</v>
      </c>
      <c r="H248" s="162">
        <v>29</v>
      </c>
      <c r="I248" s="163"/>
      <c r="J248" s="164">
        <f t="shared" si="30"/>
        <v>0</v>
      </c>
      <c r="K248" s="165"/>
      <c r="L248" s="34"/>
      <c r="M248" s="166" t="s">
        <v>1</v>
      </c>
      <c r="N248" s="167" t="s">
        <v>41</v>
      </c>
      <c r="O248" s="62"/>
      <c r="P248" s="168">
        <f t="shared" si="31"/>
        <v>0</v>
      </c>
      <c r="Q248" s="168">
        <v>1.0000000000000001E-5</v>
      </c>
      <c r="R248" s="168">
        <f t="shared" si="32"/>
        <v>2.9E-4</v>
      </c>
      <c r="S248" s="168">
        <v>0</v>
      </c>
      <c r="T248" s="169">
        <f t="shared" si="3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70" t="s">
        <v>327</v>
      </c>
      <c r="AT248" s="170" t="s">
        <v>237</v>
      </c>
      <c r="AU248" s="170" t="s">
        <v>87</v>
      </c>
      <c r="AY248" s="18" t="s">
        <v>234</v>
      </c>
      <c r="BE248" s="171">
        <f t="shared" si="34"/>
        <v>0</v>
      </c>
      <c r="BF248" s="171">
        <f t="shared" si="35"/>
        <v>0</v>
      </c>
      <c r="BG248" s="171">
        <f t="shared" si="36"/>
        <v>0</v>
      </c>
      <c r="BH248" s="171">
        <f t="shared" si="37"/>
        <v>0</v>
      </c>
      <c r="BI248" s="171">
        <f t="shared" si="38"/>
        <v>0</v>
      </c>
      <c r="BJ248" s="18" t="s">
        <v>87</v>
      </c>
      <c r="BK248" s="171">
        <f t="shared" si="39"/>
        <v>0</v>
      </c>
      <c r="BL248" s="18" t="s">
        <v>327</v>
      </c>
      <c r="BM248" s="170" t="s">
        <v>2093</v>
      </c>
    </row>
    <row r="249" spans="1:65" s="2" customFormat="1" ht="16.5" customHeight="1">
      <c r="A249" s="33"/>
      <c r="B249" s="157"/>
      <c r="C249" s="199" t="s">
        <v>922</v>
      </c>
      <c r="D249" s="199" t="s">
        <v>478</v>
      </c>
      <c r="E249" s="200" t="s">
        <v>2094</v>
      </c>
      <c r="F249" s="201" t="s">
        <v>2095</v>
      </c>
      <c r="G249" s="202" t="s">
        <v>305</v>
      </c>
      <c r="H249" s="203">
        <v>29</v>
      </c>
      <c r="I249" s="204"/>
      <c r="J249" s="205">
        <f t="shared" si="30"/>
        <v>0</v>
      </c>
      <c r="K249" s="206"/>
      <c r="L249" s="207"/>
      <c r="M249" s="208" t="s">
        <v>1</v>
      </c>
      <c r="N249" s="209" t="s">
        <v>41</v>
      </c>
      <c r="O249" s="62"/>
      <c r="P249" s="168">
        <f t="shared" si="31"/>
        <v>0</v>
      </c>
      <c r="Q249" s="168">
        <v>0</v>
      </c>
      <c r="R249" s="168">
        <f t="shared" si="32"/>
        <v>0</v>
      </c>
      <c r="S249" s="168">
        <v>0</v>
      </c>
      <c r="T249" s="169">
        <f t="shared" si="3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70" t="s">
        <v>643</v>
      </c>
      <c r="AT249" s="170" t="s">
        <v>478</v>
      </c>
      <c r="AU249" s="170" t="s">
        <v>87</v>
      </c>
      <c r="AY249" s="18" t="s">
        <v>234</v>
      </c>
      <c r="BE249" s="171">
        <f t="shared" si="34"/>
        <v>0</v>
      </c>
      <c r="BF249" s="171">
        <f t="shared" si="35"/>
        <v>0</v>
      </c>
      <c r="BG249" s="171">
        <f t="shared" si="36"/>
        <v>0</v>
      </c>
      <c r="BH249" s="171">
        <f t="shared" si="37"/>
        <v>0</v>
      </c>
      <c r="BI249" s="171">
        <f t="shared" si="38"/>
        <v>0</v>
      </c>
      <c r="BJ249" s="18" t="s">
        <v>87</v>
      </c>
      <c r="BK249" s="171">
        <f t="shared" si="39"/>
        <v>0</v>
      </c>
      <c r="BL249" s="18" t="s">
        <v>327</v>
      </c>
      <c r="BM249" s="170" t="s">
        <v>2096</v>
      </c>
    </row>
    <row r="250" spans="1:65" s="2" customFormat="1" ht="16.5" customHeight="1">
      <c r="A250" s="33"/>
      <c r="B250" s="157"/>
      <c r="C250" s="158" t="s">
        <v>926</v>
      </c>
      <c r="D250" s="158" t="s">
        <v>237</v>
      </c>
      <c r="E250" s="159" t="s">
        <v>2097</v>
      </c>
      <c r="F250" s="160" t="s">
        <v>2098</v>
      </c>
      <c r="G250" s="161" t="s">
        <v>305</v>
      </c>
      <c r="H250" s="162">
        <v>1</v>
      </c>
      <c r="I250" s="163"/>
      <c r="J250" s="164">
        <f t="shared" si="30"/>
        <v>0</v>
      </c>
      <c r="K250" s="165"/>
      <c r="L250" s="34"/>
      <c r="M250" s="166" t="s">
        <v>1</v>
      </c>
      <c r="N250" s="167" t="s">
        <v>41</v>
      </c>
      <c r="O250" s="62"/>
      <c r="P250" s="168">
        <f t="shared" si="31"/>
        <v>0</v>
      </c>
      <c r="Q250" s="168">
        <v>4.0000000000000003E-5</v>
      </c>
      <c r="R250" s="168">
        <f t="shared" si="32"/>
        <v>4.0000000000000003E-5</v>
      </c>
      <c r="S250" s="168">
        <v>0</v>
      </c>
      <c r="T250" s="169">
        <f t="shared" si="3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70" t="s">
        <v>327</v>
      </c>
      <c r="AT250" s="170" t="s">
        <v>237</v>
      </c>
      <c r="AU250" s="170" t="s">
        <v>87</v>
      </c>
      <c r="AY250" s="18" t="s">
        <v>234</v>
      </c>
      <c r="BE250" s="171">
        <f t="shared" si="34"/>
        <v>0</v>
      </c>
      <c r="BF250" s="171">
        <f t="shared" si="35"/>
        <v>0</v>
      </c>
      <c r="BG250" s="171">
        <f t="shared" si="36"/>
        <v>0</v>
      </c>
      <c r="BH250" s="171">
        <f t="shared" si="37"/>
        <v>0</v>
      </c>
      <c r="BI250" s="171">
        <f t="shared" si="38"/>
        <v>0</v>
      </c>
      <c r="BJ250" s="18" t="s">
        <v>87</v>
      </c>
      <c r="BK250" s="171">
        <f t="shared" si="39"/>
        <v>0</v>
      </c>
      <c r="BL250" s="18" t="s">
        <v>327</v>
      </c>
      <c r="BM250" s="170" t="s">
        <v>2099</v>
      </c>
    </row>
    <row r="251" spans="1:65" s="2" customFormat="1" ht="21.75" customHeight="1">
      <c r="A251" s="33"/>
      <c r="B251" s="157"/>
      <c r="C251" s="199" t="s">
        <v>933</v>
      </c>
      <c r="D251" s="199" t="s">
        <v>478</v>
      </c>
      <c r="E251" s="200" t="s">
        <v>2100</v>
      </c>
      <c r="F251" s="201" t="s">
        <v>2101</v>
      </c>
      <c r="G251" s="202" t="s">
        <v>305</v>
      </c>
      <c r="H251" s="203">
        <v>1</v>
      </c>
      <c r="I251" s="204"/>
      <c r="J251" s="205">
        <f t="shared" si="30"/>
        <v>0</v>
      </c>
      <c r="K251" s="206"/>
      <c r="L251" s="207"/>
      <c r="M251" s="208" t="s">
        <v>1</v>
      </c>
      <c r="N251" s="209" t="s">
        <v>41</v>
      </c>
      <c r="O251" s="62"/>
      <c r="P251" s="168">
        <f t="shared" si="31"/>
        <v>0</v>
      </c>
      <c r="Q251" s="168">
        <v>6.7000000000000002E-4</v>
      </c>
      <c r="R251" s="168">
        <f t="shared" si="32"/>
        <v>6.7000000000000002E-4</v>
      </c>
      <c r="S251" s="168">
        <v>0</v>
      </c>
      <c r="T251" s="169">
        <f t="shared" si="3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70" t="s">
        <v>643</v>
      </c>
      <c r="AT251" s="170" t="s">
        <v>478</v>
      </c>
      <c r="AU251" s="170" t="s">
        <v>87</v>
      </c>
      <c r="AY251" s="18" t="s">
        <v>234</v>
      </c>
      <c r="BE251" s="171">
        <f t="shared" si="34"/>
        <v>0</v>
      </c>
      <c r="BF251" s="171">
        <f t="shared" si="35"/>
        <v>0</v>
      </c>
      <c r="BG251" s="171">
        <f t="shared" si="36"/>
        <v>0</v>
      </c>
      <c r="BH251" s="171">
        <f t="shared" si="37"/>
        <v>0</v>
      </c>
      <c r="BI251" s="171">
        <f t="shared" si="38"/>
        <v>0</v>
      </c>
      <c r="BJ251" s="18" t="s">
        <v>87</v>
      </c>
      <c r="BK251" s="171">
        <f t="shared" si="39"/>
        <v>0</v>
      </c>
      <c r="BL251" s="18" t="s">
        <v>327</v>
      </c>
      <c r="BM251" s="170" t="s">
        <v>2102</v>
      </c>
    </row>
    <row r="252" spans="1:65" s="2" customFormat="1" ht="16.5" customHeight="1">
      <c r="A252" s="33"/>
      <c r="B252" s="157"/>
      <c r="C252" s="158" t="s">
        <v>936</v>
      </c>
      <c r="D252" s="158" t="s">
        <v>237</v>
      </c>
      <c r="E252" s="159" t="s">
        <v>2103</v>
      </c>
      <c r="F252" s="160" t="s">
        <v>2104</v>
      </c>
      <c r="G252" s="161" t="s">
        <v>305</v>
      </c>
      <c r="H252" s="162">
        <v>1</v>
      </c>
      <c r="I252" s="163"/>
      <c r="J252" s="164">
        <f t="shared" si="30"/>
        <v>0</v>
      </c>
      <c r="K252" s="165"/>
      <c r="L252" s="34"/>
      <c r="M252" s="166" t="s">
        <v>1</v>
      </c>
      <c r="N252" s="167" t="s">
        <v>41</v>
      </c>
      <c r="O252" s="62"/>
      <c r="P252" s="168">
        <f t="shared" si="31"/>
        <v>0</v>
      </c>
      <c r="Q252" s="168">
        <v>5.0000000000000002E-5</v>
      </c>
      <c r="R252" s="168">
        <f t="shared" si="32"/>
        <v>5.0000000000000002E-5</v>
      </c>
      <c r="S252" s="168">
        <v>0</v>
      </c>
      <c r="T252" s="169">
        <f t="shared" si="3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70" t="s">
        <v>327</v>
      </c>
      <c r="AT252" s="170" t="s">
        <v>237</v>
      </c>
      <c r="AU252" s="170" t="s">
        <v>87</v>
      </c>
      <c r="AY252" s="18" t="s">
        <v>234</v>
      </c>
      <c r="BE252" s="171">
        <f t="shared" si="34"/>
        <v>0</v>
      </c>
      <c r="BF252" s="171">
        <f t="shared" si="35"/>
        <v>0</v>
      </c>
      <c r="BG252" s="171">
        <f t="shared" si="36"/>
        <v>0</v>
      </c>
      <c r="BH252" s="171">
        <f t="shared" si="37"/>
        <v>0</v>
      </c>
      <c r="BI252" s="171">
        <f t="shared" si="38"/>
        <v>0</v>
      </c>
      <c r="BJ252" s="18" t="s">
        <v>87</v>
      </c>
      <c r="BK252" s="171">
        <f t="shared" si="39"/>
        <v>0</v>
      </c>
      <c r="BL252" s="18" t="s">
        <v>327</v>
      </c>
      <c r="BM252" s="170" t="s">
        <v>2105</v>
      </c>
    </row>
    <row r="253" spans="1:65" s="2" customFormat="1" ht="21.75" customHeight="1">
      <c r="A253" s="33"/>
      <c r="B253" s="157"/>
      <c r="C253" s="199" t="s">
        <v>943</v>
      </c>
      <c r="D253" s="199" t="s">
        <v>478</v>
      </c>
      <c r="E253" s="200" t="s">
        <v>2106</v>
      </c>
      <c r="F253" s="201" t="s">
        <v>2107</v>
      </c>
      <c r="G253" s="202" t="s">
        <v>305</v>
      </c>
      <c r="H253" s="203">
        <v>1</v>
      </c>
      <c r="I253" s="204"/>
      <c r="J253" s="205">
        <f t="shared" si="30"/>
        <v>0</v>
      </c>
      <c r="K253" s="206"/>
      <c r="L253" s="207"/>
      <c r="M253" s="208" t="s">
        <v>1</v>
      </c>
      <c r="N253" s="209" t="s">
        <v>41</v>
      </c>
      <c r="O253" s="62"/>
      <c r="P253" s="168">
        <f t="shared" si="31"/>
        <v>0</v>
      </c>
      <c r="Q253" s="168">
        <v>1.2999999999999999E-3</v>
      </c>
      <c r="R253" s="168">
        <f t="shared" si="32"/>
        <v>1.2999999999999999E-3</v>
      </c>
      <c r="S253" s="168">
        <v>0</v>
      </c>
      <c r="T253" s="169">
        <f t="shared" si="3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70" t="s">
        <v>643</v>
      </c>
      <c r="AT253" s="170" t="s">
        <v>478</v>
      </c>
      <c r="AU253" s="170" t="s">
        <v>87</v>
      </c>
      <c r="AY253" s="18" t="s">
        <v>234</v>
      </c>
      <c r="BE253" s="171">
        <f t="shared" si="34"/>
        <v>0</v>
      </c>
      <c r="BF253" s="171">
        <f t="shared" si="35"/>
        <v>0</v>
      </c>
      <c r="BG253" s="171">
        <f t="shared" si="36"/>
        <v>0</v>
      </c>
      <c r="BH253" s="171">
        <f t="shared" si="37"/>
        <v>0</v>
      </c>
      <c r="BI253" s="171">
        <f t="shared" si="38"/>
        <v>0</v>
      </c>
      <c r="BJ253" s="18" t="s">
        <v>87</v>
      </c>
      <c r="BK253" s="171">
        <f t="shared" si="39"/>
        <v>0</v>
      </c>
      <c r="BL253" s="18" t="s">
        <v>327</v>
      </c>
      <c r="BM253" s="170" t="s">
        <v>2108</v>
      </c>
    </row>
    <row r="254" spans="1:65" s="2" customFormat="1" ht="16.5" customHeight="1">
      <c r="A254" s="33"/>
      <c r="B254" s="157"/>
      <c r="C254" s="158" t="s">
        <v>949</v>
      </c>
      <c r="D254" s="158" t="s">
        <v>237</v>
      </c>
      <c r="E254" s="159" t="s">
        <v>2109</v>
      </c>
      <c r="F254" s="160" t="s">
        <v>2110</v>
      </c>
      <c r="G254" s="161" t="s">
        <v>305</v>
      </c>
      <c r="H254" s="162">
        <v>1</v>
      </c>
      <c r="I254" s="163"/>
      <c r="J254" s="164">
        <f t="shared" si="30"/>
        <v>0</v>
      </c>
      <c r="K254" s="165"/>
      <c r="L254" s="34"/>
      <c r="M254" s="166" t="s">
        <v>1</v>
      </c>
      <c r="N254" s="167" t="s">
        <v>41</v>
      </c>
      <c r="O254" s="62"/>
      <c r="P254" s="168">
        <f t="shared" si="31"/>
        <v>0</v>
      </c>
      <c r="Q254" s="168">
        <v>6.0000000000000002E-5</v>
      </c>
      <c r="R254" s="168">
        <f t="shared" si="32"/>
        <v>6.0000000000000002E-5</v>
      </c>
      <c r="S254" s="168">
        <v>0</v>
      </c>
      <c r="T254" s="169">
        <f t="shared" si="3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70" t="s">
        <v>327</v>
      </c>
      <c r="AT254" s="170" t="s">
        <v>237</v>
      </c>
      <c r="AU254" s="170" t="s">
        <v>87</v>
      </c>
      <c r="AY254" s="18" t="s">
        <v>234</v>
      </c>
      <c r="BE254" s="171">
        <f t="shared" si="34"/>
        <v>0</v>
      </c>
      <c r="BF254" s="171">
        <f t="shared" si="35"/>
        <v>0</v>
      </c>
      <c r="BG254" s="171">
        <f t="shared" si="36"/>
        <v>0</v>
      </c>
      <c r="BH254" s="171">
        <f t="shared" si="37"/>
        <v>0</v>
      </c>
      <c r="BI254" s="171">
        <f t="shared" si="38"/>
        <v>0</v>
      </c>
      <c r="BJ254" s="18" t="s">
        <v>87</v>
      </c>
      <c r="BK254" s="171">
        <f t="shared" si="39"/>
        <v>0</v>
      </c>
      <c r="BL254" s="18" t="s">
        <v>327</v>
      </c>
      <c r="BM254" s="170" t="s">
        <v>2111</v>
      </c>
    </row>
    <row r="255" spans="1:65" s="2" customFormat="1" ht="21.75" customHeight="1">
      <c r="A255" s="33"/>
      <c r="B255" s="157"/>
      <c r="C255" s="199" t="s">
        <v>954</v>
      </c>
      <c r="D255" s="199" t="s">
        <v>478</v>
      </c>
      <c r="E255" s="200" t="s">
        <v>2112</v>
      </c>
      <c r="F255" s="201" t="s">
        <v>2113</v>
      </c>
      <c r="G255" s="202" t="s">
        <v>305</v>
      </c>
      <c r="H255" s="203">
        <v>1</v>
      </c>
      <c r="I255" s="204"/>
      <c r="J255" s="205">
        <f t="shared" si="30"/>
        <v>0</v>
      </c>
      <c r="K255" s="206"/>
      <c r="L255" s="207"/>
      <c r="M255" s="208" t="s">
        <v>1</v>
      </c>
      <c r="N255" s="209" t="s">
        <v>41</v>
      </c>
      <c r="O255" s="62"/>
      <c r="P255" s="168">
        <f t="shared" si="31"/>
        <v>0</v>
      </c>
      <c r="Q255" s="168">
        <v>1.6000000000000001E-3</v>
      </c>
      <c r="R255" s="168">
        <f t="shared" si="32"/>
        <v>1.6000000000000001E-3</v>
      </c>
      <c r="S255" s="168">
        <v>0</v>
      </c>
      <c r="T255" s="169">
        <f t="shared" si="3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70" t="s">
        <v>643</v>
      </c>
      <c r="AT255" s="170" t="s">
        <v>478</v>
      </c>
      <c r="AU255" s="170" t="s">
        <v>87</v>
      </c>
      <c r="AY255" s="18" t="s">
        <v>234</v>
      </c>
      <c r="BE255" s="171">
        <f t="shared" si="34"/>
        <v>0</v>
      </c>
      <c r="BF255" s="171">
        <f t="shared" si="35"/>
        <v>0</v>
      </c>
      <c r="BG255" s="171">
        <f t="shared" si="36"/>
        <v>0</v>
      </c>
      <c r="BH255" s="171">
        <f t="shared" si="37"/>
        <v>0</v>
      </c>
      <c r="BI255" s="171">
        <f t="shared" si="38"/>
        <v>0</v>
      </c>
      <c r="BJ255" s="18" t="s">
        <v>87</v>
      </c>
      <c r="BK255" s="171">
        <f t="shared" si="39"/>
        <v>0</v>
      </c>
      <c r="BL255" s="18" t="s">
        <v>327</v>
      </c>
      <c r="BM255" s="170" t="s">
        <v>2114</v>
      </c>
    </row>
    <row r="256" spans="1:65" s="2" customFormat="1" ht="24.15" customHeight="1">
      <c r="A256" s="33"/>
      <c r="B256" s="157"/>
      <c r="C256" s="158" t="s">
        <v>959</v>
      </c>
      <c r="D256" s="158" t="s">
        <v>237</v>
      </c>
      <c r="E256" s="159" t="s">
        <v>2115</v>
      </c>
      <c r="F256" s="160" t="s">
        <v>2116</v>
      </c>
      <c r="G256" s="161" t="s">
        <v>305</v>
      </c>
      <c r="H256" s="162">
        <v>1</v>
      </c>
      <c r="I256" s="163"/>
      <c r="J256" s="164">
        <f t="shared" si="30"/>
        <v>0</v>
      </c>
      <c r="K256" s="165"/>
      <c r="L256" s="34"/>
      <c r="M256" s="166" t="s">
        <v>1</v>
      </c>
      <c r="N256" s="167" t="s">
        <v>41</v>
      </c>
      <c r="O256" s="62"/>
      <c r="P256" s="168">
        <f t="shared" si="31"/>
        <v>0</v>
      </c>
      <c r="Q256" s="168">
        <v>4.6999999999999999E-4</v>
      </c>
      <c r="R256" s="168">
        <f t="shared" si="32"/>
        <v>4.6999999999999999E-4</v>
      </c>
      <c r="S256" s="168">
        <v>0</v>
      </c>
      <c r="T256" s="169">
        <f t="shared" si="33"/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70" t="s">
        <v>327</v>
      </c>
      <c r="AT256" s="170" t="s">
        <v>237</v>
      </c>
      <c r="AU256" s="170" t="s">
        <v>87</v>
      </c>
      <c r="AY256" s="18" t="s">
        <v>234</v>
      </c>
      <c r="BE256" s="171">
        <f t="shared" si="34"/>
        <v>0</v>
      </c>
      <c r="BF256" s="171">
        <f t="shared" si="35"/>
        <v>0</v>
      </c>
      <c r="BG256" s="171">
        <f t="shared" si="36"/>
        <v>0</v>
      </c>
      <c r="BH256" s="171">
        <f t="shared" si="37"/>
        <v>0</v>
      </c>
      <c r="BI256" s="171">
        <f t="shared" si="38"/>
        <v>0</v>
      </c>
      <c r="BJ256" s="18" t="s">
        <v>87</v>
      </c>
      <c r="BK256" s="171">
        <f t="shared" si="39"/>
        <v>0</v>
      </c>
      <c r="BL256" s="18" t="s">
        <v>327</v>
      </c>
      <c r="BM256" s="170" t="s">
        <v>2117</v>
      </c>
    </row>
    <row r="257" spans="1:65" s="2" customFormat="1" ht="24.15" customHeight="1">
      <c r="A257" s="33"/>
      <c r="B257" s="157"/>
      <c r="C257" s="158" t="s">
        <v>965</v>
      </c>
      <c r="D257" s="158" t="s">
        <v>237</v>
      </c>
      <c r="E257" s="159" t="s">
        <v>2118</v>
      </c>
      <c r="F257" s="160" t="s">
        <v>2119</v>
      </c>
      <c r="G257" s="161" t="s">
        <v>305</v>
      </c>
      <c r="H257" s="162">
        <v>1</v>
      </c>
      <c r="I257" s="163"/>
      <c r="J257" s="164">
        <f t="shared" si="30"/>
        <v>0</v>
      </c>
      <c r="K257" s="165"/>
      <c r="L257" s="34"/>
      <c r="M257" s="166" t="s">
        <v>1</v>
      </c>
      <c r="N257" s="167" t="s">
        <v>41</v>
      </c>
      <c r="O257" s="62"/>
      <c r="P257" s="168">
        <f t="shared" si="31"/>
        <v>0</v>
      </c>
      <c r="Q257" s="168">
        <v>1.0200000000000001E-3</v>
      </c>
      <c r="R257" s="168">
        <f t="shared" si="32"/>
        <v>1.0200000000000001E-3</v>
      </c>
      <c r="S257" s="168">
        <v>0</v>
      </c>
      <c r="T257" s="169">
        <f t="shared" si="3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70" t="s">
        <v>327</v>
      </c>
      <c r="AT257" s="170" t="s">
        <v>237</v>
      </c>
      <c r="AU257" s="170" t="s">
        <v>87</v>
      </c>
      <c r="AY257" s="18" t="s">
        <v>234</v>
      </c>
      <c r="BE257" s="171">
        <f t="shared" si="34"/>
        <v>0</v>
      </c>
      <c r="BF257" s="171">
        <f t="shared" si="35"/>
        <v>0</v>
      </c>
      <c r="BG257" s="171">
        <f t="shared" si="36"/>
        <v>0</v>
      </c>
      <c r="BH257" s="171">
        <f t="shared" si="37"/>
        <v>0</v>
      </c>
      <c r="BI257" s="171">
        <f t="shared" si="38"/>
        <v>0</v>
      </c>
      <c r="BJ257" s="18" t="s">
        <v>87</v>
      </c>
      <c r="BK257" s="171">
        <f t="shared" si="39"/>
        <v>0</v>
      </c>
      <c r="BL257" s="18" t="s">
        <v>327</v>
      </c>
      <c r="BM257" s="170" t="s">
        <v>2120</v>
      </c>
    </row>
    <row r="258" spans="1:65" s="2" customFormat="1" ht="16.5" customHeight="1">
      <c r="A258" s="33"/>
      <c r="B258" s="157"/>
      <c r="C258" s="158" t="s">
        <v>969</v>
      </c>
      <c r="D258" s="158" t="s">
        <v>237</v>
      </c>
      <c r="E258" s="159" t="s">
        <v>2121</v>
      </c>
      <c r="F258" s="160" t="s">
        <v>2122</v>
      </c>
      <c r="G258" s="161" t="s">
        <v>305</v>
      </c>
      <c r="H258" s="162">
        <v>2</v>
      </c>
      <c r="I258" s="163"/>
      <c r="J258" s="164">
        <f t="shared" si="30"/>
        <v>0</v>
      </c>
      <c r="K258" s="165"/>
      <c r="L258" s="34"/>
      <c r="M258" s="166" t="s">
        <v>1</v>
      </c>
      <c r="N258" s="167" t="s">
        <v>41</v>
      </c>
      <c r="O258" s="62"/>
      <c r="P258" s="168">
        <f t="shared" si="31"/>
        <v>0</v>
      </c>
      <c r="Q258" s="168">
        <v>0</v>
      </c>
      <c r="R258" s="168">
        <f t="shared" si="32"/>
        <v>0</v>
      </c>
      <c r="S258" s="168">
        <v>0</v>
      </c>
      <c r="T258" s="169">
        <f t="shared" si="3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70" t="s">
        <v>327</v>
      </c>
      <c r="AT258" s="170" t="s">
        <v>237</v>
      </c>
      <c r="AU258" s="170" t="s">
        <v>87</v>
      </c>
      <c r="AY258" s="18" t="s">
        <v>234</v>
      </c>
      <c r="BE258" s="171">
        <f t="shared" si="34"/>
        <v>0</v>
      </c>
      <c r="BF258" s="171">
        <f t="shared" si="35"/>
        <v>0</v>
      </c>
      <c r="BG258" s="171">
        <f t="shared" si="36"/>
        <v>0</v>
      </c>
      <c r="BH258" s="171">
        <f t="shared" si="37"/>
        <v>0</v>
      </c>
      <c r="BI258" s="171">
        <f t="shared" si="38"/>
        <v>0</v>
      </c>
      <c r="BJ258" s="18" t="s">
        <v>87</v>
      </c>
      <c r="BK258" s="171">
        <f t="shared" si="39"/>
        <v>0</v>
      </c>
      <c r="BL258" s="18" t="s">
        <v>327</v>
      </c>
      <c r="BM258" s="170" t="s">
        <v>2123</v>
      </c>
    </row>
    <row r="259" spans="1:65" s="2" customFormat="1" ht="24.15" customHeight="1">
      <c r="A259" s="33"/>
      <c r="B259" s="157"/>
      <c r="C259" s="199" t="s">
        <v>984</v>
      </c>
      <c r="D259" s="199" t="s">
        <v>478</v>
      </c>
      <c r="E259" s="200" t="s">
        <v>2124</v>
      </c>
      <c r="F259" s="201" t="s">
        <v>2125</v>
      </c>
      <c r="G259" s="202" t="s">
        <v>305</v>
      </c>
      <c r="H259" s="203">
        <v>2</v>
      </c>
      <c r="I259" s="204"/>
      <c r="J259" s="205">
        <f t="shared" si="30"/>
        <v>0</v>
      </c>
      <c r="K259" s="206"/>
      <c r="L259" s="207"/>
      <c r="M259" s="208" t="s">
        <v>1</v>
      </c>
      <c r="N259" s="209" t="s">
        <v>41</v>
      </c>
      <c r="O259" s="62"/>
      <c r="P259" s="168">
        <f t="shared" si="31"/>
        <v>0</v>
      </c>
      <c r="Q259" s="168">
        <v>2.2000000000000001E-4</v>
      </c>
      <c r="R259" s="168">
        <f t="shared" si="32"/>
        <v>4.4000000000000002E-4</v>
      </c>
      <c r="S259" s="168">
        <v>0</v>
      </c>
      <c r="T259" s="169">
        <f t="shared" si="3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70" t="s">
        <v>643</v>
      </c>
      <c r="AT259" s="170" t="s">
        <v>478</v>
      </c>
      <c r="AU259" s="170" t="s">
        <v>87</v>
      </c>
      <c r="AY259" s="18" t="s">
        <v>234</v>
      </c>
      <c r="BE259" s="171">
        <f t="shared" si="34"/>
        <v>0</v>
      </c>
      <c r="BF259" s="171">
        <f t="shared" si="35"/>
        <v>0</v>
      </c>
      <c r="BG259" s="171">
        <f t="shared" si="36"/>
        <v>0</v>
      </c>
      <c r="BH259" s="171">
        <f t="shared" si="37"/>
        <v>0</v>
      </c>
      <c r="BI259" s="171">
        <f t="shared" si="38"/>
        <v>0</v>
      </c>
      <c r="BJ259" s="18" t="s">
        <v>87</v>
      </c>
      <c r="BK259" s="171">
        <f t="shared" si="39"/>
        <v>0</v>
      </c>
      <c r="BL259" s="18" t="s">
        <v>327</v>
      </c>
      <c r="BM259" s="170" t="s">
        <v>2126</v>
      </c>
    </row>
    <row r="260" spans="1:65" s="2" customFormat="1" ht="16.5" customHeight="1">
      <c r="A260" s="33"/>
      <c r="B260" s="157"/>
      <c r="C260" s="199" t="s">
        <v>993</v>
      </c>
      <c r="D260" s="199" t="s">
        <v>478</v>
      </c>
      <c r="E260" s="200" t="s">
        <v>2127</v>
      </c>
      <c r="F260" s="201" t="s">
        <v>2128</v>
      </c>
      <c r="G260" s="202" t="s">
        <v>305</v>
      </c>
      <c r="H260" s="203">
        <v>2</v>
      </c>
      <c r="I260" s="204"/>
      <c r="J260" s="205">
        <f t="shared" si="30"/>
        <v>0</v>
      </c>
      <c r="K260" s="206"/>
      <c r="L260" s="207"/>
      <c r="M260" s="208" t="s">
        <v>1</v>
      </c>
      <c r="N260" s="209" t="s">
        <v>41</v>
      </c>
      <c r="O260" s="62"/>
      <c r="P260" s="168">
        <f t="shared" si="31"/>
        <v>0</v>
      </c>
      <c r="Q260" s="168">
        <v>1E-4</v>
      </c>
      <c r="R260" s="168">
        <f t="shared" si="32"/>
        <v>2.0000000000000001E-4</v>
      </c>
      <c r="S260" s="168">
        <v>0</v>
      </c>
      <c r="T260" s="169">
        <f t="shared" si="3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70" t="s">
        <v>643</v>
      </c>
      <c r="AT260" s="170" t="s">
        <v>478</v>
      </c>
      <c r="AU260" s="170" t="s">
        <v>87</v>
      </c>
      <c r="AY260" s="18" t="s">
        <v>234</v>
      </c>
      <c r="BE260" s="171">
        <f t="shared" si="34"/>
        <v>0</v>
      </c>
      <c r="BF260" s="171">
        <f t="shared" si="35"/>
        <v>0</v>
      </c>
      <c r="BG260" s="171">
        <f t="shared" si="36"/>
        <v>0</v>
      </c>
      <c r="BH260" s="171">
        <f t="shared" si="37"/>
        <v>0</v>
      </c>
      <c r="BI260" s="171">
        <f t="shared" si="38"/>
        <v>0</v>
      </c>
      <c r="BJ260" s="18" t="s">
        <v>87</v>
      </c>
      <c r="BK260" s="171">
        <f t="shared" si="39"/>
        <v>0</v>
      </c>
      <c r="BL260" s="18" t="s">
        <v>327</v>
      </c>
      <c r="BM260" s="170" t="s">
        <v>2129</v>
      </c>
    </row>
    <row r="261" spans="1:65" s="2" customFormat="1" ht="21.75" customHeight="1">
      <c r="A261" s="33"/>
      <c r="B261" s="157"/>
      <c r="C261" s="158" t="s">
        <v>997</v>
      </c>
      <c r="D261" s="158" t="s">
        <v>237</v>
      </c>
      <c r="E261" s="159" t="s">
        <v>2130</v>
      </c>
      <c r="F261" s="160" t="s">
        <v>2131</v>
      </c>
      <c r="G261" s="161" t="s">
        <v>1875</v>
      </c>
      <c r="H261" s="223"/>
      <c r="I261" s="163"/>
      <c r="J261" s="164">
        <f t="shared" si="30"/>
        <v>0</v>
      </c>
      <c r="K261" s="165"/>
      <c r="L261" s="34"/>
      <c r="M261" s="166" t="s">
        <v>1</v>
      </c>
      <c r="N261" s="167" t="s">
        <v>41</v>
      </c>
      <c r="O261" s="62"/>
      <c r="P261" s="168">
        <f t="shared" si="31"/>
        <v>0</v>
      </c>
      <c r="Q261" s="168">
        <v>0</v>
      </c>
      <c r="R261" s="168">
        <f t="shared" si="32"/>
        <v>0</v>
      </c>
      <c r="S261" s="168">
        <v>0</v>
      </c>
      <c r="T261" s="169">
        <f t="shared" si="3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70" t="s">
        <v>327</v>
      </c>
      <c r="AT261" s="170" t="s">
        <v>237</v>
      </c>
      <c r="AU261" s="170" t="s">
        <v>87</v>
      </c>
      <c r="AY261" s="18" t="s">
        <v>234</v>
      </c>
      <c r="BE261" s="171">
        <f t="shared" si="34"/>
        <v>0</v>
      </c>
      <c r="BF261" s="171">
        <f t="shared" si="35"/>
        <v>0</v>
      </c>
      <c r="BG261" s="171">
        <f t="shared" si="36"/>
        <v>0</v>
      </c>
      <c r="BH261" s="171">
        <f t="shared" si="37"/>
        <v>0</v>
      </c>
      <c r="BI261" s="171">
        <f t="shared" si="38"/>
        <v>0</v>
      </c>
      <c r="BJ261" s="18" t="s">
        <v>87</v>
      </c>
      <c r="BK261" s="171">
        <f t="shared" si="39"/>
        <v>0</v>
      </c>
      <c r="BL261" s="18" t="s">
        <v>327</v>
      </c>
      <c r="BM261" s="170" t="s">
        <v>2132</v>
      </c>
    </row>
    <row r="262" spans="1:65" s="12" customFormat="1" ht="22.95" customHeight="1">
      <c r="B262" s="144"/>
      <c r="D262" s="145" t="s">
        <v>74</v>
      </c>
      <c r="E262" s="155" t="s">
        <v>2133</v>
      </c>
      <c r="F262" s="155" t="s">
        <v>2134</v>
      </c>
      <c r="I262" s="147"/>
      <c r="J262" s="156">
        <f>BK262</f>
        <v>0</v>
      </c>
      <c r="L262" s="144"/>
      <c r="M262" s="149"/>
      <c r="N262" s="150"/>
      <c r="O262" s="150"/>
      <c r="P262" s="151">
        <f>SUM(P263:P273)</f>
        <v>0</v>
      </c>
      <c r="Q262" s="150"/>
      <c r="R262" s="151">
        <f>SUM(R263:R273)</f>
        <v>1.0247800000000002</v>
      </c>
      <c r="S262" s="150"/>
      <c r="T262" s="152">
        <f>SUM(T263:T273)</f>
        <v>0</v>
      </c>
      <c r="AR262" s="145" t="s">
        <v>87</v>
      </c>
      <c r="AT262" s="153" t="s">
        <v>74</v>
      </c>
      <c r="AU262" s="153" t="s">
        <v>82</v>
      </c>
      <c r="AY262" s="145" t="s">
        <v>234</v>
      </c>
      <c r="BK262" s="154">
        <f>SUM(BK263:BK273)</f>
        <v>0</v>
      </c>
    </row>
    <row r="263" spans="1:65" s="2" customFormat="1" ht="24.15" customHeight="1">
      <c r="A263" s="33"/>
      <c r="B263" s="157"/>
      <c r="C263" s="158" t="s">
        <v>1001</v>
      </c>
      <c r="D263" s="158" t="s">
        <v>237</v>
      </c>
      <c r="E263" s="159" t="s">
        <v>2135</v>
      </c>
      <c r="F263" s="160" t="s">
        <v>2136</v>
      </c>
      <c r="G263" s="161" t="s">
        <v>305</v>
      </c>
      <c r="H263" s="162">
        <v>29</v>
      </c>
      <c r="I263" s="163"/>
      <c r="J263" s="164">
        <f t="shared" ref="J263:J273" si="40">ROUND(I263*H263,2)</f>
        <v>0</v>
      </c>
      <c r="K263" s="165"/>
      <c r="L263" s="34"/>
      <c r="M263" s="166" t="s">
        <v>1</v>
      </c>
      <c r="N263" s="167" t="s">
        <v>41</v>
      </c>
      <c r="O263" s="62"/>
      <c r="P263" s="168">
        <f t="shared" ref="P263:P273" si="41">O263*H263</f>
        <v>0</v>
      </c>
      <c r="Q263" s="168">
        <v>0</v>
      </c>
      <c r="R263" s="168">
        <f t="shared" ref="R263:R273" si="42">Q263*H263</f>
        <v>0</v>
      </c>
      <c r="S263" s="168">
        <v>0</v>
      </c>
      <c r="T263" s="169">
        <f t="shared" ref="T263:T273" si="43"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70" t="s">
        <v>327</v>
      </c>
      <c r="AT263" s="170" t="s">
        <v>237</v>
      </c>
      <c r="AU263" s="170" t="s">
        <v>87</v>
      </c>
      <c r="AY263" s="18" t="s">
        <v>234</v>
      </c>
      <c r="BE263" s="171">
        <f t="shared" ref="BE263:BE273" si="44">IF(N263="základná",J263,0)</f>
        <v>0</v>
      </c>
      <c r="BF263" s="171">
        <f t="shared" ref="BF263:BF273" si="45">IF(N263="znížená",J263,0)</f>
        <v>0</v>
      </c>
      <c r="BG263" s="171">
        <f t="shared" ref="BG263:BG273" si="46">IF(N263="zákl. prenesená",J263,0)</f>
        <v>0</v>
      </c>
      <c r="BH263" s="171">
        <f t="shared" ref="BH263:BH273" si="47">IF(N263="zníž. prenesená",J263,0)</f>
        <v>0</v>
      </c>
      <c r="BI263" s="171">
        <f t="shared" ref="BI263:BI273" si="48">IF(N263="nulová",J263,0)</f>
        <v>0</v>
      </c>
      <c r="BJ263" s="18" t="s">
        <v>87</v>
      </c>
      <c r="BK263" s="171">
        <f t="shared" ref="BK263:BK273" si="49">ROUND(I263*H263,2)</f>
        <v>0</v>
      </c>
      <c r="BL263" s="18" t="s">
        <v>327</v>
      </c>
      <c r="BM263" s="170" t="s">
        <v>2137</v>
      </c>
    </row>
    <row r="264" spans="1:65" s="2" customFormat="1" ht="24.15" customHeight="1">
      <c r="A264" s="33"/>
      <c r="B264" s="157"/>
      <c r="C264" s="158" t="s">
        <v>1005</v>
      </c>
      <c r="D264" s="158" t="s">
        <v>237</v>
      </c>
      <c r="E264" s="159" t="s">
        <v>2138</v>
      </c>
      <c r="F264" s="160" t="s">
        <v>2139</v>
      </c>
      <c r="G264" s="161" t="s">
        <v>305</v>
      </c>
      <c r="H264" s="162">
        <v>10</v>
      </c>
      <c r="I264" s="163"/>
      <c r="J264" s="164">
        <f t="shared" si="40"/>
        <v>0</v>
      </c>
      <c r="K264" s="165"/>
      <c r="L264" s="34"/>
      <c r="M264" s="166" t="s">
        <v>1</v>
      </c>
      <c r="N264" s="167" t="s">
        <v>41</v>
      </c>
      <c r="O264" s="62"/>
      <c r="P264" s="168">
        <f t="shared" si="41"/>
        <v>0</v>
      </c>
      <c r="Q264" s="168">
        <v>2.0000000000000002E-5</v>
      </c>
      <c r="R264" s="168">
        <f t="shared" si="42"/>
        <v>2.0000000000000001E-4</v>
      </c>
      <c r="S264" s="168">
        <v>0</v>
      </c>
      <c r="T264" s="169">
        <f t="shared" si="43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70" t="s">
        <v>327</v>
      </c>
      <c r="AT264" s="170" t="s">
        <v>237</v>
      </c>
      <c r="AU264" s="170" t="s">
        <v>87</v>
      </c>
      <c r="AY264" s="18" t="s">
        <v>234</v>
      </c>
      <c r="BE264" s="171">
        <f t="shared" si="44"/>
        <v>0</v>
      </c>
      <c r="BF264" s="171">
        <f t="shared" si="45"/>
        <v>0</v>
      </c>
      <c r="BG264" s="171">
        <f t="shared" si="46"/>
        <v>0</v>
      </c>
      <c r="BH264" s="171">
        <f t="shared" si="47"/>
        <v>0</v>
      </c>
      <c r="BI264" s="171">
        <f t="shared" si="48"/>
        <v>0</v>
      </c>
      <c r="BJ264" s="18" t="s">
        <v>87</v>
      </c>
      <c r="BK264" s="171">
        <f t="shared" si="49"/>
        <v>0</v>
      </c>
      <c r="BL264" s="18" t="s">
        <v>327</v>
      </c>
      <c r="BM264" s="170" t="s">
        <v>2140</v>
      </c>
    </row>
    <row r="265" spans="1:65" s="2" customFormat="1" ht="33" customHeight="1">
      <c r="A265" s="33"/>
      <c r="B265" s="157"/>
      <c r="C265" s="158" t="s">
        <v>1011</v>
      </c>
      <c r="D265" s="158" t="s">
        <v>237</v>
      </c>
      <c r="E265" s="159" t="s">
        <v>2141</v>
      </c>
      <c r="F265" s="160" t="s">
        <v>2142</v>
      </c>
      <c r="G265" s="161" t="s">
        <v>305</v>
      </c>
      <c r="H265" s="162">
        <v>12</v>
      </c>
      <c r="I265" s="163"/>
      <c r="J265" s="164">
        <f t="shared" si="40"/>
        <v>0</v>
      </c>
      <c r="K265" s="165"/>
      <c r="L265" s="34"/>
      <c r="M265" s="166" t="s">
        <v>1</v>
      </c>
      <c r="N265" s="167" t="s">
        <v>41</v>
      </c>
      <c r="O265" s="62"/>
      <c r="P265" s="168">
        <f t="shared" si="41"/>
        <v>0</v>
      </c>
      <c r="Q265" s="168">
        <v>2.0000000000000002E-5</v>
      </c>
      <c r="R265" s="168">
        <f t="shared" si="42"/>
        <v>2.4000000000000003E-4</v>
      </c>
      <c r="S265" s="168">
        <v>0</v>
      </c>
      <c r="T265" s="169">
        <f t="shared" si="4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70" t="s">
        <v>327</v>
      </c>
      <c r="AT265" s="170" t="s">
        <v>237</v>
      </c>
      <c r="AU265" s="170" t="s">
        <v>87</v>
      </c>
      <c r="AY265" s="18" t="s">
        <v>234</v>
      </c>
      <c r="BE265" s="171">
        <f t="shared" si="44"/>
        <v>0</v>
      </c>
      <c r="BF265" s="171">
        <f t="shared" si="45"/>
        <v>0</v>
      </c>
      <c r="BG265" s="171">
        <f t="shared" si="46"/>
        <v>0</v>
      </c>
      <c r="BH265" s="171">
        <f t="shared" si="47"/>
        <v>0</v>
      </c>
      <c r="BI265" s="171">
        <f t="shared" si="48"/>
        <v>0</v>
      </c>
      <c r="BJ265" s="18" t="s">
        <v>87</v>
      </c>
      <c r="BK265" s="171">
        <f t="shared" si="49"/>
        <v>0</v>
      </c>
      <c r="BL265" s="18" t="s">
        <v>327</v>
      </c>
      <c r="BM265" s="170" t="s">
        <v>2143</v>
      </c>
    </row>
    <row r="266" spans="1:65" s="2" customFormat="1" ht="33" customHeight="1">
      <c r="A266" s="33"/>
      <c r="B266" s="157"/>
      <c r="C266" s="199" t="s">
        <v>1015</v>
      </c>
      <c r="D266" s="199" t="s">
        <v>478</v>
      </c>
      <c r="E266" s="200" t="s">
        <v>2144</v>
      </c>
      <c r="F266" s="201" t="s">
        <v>2145</v>
      </c>
      <c r="G266" s="202" t="s">
        <v>305</v>
      </c>
      <c r="H266" s="203">
        <v>10</v>
      </c>
      <c r="I266" s="204"/>
      <c r="J266" s="205">
        <f t="shared" si="40"/>
        <v>0</v>
      </c>
      <c r="K266" s="206"/>
      <c r="L266" s="207"/>
      <c r="M266" s="208" t="s">
        <v>1</v>
      </c>
      <c r="N266" s="209" t="s">
        <v>41</v>
      </c>
      <c r="O266" s="62"/>
      <c r="P266" s="168">
        <f t="shared" si="41"/>
        <v>0</v>
      </c>
      <c r="Q266" s="168">
        <v>3.7170000000000002E-2</v>
      </c>
      <c r="R266" s="168">
        <f t="shared" si="42"/>
        <v>0.37170000000000003</v>
      </c>
      <c r="S266" s="168">
        <v>0</v>
      </c>
      <c r="T266" s="169">
        <f t="shared" si="4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70" t="s">
        <v>643</v>
      </c>
      <c r="AT266" s="170" t="s">
        <v>478</v>
      </c>
      <c r="AU266" s="170" t="s">
        <v>87</v>
      </c>
      <c r="AY266" s="18" t="s">
        <v>234</v>
      </c>
      <c r="BE266" s="171">
        <f t="shared" si="44"/>
        <v>0</v>
      </c>
      <c r="BF266" s="171">
        <f t="shared" si="45"/>
        <v>0</v>
      </c>
      <c r="BG266" s="171">
        <f t="shared" si="46"/>
        <v>0</v>
      </c>
      <c r="BH266" s="171">
        <f t="shared" si="47"/>
        <v>0</v>
      </c>
      <c r="BI266" s="171">
        <f t="shared" si="48"/>
        <v>0</v>
      </c>
      <c r="BJ266" s="18" t="s">
        <v>87</v>
      </c>
      <c r="BK266" s="171">
        <f t="shared" si="49"/>
        <v>0</v>
      </c>
      <c r="BL266" s="18" t="s">
        <v>327</v>
      </c>
      <c r="BM266" s="170" t="s">
        <v>2146</v>
      </c>
    </row>
    <row r="267" spans="1:65" s="2" customFormat="1" ht="33" customHeight="1">
      <c r="A267" s="33"/>
      <c r="B267" s="157"/>
      <c r="C267" s="199" t="s">
        <v>1021</v>
      </c>
      <c r="D267" s="199" t="s">
        <v>478</v>
      </c>
      <c r="E267" s="200" t="s">
        <v>2147</v>
      </c>
      <c r="F267" s="201" t="s">
        <v>2148</v>
      </c>
      <c r="G267" s="202" t="s">
        <v>305</v>
      </c>
      <c r="H267" s="203">
        <v>11</v>
      </c>
      <c r="I267" s="204"/>
      <c r="J267" s="205">
        <f t="shared" si="40"/>
        <v>0</v>
      </c>
      <c r="K267" s="206"/>
      <c r="L267" s="207"/>
      <c r="M267" s="208" t="s">
        <v>1</v>
      </c>
      <c r="N267" s="209" t="s">
        <v>41</v>
      </c>
      <c r="O267" s="62"/>
      <c r="P267" s="168">
        <f t="shared" si="41"/>
        <v>0</v>
      </c>
      <c r="Q267" s="168">
        <v>4.6460000000000001E-2</v>
      </c>
      <c r="R267" s="168">
        <f t="shared" si="42"/>
        <v>0.51106000000000007</v>
      </c>
      <c r="S267" s="168">
        <v>0</v>
      </c>
      <c r="T267" s="169">
        <f t="shared" si="4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0" t="s">
        <v>643</v>
      </c>
      <c r="AT267" s="170" t="s">
        <v>478</v>
      </c>
      <c r="AU267" s="170" t="s">
        <v>87</v>
      </c>
      <c r="AY267" s="18" t="s">
        <v>234</v>
      </c>
      <c r="BE267" s="171">
        <f t="shared" si="44"/>
        <v>0</v>
      </c>
      <c r="BF267" s="171">
        <f t="shared" si="45"/>
        <v>0</v>
      </c>
      <c r="BG267" s="171">
        <f t="shared" si="46"/>
        <v>0</v>
      </c>
      <c r="BH267" s="171">
        <f t="shared" si="47"/>
        <v>0</v>
      </c>
      <c r="BI267" s="171">
        <f t="shared" si="48"/>
        <v>0</v>
      </c>
      <c r="BJ267" s="18" t="s">
        <v>87</v>
      </c>
      <c r="BK267" s="171">
        <f t="shared" si="49"/>
        <v>0</v>
      </c>
      <c r="BL267" s="18" t="s">
        <v>327</v>
      </c>
      <c r="BM267" s="170" t="s">
        <v>2149</v>
      </c>
    </row>
    <row r="268" spans="1:65" s="2" customFormat="1" ht="33" customHeight="1">
      <c r="A268" s="33"/>
      <c r="B268" s="157"/>
      <c r="C268" s="199" t="s">
        <v>1031</v>
      </c>
      <c r="D268" s="199" t="s">
        <v>478</v>
      </c>
      <c r="E268" s="200" t="s">
        <v>2150</v>
      </c>
      <c r="F268" s="201" t="s">
        <v>2151</v>
      </c>
      <c r="G268" s="202" t="s">
        <v>305</v>
      </c>
      <c r="H268" s="203">
        <v>1</v>
      </c>
      <c r="I268" s="204"/>
      <c r="J268" s="205">
        <f t="shared" si="40"/>
        <v>0</v>
      </c>
      <c r="K268" s="206"/>
      <c r="L268" s="207"/>
      <c r="M268" s="208" t="s">
        <v>1</v>
      </c>
      <c r="N268" s="209" t="s">
        <v>41</v>
      </c>
      <c r="O268" s="62"/>
      <c r="P268" s="168">
        <f t="shared" si="41"/>
        <v>0</v>
      </c>
      <c r="Q268" s="168">
        <v>5.5759999999999997E-2</v>
      </c>
      <c r="R268" s="168">
        <f t="shared" si="42"/>
        <v>5.5759999999999997E-2</v>
      </c>
      <c r="S268" s="168">
        <v>0</v>
      </c>
      <c r="T268" s="169">
        <f t="shared" si="43"/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70" t="s">
        <v>643</v>
      </c>
      <c r="AT268" s="170" t="s">
        <v>478</v>
      </c>
      <c r="AU268" s="170" t="s">
        <v>87</v>
      </c>
      <c r="AY268" s="18" t="s">
        <v>234</v>
      </c>
      <c r="BE268" s="171">
        <f t="shared" si="44"/>
        <v>0</v>
      </c>
      <c r="BF268" s="171">
        <f t="shared" si="45"/>
        <v>0</v>
      </c>
      <c r="BG268" s="171">
        <f t="shared" si="46"/>
        <v>0</v>
      </c>
      <c r="BH268" s="171">
        <f t="shared" si="47"/>
        <v>0</v>
      </c>
      <c r="BI268" s="171">
        <f t="shared" si="48"/>
        <v>0</v>
      </c>
      <c r="BJ268" s="18" t="s">
        <v>87</v>
      </c>
      <c r="BK268" s="171">
        <f t="shared" si="49"/>
        <v>0</v>
      </c>
      <c r="BL268" s="18" t="s">
        <v>327</v>
      </c>
      <c r="BM268" s="170" t="s">
        <v>2152</v>
      </c>
    </row>
    <row r="269" spans="1:65" s="2" customFormat="1" ht="21.75" customHeight="1">
      <c r="A269" s="33"/>
      <c r="B269" s="157"/>
      <c r="C269" s="158" t="s">
        <v>325</v>
      </c>
      <c r="D269" s="158" t="s">
        <v>237</v>
      </c>
      <c r="E269" s="159" t="s">
        <v>2153</v>
      </c>
      <c r="F269" s="160" t="s">
        <v>2154</v>
      </c>
      <c r="G269" s="161" t="s">
        <v>305</v>
      </c>
      <c r="H269" s="162">
        <v>7</v>
      </c>
      <c r="I269" s="163"/>
      <c r="J269" s="164">
        <f t="shared" si="40"/>
        <v>0</v>
      </c>
      <c r="K269" s="165"/>
      <c r="L269" s="34"/>
      <c r="M269" s="166" t="s">
        <v>1</v>
      </c>
      <c r="N269" s="167" t="s">
        <v>41</v>
      </c>
      <c r="O269" s="62"/>
      <c r="P269" s="168">
        <f t="shared" si="41"/>
        <v>0</v>
      </c>
      <c r="Q269" s="168">
        <v>2.0000000000000002E-5</v>
      </c>
      <c r="R269" s="168">
        <f t="shared" si="42"/>
        <v>1.4000000000000001E-4</v>
      </c>
      <c r="S269" s="168">
        <v>0</v>
      </c>
      <c r="T269" s="169">
        <f t="shared" si="43"/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70" t="s">
        <v>327</v>
      </c>
      <c r="AT269" s="170" t="s">
        <v>237</v>
      </c>
      <c r="AU269" s="170" t="s">
        <v>87</v>
      </c>
      <c r="AY269" s="18" t="s">
        <v>234</v>
      </c>
      <c r="BE269" s="171">
        <f t="shared" si="44"/>
        <v>0</v>
      </c>
      <c r="BF269" s="171">
        <f t="shared" si="45"/>
        <v>0</v>
      </c>
      <c r="BG269" s="171">
        <f t="shared" si="46"/>
        <v>0</v>
      </c>
      <c r="BH269" s="171">
        <f t="shared" si="47"/>
        <v>0</v>
      </c>
      <c r="BI269" s="171">
        <f t="shared" si="48"/>
        <v>0</v>
      </c>
      <c r="BJ269" s="18" t="s">
        <v>87</v>
      </c>
      <c r="BK269" s="171">
        <f t="shared" si="49"/>
        <v>0</v>
      </c>
      <c r="BL269" s="18" t="s">
        <v>327</v>
      </c>
      <c r="BM269" s="170" t="s">
        <v>2155</v>
      </c>
    </row>
    <row r="270" spans="1:65" s="2" customFormat="1" ht="33" customHeight="1">
      <c r="A270" s="33"/>
      <c r="B270" s="157"/>
      <c r="C270" s="199" t="s">
        <v>1038</v>
      </c>
      <c r="D270" s="199" t="s">
        <v>478</v>
      </c>
      <c r="E270" s="200" t="s">
        <v>2156</v>
      </c>
      <c r="F270" s="201" t="s">
        <v>2157</v>
      </c>
      <c r="G270" s="202" t="s">
        <v>305</v>
      </c>
      <c r="H270" s="203">
        <v>7</v>
      </c>
      <c r="I270" s="204"/>
      <c r="J270" s="205">
        <f t="shared" si="40"/>
        <v>0</v>
      </c>
      <c r="K270" s="206"/>
      <c r="L270" s="207"/>
      <c r="M270" s="208" t="s">
        <v>1</v>
      </c>
      <c r="N270" s="209" t="s">
        <v>41</v>
      </c>
      <c r="O270" s="62"/>
      <c r="P270" s="168">
        <f t="shared" si="41"/>
        <v>0</v>
      </c>
      <c r="Q270" s="168">
        <v>1.2239999999999999E-2</v>
      </c>
      <c r="R270" s="168">
        <f t="shared" si="42"/>
        <v>8.5679999999999992E-2</v>
      </c>
      <c r="S270" s="168">
        <v>0</v>
      </c>
      <c r="T270" s="169">
        <f t="shared" si="43"/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70" t="s">
        <v>643</v>
      </c>
      <c r="AT270" s="170" t="s">
        <v>478</v>
      </c>
      <c r="AU270" s="170" t="s">
        <v>87</v>
      </c>
      <c r="AY270" s="18" t="s">
        <v>234</v>
      </c>
      <c r="BE270" s="171">
        <f t="shared" si="44"/>
        <v>0</v>
      </c>
      <c r="BF270" s="171">
        <f t="shared" si="45"/>
        <v>0</v>
      </c>
      <c r="BG270" s="171">
        <f t="shared" si="46"/>
        <v>0</v>
      </c>
      <c r="BH270" s="171">
        <f t="shared" si="47"/>
        <v>0</v>
      </c>
      <c r="BI270" s="171">
        <f t="shared" si="48"/>
        <v>0</v>
      </c>
      <c r="BJ270" s="18" t="s">
        <v>87</v>
      </c>
      <c r="BK270" s="171">
        <f t="shared" si="49"/>
        <v>0</v>
      </c>
      <c r="BL270" s="18" t="s">
        <v>327</v>
      </c>
      <c r="BM270" s="170" t="s">
        <v>2158</v>
      </c>
    </row>
    <row r="271" spans="1:65" s="2" customFormat="1" ht="24.15" customHeight="1">
      <c r="A271" s="33"/>
      <c r="B271" s="157"/>
      <c r="C271" s="158" t="s">
        <v>1042</v>
      </c>
      <c r="D271" s="158" t="s">
        <v>237</v>
      </c>
      <c r="E271" s="159" t="s">
        <v>2159</v>
      </c>
      <c r="F271" s="160" t="s">
        <v>2160</v>
      </c>
      <c r="G271" s="161" t="s">
        <v>305</v>
      </c>
      <c r="H271" s="162">
        <v>7</v>
      </c>
      <c r="I271" s="163"/>
      <c r="J271" s="164">
        <f t="shared" si="40"/>
        <v>0</v>
      </c>
      <c r="K271" s="165"/>
      <c r="L271" s="34"/>
      <c r="M271" s="166" t="s">
        <v>1</v>
      </c>
      <c r="N271" s="167" t="s">
        <v>41</v>
      </c>
      <c r="O271" s="62"/>
      <c r="P271" s="168">
        <f t="shared" si="41"/>
        <v>0</v>
      </c>
      <c r="Q271" s="168">
        <v>0</v>
      </c>
      <c r="R271" s="168">
        <f t="shared" si="42"/>
        <v>0</v>
      </c>
      <c r="S271" s="168">
        <v>0</v>
      </c>
      <c r="T271" s="169">
        <f t="shared" si="43"/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70" t="s">
        <v>327</v>
      </c>
      <c r="AT271" s="170" t="s">
        <v>237</v>
      </c>
      <c r="AU271" s="170" t="s">
        <v>87</v>
      </c>
      <c r="AY271" s="18" t="s">
        <v>234</v>
      </c>
      <c r="BE271" s="171">
        <f t="shared" si="44"/>
        <v>0</v>
      </c>
      <c r="BF271" s="171">
        <f t="shared" si="45"/>
        <v>0</v>
      </c>
      <c r="BG271" s="171">
        <f t="shared" si="46"/>
        <v>0</v>
      </c>
      <c r="BH271" s="171">
        <f t="shared" si="47"/>
        <v>0</v>
      </c>
      <c r="BI271" s="171">
        <f t="shared" si="48"/>
        <v>0</v>
      </c>
      <c r="BJ271" s="18" t="s">
        <v>87</v>
      </c>
      <c r="BK271" s="171">
        <f t="shared" si="49"/>
        <v>0</v>
      </c>
      <c r="BL271" s="18" t="s">
        <v>327</v>
      </c>
      <c r="BM271" s="170" t="s">
        <v>2161</v>
      </c>
    </row>
    <row r="272" spans="1:65" s="2" customFormat="1" ht="24.15" customHeight="1">
      <c r="A272" s="33"/>
      <c r="B272" s="157"/>
      <c r="C272" s="158" t="s">
        <v>1046</v>
      </c>
      <c r="D272" s="158" t="s">
        <v>237</v>
      </c>
      <c r="E272" s="159" t="s">
        <v>2162</v>
      </c>
      <c r="F272" s="160" t="s">
        <v>2163</v>
      </c>
      <c r="G272" s="161" t="s">
        <v>305</v>
      </c>
      <c r="H272" s="162">
        <v>22</v>
      </c>
      <c r="I272" s="163"/>
      <c r="J272" s="164">
        <f t="shared" si="40"/>
        <v>0</v>
      </c>
      <c r="K272" s="165"/>
      <c r="L272" s="34"/>
      <c r="M272" s="166" t="s">
        <v>1</v>
      </c>
      <c r="N272" s="167" t="s">
        <v>41</v>
      </c>
      <c r="O272" s="62"/>
      <c r="P272" s="168">
        <f t="shared" si="41"/>
        <v>0</v>
      </c>
      <c r="Q272" s="168">
        <v>0</v>
      </c>
      <c r="R272" s="168">
        <f t="shared" si="42"/>
        <v>0</v>
      </c>
      <c r="S272" s="168">
        <v>0</v>
      </c>
      <c r="T272" s="169">
        <f t="shared" si="43"/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70" t="s">
        <v>327</v>
      </c>
      <c r="AT272" s="170" t="s">
        <v>237</v>
      </c>
      <c r="AU272" s="170" t="s">
        <v>87</v>
      </c>
      <c r="AY272" s="18" t="s">
        <v>234</v>
      </c>
      <c r="BE272" s="171">
        <f t="shared" si="44"/>
        <v>0</v>
      </c>
      <c r="BF272" s="171">
        <f t="shared" si="45"/>
        <v>0</v>
      </c>
      <c r="BG272" s="171">
        <f t="shared" si="46"/>
        <v>0</v>
      </c>
      <c r="BH272" s="171">
        <f t="shared" si="47"/>
        <v>0</v>
      </c>
      <c r="BI272" s="171">
        <f t="shared" si="48"/>
        <v>0</v>
      </c>
      <c r="BJ272" s="18" t="s">
        <v>87</v>
      </c>
      <c r="BK272" s="171">
        <f t="shared" si="49"/>
        <v>0</v>
      </c>
      <c r="BL272" s="18" t="s">
        <v>327</v>
      </c>
      <c r="BM272" s="170" t="s">
        <v>2164</v>
      </c>
    </row>
    <row r="273" spans="1:65" s="2" customFormat="1" ht="24.15" customHeight="1">
      <c r="A273" s="33"/>
      <c r="B273" s="157"/>
      <c r="C273" s="158" t="s">
        <v>1050</v>
      </c>
      <c r="D273" s="158" t="s">
        <v>237</v>
      </c>
      <c r="E273" s="159" t="s">
        <v>2165</v>
      </c>
      <c r="F273" s="160" t="s">
        <v>2166</v>
      </c>
      <c r="G273" s="161" t="s">
        <v>267</v>
      </c>
      <c r="H273" s="162">
        <v>1.0249999999999999</v>
      </c>
      <c r="I273" s="163"/>
      <c r="J273" s="164">
        <f t="shared" si="40"/>
        <v>0</v>
      </c>
      <c r="K273" s="165"/>
      <c r="L273" s="34"/>
      <c r="M273" s="166" t="s">
        <v>1</v>
      </c>
      <c r="N273" s="167" t="s">
        <v>41</v>
      </c>
      <c r="O273" s="62"/>
      <c r="P273" s="168">
        <f t="shared" si="41"/>
        <v>0</v>
      </c>
      <c r="Q273" s="168">
        <v>0</v>
      </c>
      <c r="R273" s="168">
        <f t="shared" si="42"/>
        <v>0</v>
      </c>
      <c r="S273" s="168">
        <v>0</v>
      </c>
      <c r="T273" s="169">
        <f t="shared" si="43"/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70" t="s">
        <v>327</v>
      </c>
      <c r="AT273" s="170" t="s">
        <v>237</v>
      </c>
      <c r="AU273" s="170" t="s">
        <v>87</v>
      </c>
      <c r="AY273" s="18" t="s">
        <v>234</v>
      </c>
      <c r="BE273" s="171">
        <f t="shared" si="44"/>
        <v>0</v>
      </c>
      <c r="BF273" s="171">
        <f t="shared" si="45"/>
        <v>0</v>
      </c>
      <c r="BG273" s="171">
        <f t="shared" si="46"/>
        <v>0</v>
      </c>
      <c r="BH273" s="171">
        <f t="shared" si="47"/>
        <v>0</v>
      </c>
      <c r="BI273" s="171">
        <f t="shared" si="48"/>
        <v>0</v>
      </c>
      <c r="BJ273" s="18" t="s">
        <v>87</v>
      </c>
      <c r="BK273" s="171">
        <f t="shared" si="49"/>
        <v>0</v>
      </c>
      <c r="BL273" s="18" t="s">
        <v>327</v>
      </c>
      <c r="BM273" s="170" t="s">
        <v>2167</v>
      </c>
    </row>
    <row r="274" spans="1:65" s="12" customFormat="1" ht="22.95" customHeight="1">
      <c r="B274" s="144"/>
      <c r="D274" s="145" t="s">
        <v>74</v>
      </c>
      <c r="E274" s="155" t="s">
        <v>385</v>
      </c>
      <c r="F274" s="155" t="s">
        <v>386</v>
      </c>
      <c r="I274" s="147"/>
      <c r="J274" s="156">
        <f>BK274</f>
        <v>0</v>
      </c>
      <c r="L274" s="144"/>
      <c r="M274" s="149"/>
      <c r="N274" s="150"/>
      <c r="O274" s="150"/>
      <c r="P274" s="151">
        <f>SUM(P275:P289)</f>
        <v>0</v>
      </c>
      <c r="Q274" s="150"/>
      <c r="R274" s="151">
        <f>SUM(R275:R289)</f>
        <v>2.9950000000000001E-2</v>
      </c>
      <c r="S274" s="150"/>
      <c r="T274" s="152">
        <f>SUM(T275:T289)</f>
        <v>0</v>
      </c>
      <c r="AR274" s="145" t="s">
        <v>87</v>
      </c>
      <c r="AT274" s="153" t="s">
        <v>74</v>
      </c>
      <c r="AU274" s="153" t="s">
        <v>82</v>
      </c>
      <c r="AY274" s="145" t="s">
        <v>234</v>
      </c>
      <c r="BK274" s="154">
        <f>SUM(BK275:BK289)</f>
        <v>0</v>
      </c>
    </row>
    <row r="275" spans="1:65" s="2" customFormat="1" ht="24.15" customHeight="1">
      <c r="A275" s="33"/>
      <c r="B275" s="157"/>
      <c r="C275" s="158" t="s">
        <v>1054</v>
      </c>
      <c r="D275" s="158" t="s">
        <v>237</v>
      </c>
      <c r="E275" s="159" t="s">
        <v>2168</v>
      </c>
      <c r="F275" s="160" t="s">
        <v>2169</v>
      </c>
      <c r="G275" s="161" t="s">
        <v>305</v>
      </c>
      <c r="H275" s="162">
        <v>79</v>
      </c>
      <c r="I275" s="163"/>
      <c r="J275" s="164">
        <f>ROUND(I275*H275,2)</f>
        <v>0</v>
      </c>
      <c r="K275" s="165"/>
      <c r="L275" s="34"/>
      <c r="M275" s="166" t="s">
        <v>1</v>
      </c>
      <c r="N275" s="167" t="s">
        <v>41</v>
      </c>
      <c r="O275" s="62"/>
      <c r="P275" s="168">
        <f>O275*H275</f>
        <v>0</v>
      </c>
      <c r="Q275" s="168">
        <v>1E-4</v>
      </c>
      <c r="R275" s="168">
        <f>Q275*H275</f>
        <v>7.9000000000000008E-3</v>
      </c>
      <c r="S275" s="168">
        <v>0</v>
      </c>
      <c r="T275" s="169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70" t="s">
        <v>327</v>
      </c>
      <c r="AT275" s="170" t="s">
        <v>237</v>
      </c>
      <c r="AU275" s="170" t="s">
        <v>87</v>
      </c>
      <c r="AY275" s="18" t="s">
        <v>234</v>
      </c>
      <c r="BE275" s="171">
        <f>IF(N275="základná",J275,0)</f>
        <v>0</v>
      </c>
      <c r="BF275" s="171">
        <f>IF(N275="znížená",J275,0)</f>
        <v>0</v>
      </c>
      <c r="BG275" s="171">
        <f>IF(N275="zákl. prenesená",J275,0)</f>
        <v>0</v>
      </c>
      <c r="BH275" s="171">
        <f>IF(N275="zníž. prenesená",J275,0)</f>
        <v>0</v>
      </c>
      <c r="BI275" s="171">
        <f>IF(N275="nulová",J275,0)</f>
        <v>0</v>
      </c>
      <c r="BJ275" s="18" t="s">
        <v>87</v>
      </c>
      <c r="BK275" s="171">
        <f>ROUND(I275*H275,2)</f>
        <v>0</v>
      </c>
      <c r="BL275" s="18" t="s">
        <v>327</v>
      </c>
      <c r="BM275" s="170" t="s">
        <v>2170</v>
      </c>
    </row>
    <row r="276" spans="1:65" s="14" customFormat="1">
      <c r="B276" s="180"/>
      <c r="D276" s="173" t="s">
        <v>243</v>
      </c>
      <c r="E276" s="181" t="s">
        <v>1</v>
      </c>
      <c r="F276" s="182" t="s">
        <v>2171</v>
      </c>
      <c r="H276" s="183">
        <v>79</v>
      </c>
      <c r="I276" s="184"/>
      <c r="L276" s="180"/>
      <c r="M276" s="185"/>
      <c r="N276" s="186"/>
      <c r="O276" s="186"/>
      <c r="P276" s="186"/>
      <c r="Q276" s="186"/>
      <c r="R276" s="186"/>
      <c r="S276" s="186"/>
      <c r="T276" s="187"/>
      <c r="AT276" s="181" t="s">
        <v>243</v>
      </c>
      <c r="AU276" s="181" t="s">
        <v>87</v>
      </c>
      <c r="AV276" s="14" t="s">
        <v>87</v>
      </c>
      <c r="AW276" s="14" t="s">
        <v>29</v>
      </c>
      <c r="AX276" s="14" t="s">
        <v>82</v>
      </c>
      <c r="AY276" s="181" t="s">
        <v>234</v>
      </c>
    </row>
    <row r="277" spans="1:65" s="2" customFormat="1" ht="24.15" customHeight="1">
      <c r="A277" s="33"/>
      <c r="B277" s="157"/>
      <c r="C277" s="199" t="s">
        <v>1060</v>
      </c>
      <c r="D277" s="199" t="s">
        <v>478</v>
      </c>
      <c r="E277" s="200" t="s">
        <v>2172</v>
      </c>
      <c r="F277" s="201" t="s">
        <v>2173</v>
      </c>
      <c r="G277" s="202" t="s">
        <v>305</v>
      </c>
      <c r="H277" s="203">
        <v>79</v>
      </c>
      <c r="I277" s="204"/>
      <c r="J277" s="205">
        <f>ROUND(I277*H277,2)</f>
        <v>0</v>
      </c>
      <c r="K277" s="206"/>
      <c r="L277" s="207"/>
      <c r="M277" s="208" t="s">
        <v>1</v>
      </c>
      <c r="N277" s="209" t="s">
        <v>41</v>
      </c>
      <c r="O277" s="62"/>
      <c r="P277" s="168">
        <f>O277*H277</f>
        <v>0</v>
      </c>
      <c r="Q277" s="168">
        <v>5.0000000000000002E-5</v>
      </c>
      <c r="R277" s="168">
        <f>Q277*H277</f>
        <v>3.9500000000000004E-3</v>
      </c>
      <c r="S277" s="168">
        <v>0</v>
      </c>
      <c r="T277" s="169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70" t="s">
        <v>643</v>
      </c>
      <c r="AT277" s="170" t="s">
        <v>478</v>
      </c>
      <c r="AU277" s="170" t="s">
        <v>87</v>
      </c>
      <c r="AY277" s="18" t="s">
        <v>234</v>
      </c>
      <c r="BE277" s="171">
        <f>IF(N277="základná",J277,0)</f>
        <v>0</v>
      </c>
      <c r="BF277" s="171">
        <f>IF(N277="znížená",J277,0)</f>
        <v>0</v>
      </c>
      <c r="BG277" s="171">
        <f>IF(N277="zákl. prenesená",J277,0)</f>
        <v>0</v>
      </c>
      <c r="BH277" s="171">
        <f>IF(N277="zníž. prenesená",J277,0)</f>
        <v>0</v>
      </c>
      <c r="BI277" s="171">
        <f>IF(N277="nulová",J277,0)</f>
        <v>0</v>
      </c>
      <c r="BJ277" s="18" t="s">
        <v>87</v>
      </c>
      <c r="BK277" s="171">
        <f>ROUND(I277*H277,2)</f>
        <v>0</v>
      </c>
      <c r="BL277" s="18" t="s">
        <v>327</v>
      </c>
      <c r="BM277" s="170" t="s">
        <v>2174</v>
      </c>
    </row>
    <row r="278" spans="1:65" s="2" customFormat="1" ht="24.15" customHeight="1">
      <c r="A278" s="33"/>
      <c r="B278" s="157"/>
      <c r="C278" s="158" t="s">
        <v>1064</v>
      </c>
      <c r="D278" s="158" t="s">
        <v>237</v>
      </c>
      <c r="E278" s="159" t="s">
        <v>2175</v>
      </c>
      <c r="F278" s="160" t="s">
        <v>2176</v>
      </c>
      <c r="G278" s="161" t="s">
        <v>305</v>
      </c>
      <c r="H278" s="162">
        <v>60</v>
      </c>
      <c r="I278" s="163"/>
      <c r="J278" s="164">
        <f>ROUND(I278*H278,2)</f>
        <v>0</v>
      </c>
      <c r="K278" s="165"/>
      <c r="L278" s="34"/>
      <c r="M278" s="166" t="s">
        <v>1</v>
      </c>
      <c r="N278" s="167" t="s">
        <v>41</v>
      </c>
      <c r="O278" s="62"/>
      <c r="P278" s="168">
        <f>O278*H278</f>
        <v>0</v>
      </c>
      <c r="Q278" s="168">
        <v>1E-4</v>
      </c>
      <c r="R278" s="168">
        <f>Q278*H278</f>
        <v>6.0000000000000001E-3</v>
      </c>
      <c r="S278" s="168">
        <v>0</v>
      </c>
      <c r="T278" s="169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70" t="s">
        <v>327</v>
      </c>
      <c r="AT278" s="170" t="s">
        <v>237</v>
      </c>
      <c r="AU278" s="170" t="s">
        <v>87</v>
      </c>
      <c r="AY278" s="18" t="s">
        <v>234</v>
      </c>
      <c r="BE278" s="171">
        <f>IF(N278="základná",J278,0)</f>
        <v>0</v>
      </c>
      <c r="BF278" s="171">
        <f>IF(N278="znížená",J278,0)</f>
        <v>0</v>
      </c>
      <c r="BG278" s="171">
        <f>IF(N278="zákl. prenesená",J278,0)</f>
        <v>0</v>
      </c>
      <c r="BH278" s="171">
        <f>IF(N278="zníž. prenesená",J278,0)</f>
        <v>0</v>
      </c>
      <c r="BI278" s="171">
        <f>IF(N278="nulová",J278,0)</f>
        <v>0</v>
      </c>
      <c r="BJ278" s="18" t="s">
        <v>87</v>
      </c>
      <c r="BK278" s="171">
        <f>ROUND(I278*H278,2)</f>
        <v>0</v>
      </c>
      <c r="BL278" s="18" t="s">
        <v>327</v>
      </c>
      <c r="BM278" s="170" t="s">
        <v>2177</v>
      </c>
    </row>
    <row r="279" spans="1:65" s="14" customFormat="1">
      <c r="B279" s="180"/>
      <c r="D279" s="173" t="s">
        <v>243</v>
      </c>
      <c r="E279" s="181" t="s">
        <v>1</v>
      </c>
      <c r="F279" s="182" t="s">
        <v>2178</v>
      </c>
      <c r="H279" s="183">
        <v>60</v>
      </c>
      <c r="I279" s="184"/>
      <c r="L279" s="180"/>
      <c r="M279" s="185"/>
      <c r="N279" s="186"/>
      <c r="O279" s="186"/>
      <c r="P279" s="186"/>
      <c r="Q279" s="186"/>
      <c r="R279" s="186"/>
      <c r="S279" s="186"/>
      <c r="T279" s="187"/>
      <c r="AT279" s="181" t="s">
        <v>243</v>
      </c>
      <c r="AU279" s="181" t="s">
        <v>87</v>
      </c>
      <c r="AV279" s="14" t="s">
        <v>87</v>
      </c>
      <c r="AW279" s="14" t="s">
        <v>29</v>
      </c>
      <c r="AX279" s="14" t="s">
        <v>82</v>
      </c>
      <c r="AY279" s="181" t="s">
        <v>234</v>
      </c>
    </row>
    <row r="280" spans="1:65" s="2" customFormat="1" ht="24.15" customHeight="1">
      <c r="A280" s="33"/>
      <c r="B280" s="157"/>
      <c r="C280" s="199" t="s">
        <v>1068</v>
      </c>
      <c r="D280" s="199" t="s">
        <v>478</v>
      </c>
      <c r="E280" s="200" t="s">
        <v>2179</v>
      </c>
      <c r="F280" s="201" t="s">
        <v>2180</v>
      </c>
      <c r="G280" s="202" t="s">
        <v>305</v>
      </c>
      <c r="H280" s="203">
        <v>60</v>
      </c>
      <c r="I280" s="204"/>
      <c r="J280" s="205">
        <f>ROUND(I280*H280,2)</f>
        <v>0</v>
      </c>
      <c r="K280" s="206"/>
      <c r="L280" s="207"/>
      <c r="M280" s="208" t="s">
        <v>1</v>
      </c>
      <c r="N280" s="209" t="s">
        <v>41</v>
      </c>
      <c r="O280" s="62"/>
      <c r="P280" s="168">
        <f>O280*H280</f>
        <v>0</v>
      </c>
      <c r="Q280" s="168">
        <v>5.0000000000000002E-5</v>
      </c>
      <c r="R280" s="168">
        <f>Q280*H280</f>
        <v>3.0000000000000001E-3</v>
      </c>
      <c r="S280" s="168">
        <v>0</v>
      </c>
      <c r="T280" s="169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70" t="s">
        <v>643</v>
      </c>
      <c r="AT280" s="170" t="s">
        <v>478</v>
      </c>
      <c r="AU280" s="170" t="s">
        <v>87</v>
      </c>
      <c r="AY280" s="18" t="s">
        <v>234</v>
      </c>
      <c r="BE280" s="171">
        <f>IF(N280="základná",J280,0)</f>
        <v>0</v>
      </c>
      <c r="BF280" s="171">
        <f>IF(N280="znížená",J280,0)</f>
        <v>0</v>
      </c>
      <c r="BG280" s="171">
        <f>IF(N280="zákl. prenesená",J280,0)</f>
        <v>0</v>
      </c>
      <c r="BH280" s="171">
        <f>IF(N280="zníž. prenesená",J280,0)</f>
        <v>0</v>
      </c>
      <c r="BI280" s="171">
        <f>IF(N280="nulová",J280,0)</f>
        <v>0</v>
      </c>
      <c r="BJ280" s="18" t="s">
        <v>87</v>
      </c>
      <c r="BK280" s="171">
        <f>ROUND(I280*H280,2)</f>
        <v>0</v>
      </c>
      <c r="BL280" s="18" t="s">
        <v>327</v>
      </c>
      <c r="BM280" s="170" t="s">
        <v>2181</v>
      </c>
    </row>
    <row r="281" spans="1:65" s="2" customFormat="1" ht="24.15" customHeight="1">
      <c r="A281" s="33"/>
      <c r="B281" s="157"/>
      <c r="C281" s="158" t="s">
        <v>1073</v>
      </c>
      <c r="D281" s="158" t="s">
        <v>237</v>
      </c>
      <c r="E281" s="159" t="s">
        <v>2182</v>
      </c>
      <c r="F281" s="160" t="s">
        <v>2183</v>
      </c>
      <c r="G281" s="161" t="s">
        <v>305</v>
      </c>
      <c r="H281" s="162">
        <v>4</v>
      </c>
      <c r="I281" s="163"/>
      <c r="J281" s="164">
        <f>ROUND(I281*H281,2)</f>
        <v>0</v>
      </c>
      <c r="K281" s="165"/>
      <c r="L281" s="34"/>
      <c r="M281" s="166" t="s">
        <v>1</v>
      </c>
      <c r="N281" s="167" t="s">
        <v>41</v>
      </c>
      <c r="O281" s="62"/>
      <c r="P281" s="168">
        <f>O281*H281</f>
        <v>0</v>
      </c>
      <c r="Q281" s="168">
        <v>1E-4</v>
      </c>
      <c r="R281" s="168">
        <f>Q281*H281</f>
        <v>4.0000000000000002E-4</v>
      </c>
      <c r="S281" s="168">
        <v>0</v>
      </c>
      <c r="T281" s="169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70" t="s">
        <v>327</v>
      </c>
      <c r="AT281" s="170" t="s">
        <v>237</v>
      </c>
      <c r="AU281" s="170" t="s">
        <v>87</v>
      </c>
      <c r="AY281" s="18" t="s">
        <v>234</v>
      </c>
      <c r="BE281" s="171">
        <f>IF(N281="základná",J281,0)</f>
        <v>0</v>
      </c>
      <c r="BF281" s="171">
        <f>IF(N281="znížená",J281,0)</f>
        <v>0</v>
      </c>
      <c r="BG281" s="171">
        <f>IF(N281="zákl. prenesená",J281,0)</f>
        <v>0</v>
      </c>
      <c r="BH281" s="171">
        <f>IF(N281="zníž. prenesená",J281,0)</f>
        <v>0</v>
      </c>
      <c r="BI281" s="171">
        <f>IF(N281="nulová",J281,0)</f>
        <v>0</v>
      </c>
      <c r="BJ281" s="18" t="s">
        <v>87</v>
      </c>
      <c r="BK281" s="171">
        <f>ROUND(I281*H281,2)</f>
        <v>0</v>
      </c>
      <c r="BL281" s="18" t="s">
        <v>327</v>
      </c>
      <c r="BM281" s="170" t="s">
        <v>2184</v>
      </c>
    </row>
    <row r="282" spans="1:65" s="14" customFormat="1">
      <c r="B282" s="180"/>
      <c r="D282" s="173" t="s">
        <v>243</v>
      </c>
      <c r="E282" s="181" t="s">
        <v>1</v>
      </c>
      <c r="F282" s="182" t="s">
        <v>2185</v>
      </c>
      <c r="H282" s="183">
        <v>4</v>
      </c>
      <c r="I282" s="184"/>
      <c r="L282" s="180"/>
      <c r="M282" s="185"/>
      <c r="N282" s="186"/>
      <c r="O282" s="186"/>
      <c r="P282" s="186"/>
      <c r="Q282" s="186"/>
      <c r="R282" s="186"/>
      <c r="S282" s="186"/>
      <c r="T282" s="187"/>
      <c r="AT282" s="181" t="s">
        <v>243</v>
      </c>
      <c r="AU282" s="181" t="s">
        <v>87</v>
      </c>
      <c r="AV282" s="14" t="s">
        <v>87</v>
      </c>
      <c r="AW282" s="14" t="s">
        <v>29</v>
      </c>
      <c r="AX282" s="14" t="s">
        <v>82</v>
      </c>
      <c r="AY282" s="181" t="s">
        <v>234</v>
      </c>
    </row>
    <row r="283" spans="1:65" s="2" customFormat="1" ht="24.15" customHeight="1">
      <c r="A283" s="33"/>
      <c r="B283" s="157"/>
      <c r="C283" s="199" t="s">
        <v>1077</v>
      </c>
      <c r="D283" s="199" t="s">
        <v>478</v>
      </c>
      <c r="E283" s="200" t="s">
        <v>2186</v>
      </c>
      <c r="F283" s="201" t="s">
        <v>2187</v>
      </c>
      <c r="G283" s="202" t="s">
        <v>305</v>
      </c>
      <c r="H283" s="203">
        <v>4</v>
      </c>
      <c r="I283" s="204"/>
      <c r="J283" s="205">
        <f>ROUND(I283*H283,2)</f>
        <v>0</v>
      </c>
      <c r="K283" s="206"/>
      <c r="L283" s="207"/>
      <c r="M283" s="208" t="s">
        <v>1</v>
      </c>
      <c r="N283" s="209" t="s">
        <v>41</v>
      </c>
      <c r="O283" s="62"/>
      <c r="P283" s="168">
        <f>O283*H283</f>
        <v>0</v>
      </c>
      <c r="Q283" s="168">
        <v>5.0000000000000002E-5</v>
      </c>
      <c r="R283" s="168">
        <f>Q283*H283</f>
        <v>2.0000000000000001E-4</v>
      </c>
      <c r="S283" s="168">
        <v>0</v>
      </c>
      <c r="T283" s="169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70" t="s">
        <v>643</v>
      </c>
      <c r="AT283" s="170" t="s">
        <v>478</v>
      </c>
      <c r="AU283" s="170" t="s">
        <v>87</v>
      </c>
      <c r="AY283" s="18" t="s">
        <v>234</v>
      </c>
      <c r="BE283" s="171">
        <f>IF(N283="základná",J283,0)</f>
        <v>0</v>
      </c>
      <c r="BF283" s="171">
        <f>IF(N283="znížená",J283,0)</f>
        <v>0</v>
      </c>
      <c r="BG283" s="171">
        <f>IF(N283="zákl. prenesená",J283,0)</f>
        <v>0</v>
      </c>
      <c r="BH283" s="171">
        <f>IF(N283="zníž. prenesená",J283,0)</f>
        <v>0</v>
      </c>
      <c r="BI283" s="171">
        <f>IF(N283="nulová",J283,0)</f>
        <v>0</v>
      </c>
      <c r="BJ283" s="18" t="s">
        <v>87</v>
      </c>
      <c r="BK283" s="171">
        <f>ROUND(I283*H283,2)</f>
        <v>0</v>
      </c>
      <c r="BL283" s="18" t="s">
        <v>327</v>
      </c>
      <c r="BM283" s="170" t="s">
        <v>2188</v>
      </c>
    </row>
    <row r="284" spans="1:65" s="2" customFormat="1" ht="24.15" customHeight="1">
      <c r="A284" s="33"/>
      <c r="B284" s="157"/>
      <c r="C284" s="158" t="s">
        <v>1081</v>
      </c>
      <c r="D284" s="158" t="s">
        <v>237</v>
      </c>
      <c r="E284" s="159" t="s">
        <v>2189</v>
      </c>
      <c r="F284" s="160" t="s">
        <v>2190</v>
      </c>
      <c r="G284" s="161" t="s">
        <v>305</v>
      </c>
      <c r="H284" s="162">
        <v>43</v>
      </c>
      <c r="I284" s="163"/>
      <c r="J284" s="164">
        <f>ROUND(I284*H284,2)</f>
        <v>0</v>
      </c>
      <c r="K284" s="165"/>
      <c r="L284" s="34"/>
      <c r="M284" s="166" t="s">
        <v>1</v>
      </c>
      <c r="N284" s="167" t="s">
        <v>41</v>
      </c>
      <c r="O284" s="62"/>
      <c r="P284" s="168">
        <f>O284*H284</f>
        <v>0</v>
      </c>
      <c r="Q284" s="168">
        <v>1E-4</v>
      </c>
      <c r="R284" s="168">
        <f>Q284*H284</f>
        <v>4.3E-3</v>
      </c>
      <c r="S284" s="168">
        <v>0</v>
      </c>
      <c r="T284" s="169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70" t="s">
        <v>327</v>
      </c>
      <c r="AT284" s="170" t="s">
        <v>237</v>
      </c>
      <c r="AU284" s="170" t="s">
        <v>87</v>
      </c>
      <c r="AY284" s="18" t="s">
        <v>234</v>
      </c>
      <c r="BE284" s="171">
        <f>IF(N284="základná",J284,0)</f>
        <v>0</v>
      </c>
      <c r="BF284" s="171">
        <f>IF(N284="znížená",J284,0)</f>
        <v>0</v>
      </c>
      <c r="BG284" s="171">
        <f>IF(N284="zákl. prenesená",J284,0)</f>
        <v>0</v>
      </c>
      <c r="BH284" s="171">
        <f>IF(N284="zníž. prenesená",J284,0)</f>
        <v>0</v>
      </c>
      <c r="BI284" s="171">
        <f>IF(N284="nulová",J284,0)</f>
        <v>0</v>
      </c>
      <c r="BJ284" s="18" t="s">
        <v>87</v>
      </c>
      <c r="BK284" s="171">
        <f>ROUND(I284*H284,2)</f>
        <v>0</v>
      </c>
      <c r="BL284" s="18" t="s">
        <v>327</v>
      </c>
      <c r="BM284" s="170" t="s">
        <v>2191</v>
      </c>
    </row>
    <row r="285" spans="1:65" s="14" customFormat="1">
      <c r="B285" s="180"/>
      <c r="D285" s="173" t="s">
        <v>243</v>
      </c>
      <c r="E285" s="181" t="s">
        <v>1</v>
      </c>
      <c r="F285" s="182" t="s">
        <v>2192</v>
      </c>
      <c r="H285" s="183">
        <v>43</v>
      </c>
      <c r="I285" s="184"/>
      <c r="L285" s="180"/>
      <c r="M285" s="185"/>
      <c r="N285" s="186"/>
      <c r="O285" s="186"/>
      <c r="P285" s="186"/>
      <c r="Q285" s="186"/>
      <c r="R285" s="186"/>
      <c r="S285" s="186"/>
      <c r="T285" s="187"/>
      <c r="AT285" s="181" t="s">
        <v>243</v>
      </c>
      <c r="AU285" s="181" t="s">
        <v>87</v>
      </c>
      <c r="AV285" s="14" t="s">
        <v>87</v>
      </c>
      <c r="AW285" s="14" t="s">
        <v>29</v>
      </c>
      <c r="AX285" s="14" t="s">
        <v>82</v>
      </c>
      <c r="AY285" s="181" t="s">
        <v>234</v>
      </c>
    </row>
    <row r="286" spans="1:65" s="2" customFormat="1" ht="33" customHeight="1">
      <c r="A286" s="33"/>
      <c r="B286" s="157"/>
      <c r="C286" s="199" t="s">
        <v>1085</v>
      </c>
      <c r="D286" s="199" t="s">
        <v>478</v>
      </c>
      <c r="E286" s="200" t="s">
        <v>2193</v>
      </c>
      <c r="F286" s="201" t="s">
        <v>2194</v>
      </c>
      <c r="G286" s="202" t="s">
        <v>305</v>
      </c>
      <c r="H286" s="203">
        <v>43</v>
      </c>
      <c r="I286" s="204"/>
      <c r="J286" s="205">
        <f>ROUND(I286*H286,2)</f>
        <v>0</v>
      </c>
      <c r="K286" s="206"/>
      <c r="L286" s="207"/>
      <c r="M286" s="208" t="s">
        <v>1</v>
      </c>
      <c r="N286" s="209" t="s">
        <v>41</v>
      </c>
      <c r="O286" s="62"/>
      <c r="P286" s="168">
        <f>O286*H286</f>
        <v>0</v>
      </c>
      <c r="Q286" s="168">
        <v>6.0000000000000002E-5</v>
      </c>
      <c r="R286" s="168">
        <f>Q286*H286</f>
        <v>2.5800000000000003E-3</v>
      </c>
      <c r="S286" s="168">
        <v>0</v>
      </c>
      <c r="T286" s="169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70" t="s">
        <v>643</v>
      </c>
      <c r="AT286" s="170" t="s">
        <v>478</v>
      </c>
      <c r="AU286" s="170" t="s">
        <v>87</v>
      </c>
      <c r="AY286" s="18" t="s">
        <v>234</v>
      </c>
      <c r="BE286" s="171">
        <f>IF(N286="základná",J286,0)</f>
        <v>0</v>
      </c>
      <c r="BF286" s="171">
        <f>IF(N286="znížená",J286,0)</f>
        <v>0</v>
      </c>
      <c r="BG286" s="171">
        <f>IF(N286="zákl. prenesená",J286,0)</f>
        <v>0</v>
      </c>
      <c r="BH286" s="171">
        <f>IF(N286="zníž. prenesená",J286,0)</f>
        <v>0</v>
      </c>
      <c r="BI286" s="171">
        <f>IF(N286="nulová",J286,0)</f>
        <v>0</v>
      </c>
      <c r="BJ286" s="18" t="s">
        <v>87</v>
      </c>
      <c r="BK286" s="171">
        <f>ROUND(I286*H286,2)</f>
        <v>0</v>
      </c>
      <c r="BL286" s="18" t="s">
        <v>327</v>
      </c>
      <c r="BM286" s="170" t="s">
        <v>2195</v>
      </c>
    </row>
    <row r="287" spans="1:65" s="2" customFormat="1" ht="24.15" customHeight="1">
      <c r="A287" s="33"/>
      <c r="B287" s="157"/>
      <c r="C287" s="158" t="s">
        <v>1089</v>
      </c>
      <c r="D287" s="158" t="s">
        <v>237</v>
      </c>
      <c r="E287" s="159" t="s">
        <v>2196</v>
      </c>
      <c r="F287" s="160" t="s">
        <v>2197</v>
      </c>
      <c r="G287" s="161" t="s">
        <v>305</v>
      </c>
      <c r="H287" s="162">
        <v>9</v>
      </c>
      <c r="I287" s="163"/>
      <c r="J287" s="164">
        <f>ROUND(I287*H287,2)</f>
        <v>0</v>
      </c>
      <c r="K287" s="165"/>
      <c r="L287" s="34"/>
      <c r="M287" s="166" t="s">
        <v>1</v>
      </c>
      <c r="N287" s="167" t="s">
        <v>41</v>
      </c>
      <c r="O287" s="62"/>
      <c r="P287" s="168">
        <f>O287*H287</f>
        <v>0</v>
      </c>
      <c r="Q287" s="168">
        <v>1E-4</v>
      </c>
      <c r="R287" s="168">
        <f>Q287*H287</f>
        <v>9.0000000000000008E-4</v>
      </c>
      <c r="S287" s="168">
        <v>0</v>
      </c>
      <c r="T287" s="169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70" t="s">
        <v>327</v>
      </c>
      <c r="AT287" s="170" t="s">
        <v>237</v>
      </c>
      <c r="AU287" s="170" t="s">
        <v>87</v>
      </c>
      <c r="AY287" s="18" t="s">
        <v>234</v>
      </c>
      <c r="BE287" s="171">
        <f>IF(N287="základná",J287,0)</f>
        <v>0</v>
      </c>
      <c r="BF287" s="171">
        <f>IF(N287="znížená",J287,0)</f>
        <v>0</v>
      </c>
      <c r="BG287" s="171">
        <f>IF(N287="zákl. prenesená",J287,0)</f>
        <v>0</v>
      </c>
      <c r="BH287" s="171">
        <f>IF(N287="zníž. prenesená",J287,0)</f>
        <v>0</v>
      </c>
      <c r="BI287" s="171">
        <f>IF(N287="nulová",J287,0)</f>
        <v>0</v>
      </c>
      <c r="BJ287" s="18" t="s">
        <v>87</v>
      </c>
      <c r="BK287" s="171">
        <f>ROUND(I287*H287,2)</f>
        <v>0</v>
      </c>
      <c r="BL287" s="18" t="s">
        <v>327</v>
      </c>
      <c r="BM287" s="170" t="s">
        <v>2198</v>
      </c>
    </row>
    <row r="288" spans="1:65" s="14" customFormat="1">
      <c r="B288" s="180"/>
      <c r="D288" s="173" t="s">
        <v>243</v>
      </c>
      <c r="E288" s="181" t="s">
        <v>1</v>
      </c>
      <c r="F288" s="182" t="s">
        <v>2199</v>
      </c>
      <c r="H288" s="183">
        <v>9</v>
      </c>
      <c r="I288" s="184"/>
      <c r="L288" s="180"/>
      <c r="M288" s="185"/>
      <c r="N288" s="186"/>
      <c r="O288" s="186"/>
      <c r="P288" s="186"/>
      <c r="Q288" s="186"/>
      <c r="R288" s="186"/>
      <c r="S288" s="186"/>
      <c r="T288" s="187"/>
      <c r="AT288" s="181" t="s">
        <v>243</v>
      </c>
      <c r="AU288" s="181" t="s">
        <v>87</v>
      </c>
      <c r="AV288" s="14" t="s">
        <v>87</v>
      </c>
      <c r="AW288" s="14" t="s">
        <v>29</v>
      </c>
      <c r="AX288" s="14" t="s">
        <v>82</v>
      </c>
      <c r="AY288" s="181" t="s">
        <v>234</v>
      </c>
    </row>
    <row r="289" spans="1:65" s="2" customFormat="1" ht="24.15" customHeight="1">
      <c r="A289" s="33"/>
      <c r="B289" s="157"/>
      <c r="C289" s="199" t="s">
        <v>1093</v>
      </c>
      <c r="D289" s="199" t="s">
        <v>478</v>
      </c>
      <c r="E289" s="200" t="s">
        <v>2200</v>
      </c>
      <c r="F289" s="201" t="s">
        <v>2201</v>
      </c>
      <c r="G289" s="202" t="s">
        <v>305</v>
      </c>
      <c r="H289" s="203">
        <v>9</v>
      </c>
      <c r="I289" s="204"/>
      <c r="J289" s="205">
        <f>ROUND(I289*H289,2)</f>
        <v>0</v>
      </c>
      <c r="K289" s="206"/>
      <c r="L289" s="207"/>
      <c r="M289" s="208" t="s">
        <v>1</v>
      </c>
      <c r="N289" s="209" t="s">
        <v>41</v>
      </c>
      <c r="O289" s="62"/>
      <c r="P289" s="168">
        <f>O289*H289</f>
        <v>0</v>
      </c>
      <c r="Q289" s="168">
        <v>8.0000000000000007E-5</v>
      </c>
      <c r="R289" s="168">
        <f>Q289*H289</f>
        <v>7.2000000000000005E-4</v>
      </c>
      <c r="S289" s="168">
        <v>0</v>
      </c>
      <c r="T289" s="169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70" t="s">
        <v>643</v>
      </c>
      <c r="AT289" s="170" t="s">
        <v>478</v>
      </c>
      <c r="AU289" s="170" t="s">
        <v>87</v>
      </c>
      <c r="AY289" s="18" t="s">
        <v>234</v>
      </c>
      <c r="BE289" s="171">
        <f>IF(N289="základná",J289,0)</f>
        <v>0</v>
      </c>
      <c r="BF289" s="171">
        <f>IF(N289="znížená",J289,0)</f>
        <v>0</v>
      </c>
      <c r="BG289" s="171">
        <f>IF(N289="zákl. prenesená",J289,0)</f>
        <v>0</v>
      </c>
      <c r="BH289" s="171">
        <f>IF(N289="zníž. prenesená",J289,0)</f>
        <v>0</v>
      </c>
      <c r="BI289" s="171">
        <f>IF(N289="nulová",J289,0)</f>
        <v>0</v>
      </c>
      <c r="BJ289" s="18" t="s">
        <v>87</v>
      </c>
      <c r="BK289" s="171">
        <f>ROUND(I289*H289,2)</f>
        <v>0</v>
      </c>
      <c r="BL289" s="18" t="s">
        <v>327</v>
      </c>
      <c r="BM289" s="170" t="s">
        <v>2202</v>
      </c>
    </row>
    <row r="290" spans="1:65" s="12" customFormat="1" ht="25.95" customHeight="1">
      <c r="B290" s="144"/>
      <c r="D290" s="145" t="s">
        <v>74</v>
      </c>
      <c r="E290" s="146" t="s">
        <v>478</v>
      </c>
      <c r="F290" s="146" t="s">
        <v>2203</v>
      </c>
      <c r="I290" s="147"/>
      <c r="J290" s="148">
        <f>BK290</f>
        <v>0</v>
      </c>
      <c r="L290" s="144"/>
      <c r="M290" s="149"/>
      <c r="N290" s="150"/>
      <c r="O290" s="150"/>
      <c r="P290" s="151">
        <f>P291</f>
        <v>0</v>
      </c>
      <c r="Q290" s="150"/>
      <c r="R290" s="151">
        <f>R291</f>
        <v>1.74E-3</v>
      </c>
      <c r="S290" s="150"/>
      <c r="T290" s="152">
        <f>T291</f>
        <v>0</v>
      </c>
      <c r="AR290" s="145" t="s">
        <v>92</v>
      </c>
      <c r="AT290" s="153" t="s">
        <v>74</v>
      </c>
      <c r="AU290" s="153" t="s">
        <v>75</v>
      </c>
      <c r="AY290" s="145" t="s">
        <v>234</v>
      </c>
      <c r="BK290" s="154">
        <f>BK291</f>
        <v>0</v>
      </c>
    </row>
    <row r="291" spans="1:65" s="12" customFormat="1" ht="22.95" customHeight="1">
      <c r="B291" s="144"/>
      <c r="D291" s="145" t="s">
        <v>74</v>
      </c>
      <c r="E291" s="155" t="s">
        <v>2204</v>
      </c>
      <c r="F291" s="155" t="s">
        <v>2205</v>
      </c>
      <c r="I291" s="147"/>
      <c r="J291" s="156">
        <f>BK291</f>
        <v>0</v>
      </c>
      <c r="L291" s="144"/>
      <c r="M291" s="149"/>
      <c r="N291" s="150"/>
      <c r="O291" s="150"/>
      <c r="P291" s="151">
        <f>SUM(P292:P299)</f>
        <v>0</v>
      </c>
      <c r="Q291" s="150"/>
      <c r="R291" s="151">
        <f>SUM(R292:R299)</f>
        <v>1.74E-3</v>
      </c>
      <c r="S291" s="150"/>
      <c r="T291" s="152">
        <f>SUM(T292:T299)</f>
        <v>0</v>
      </c>
      <c r="AR291" s="145" t="s">
        <v>92</v>
      </c>
      <c r="AT291" s="153" t="s">
        <v>74</v>
      </c>
      <c r="AU291" s="153" t="s">
        <v>82</v>
      </c>
      <c r="AY291" s="145" t="s">
        <v>234</v>
      </c>
      <c r="BK291" s="154">
        <f>SUM(BK292:BK299)</f>
        <v>0</v>
      </c>
    </row>
    <row r="292" spans="1:65" s="2" customFormat="1" ht="16.5" customHeight="1">
      <c r="A292" s="33"/>
      <c r="B292" s="157"/>
      <c r="C292" s="158" t="s">
        <v>1097</v>
      </c>
      <c r="D292" s="158" t="s">
        <v>237</v>
      </c>
      <c r="E292" s="159" t="s">
        <v>2206</v>
      </c>
      <c r="F292" s="160" t="s">
        <v>2207</v>
      </c>
      <c r="G292" s="161" t="s">
        <v>305</v>
      </c>
      <c r="H292" s="162">
        <v>1</v>
      </c>
      <c r="I292" s="163"/>
      <c r="J292" s="164">
        <f t="shared" ref="J292:J299" si="50">ROUND(I292*H292,2)</f>
        <v>0</v>
      </c>
      <c r="K292" s="165"/>
      <c r="L292" s="34"/>
      <c r="M292" s="166" t="s">
        <v>1</v>
      </c>
      <c r="N292" s="167" t="s">
        <v>41</v>
      </c>
      <c r="O292" s="62"/>
      <c r="P292" s="168">
        <f t="shared" ref="P292:P299" si="51">O292*H292</f>
        <v>0</v>
      </c>
      <c r="Q292" s="168">
        <v>0</v>
      </c>
      <c r="R292" s="168">
        <f t="shared" ref="R292:R299" si="52">Q292*H292</f>
        <v>0</v>
      </c>
      <c r="S292" s="168">
        <v>0</v>
      </c>
      <c r="T292" s="169">
        <f t="shared" ref="T292:T299" si="53"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70" t="s">
        <v>843</v>
      </c>
      <c r="AT292" s="170" t="s">
        <v>237</v>
      </c>
      <c r="AU292" s="170" t="s">
        <v>87</v>
      </c>
      <c r="AY292" s="18" t="s">
        <v>234</v>
      </c>
      <c r="BE292" s="171">
        <f t="shared" ref="BE292:BE299" si="54">IF(N292="základná",J292,0)</f>
        <v>0</v>
      </c>
      <c r="BF292" s="171">
        <f t="shared" ref="BF292:BF299" si="55">IF(N292="znížená",J292,0)</f>
        <v>0</v>
      </c>
      <c r="BG292" s="171">
        <f t="shared" ref="BG292:BG299" si="56">IF(N292="zákl. prenesená",J292,0)</f>
        <v>0</v>
      </c>
      <c r="BH292" s="171">
        <f t="shared" ref="BH292:BH299" si="57">IF(N292="zníž. prenesená",J292,0)</f>
        <v>0</v>
      </c>
      <c r="BI292" s="171">
        <f t="shared" ref="BI292:BI299" si="58">IF(N292="nulová",J292,0)</f>
        <v>0</v>
      </c>
      <c r="BJ292" s="18" t="s">
        <v>87</v>
      </c>
      <c r="BK292" s="171">
        <f t="shared" ref="BK292:BK299" si="59">ROUND(I292*H292,2)</f>
        <v>0</v>
      </c>
      <c r="BL292" s="18" t="s">
        <v>843</v>
      </c>
      <c r="BM292" s="170" t="s">
        <v>2208</v>
      </c>
    </row>
    <row r="293" spans="1:65" s="2" customFormat="1" ht="16.5" customHeight="1">
      <c r="A293" s="33"/>
      <c r="B293" s="157"/>
      <c r="C293" s="199" t="s">
        <v>1101</v>
      </c>
      <c r="D293" s="199" t="s">
        <v>478</v>
      </c>
      <c r="E293" s="200" t="s">
        <v>2209</v>
      </c>
      <c r="F293" s="201" t="s">
        <v>2210</v>
      </c>
      <c r="G293" s="202" t="s">
        <v>305</v>
      </c>
      <c r="H293" s="203">
        <v>1</v>
      </c>
      <c r="I293" s="204"/>
      <c r="J293" s="205">
        <f t="shared" si="50"/>
        <v>0</v>
      </c>
      <c r="K293" s="206"/>
      <c r="L293" s="207"/>
      <c r="M293" s="208" t="s">
        <v>1</v>
      </c>
      <c r="N293" s="209" t="s">
        <v>41</v>
      </c>
      <c r="O293" s="62"/>
      <c r="P293" s="168">
        <f t="shared" si="51"/>
        <v>0</v>
      </c>
      <c r="Q293" s="168">
        <v>0</v>
      </c>
      <c r="R293" s="168">
        <f t="shared" si="52"/>
        <v>0</v>
      </c>
      <c r="S293" s="168">
        <v>0</v>
      </c>
      <c r="T293" s="169">
        <f t="shared" si="53"/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70" t="s">
        <v>1948</v>
      </c>
      <c r="AT293" s="170" t="s">
        <v>478</v>
      </c>
      <c r="AU293" s="170" t="s">
        <v>87</v>
      </c>
      <c r="AY293" s="18" t="s">
        <v>234</v>
      </c>
      <c r="BE293" s="171">
        <f t="shared" si="54"/>
        <v>0</v>
      </c>
      <c r="BF293" s="171">
        <f t="shared" si="55"/>
        <v>0</v>
      </c>
      <c r="BG293" s="171">
        <f t="shared" si="56"/>
        <v>0</v>
      </c>
      <c r="BH293" s="171">
        <f t="shared" si="57"/>
        <v>0</v>
      </c>
      <c r="BI293" s="171">
        <f t="shared" si="58"/>
        <v>0</v>
      </c>
      <c r="BJ293" s="18" t="s">
        <v>87</v>
      </c>
      <c r="BK293" s="171">
        <f t="shared" si="59"/>
        <v>0</v>
      </c>
      <c r="BL293" s="18" t="s">
        <v>843</v>
      </c>
      <c r="BM293" s="170" t="s">
        <v>2211</v>
      </c>
    </row>
    <row r="294" spans="1:65" s="2" customFormat="1" ht="16.5" customHeight="1">
      <c r="A294" s="33"/>
      <c r="B294" s="157"/>
      <c r="C294" s="158" t="s">
        <v>1105</v>
      </c>
      <c r="D294" s="158" t="s">
        <v>237</v>
      </c>
      <c r="E294" s="159" t="s">
        <v>2212</v>
      </c>
      <c r="F294" s="160" t="s">
        <v>2213</v>
      </c>
      <c r="G294" s="161" t="s">
        <v>305</v>
      </c>
      <c r="H294" s="162">
        <v>29</v>
      </c>
      <c r="I294" s="163"/>
      <c r="J294" s="164">
        <f t="shared" si="50"/>
        <v>0</v>
      </c>
      <c r="K294" s="165"/>
      <c r="L294" s="34"/>
      <c r="M294" s="166" t="s">
        <v>1</v>
      </c>
      <c r="N294" s="167" t="s">
        <v>41</v>
      </c>
      <c r="O294" s="62"/>
      <c r="P294" s="168">
        <f t="shared" si="51"/>
        <v>0</v>
      </c>
      <c r="Q294" s="168">
        <v>0</v>
      </c>
      <c r="R294" s="168">
        <f t="shared" si="52"/>
        <v>0</v>
      </c>
      <c r="S294" s="168">
        <v>0</v>
      </c>
      <c r="T294" s="169">
        <f t="shared" si="53"/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70" t="s">
        <v>843</v>
      </c>
      <c r="AT294" s="170" t="s">
        <v>237</v>
      </c>
      <c r="AU294" s="170" t="s">
        <v>87</v>
      </c>
      <c r="AY294" s="18" t="s">
        <v>234</v>
      </c>
      <c r="BE294" s="171">
        <f t="shared" si="54"/>
        <v>0</v>
      </c>
      <c r="BF294" s="171">
        <f t="shared" si="55"/>
        <v>0</v>
      </c>
      <c r="BG294" s="171">
        <f t="shared" si="56"/>
        <v>0</v>
      </c>
      <c r="BH294" s="171">
        <f t="shared" si="57"/>
        <v>0</v>
      </c>
      <c r="BI294" s="171">
        <f t="shared" si="58"/>
        <v>0</v>
      </c>
      <c r="BJ294" s="18" t="s">
        <v>87</v>
      </c>
      <c r="BK294" s="171">
        <f t="shared" si="59"/>
        <v>0</v>
      </c>
      <c r="BL294" s="18" t="s">
        <v>843</v>
      </c>
      <c r="BM294" s="170" t="s">
        <v>2214</v>
      </c>
    </row>
    <row r="295" spans="1:65" s="2" customFormat="1" ht="16.5" customHeight="1">
      <c r="A295" s="33"/>
      <c r="B295" s="157"/>
      <c r="C295" s="199" t="s">
        <v>1109</v>
      </c>
      <c r="D295" s="199" t="s">
        <v>478</v>
      </c>
      <c r="E295" s="200" t="s">
        <v>2215</v>
      </c>
      <c r="F295" s="201" t="s">
        <v>2216</v>
      </c>
      <c r="G295" s="202" t="s">
        <v>305</v>
      </c>
      <c r="H295" s="203">
        <v>29</v>
      </c>
      <c r="I295" s="204"/>
      <c r="J295" s="205">
        <f t="shared" si="50"/>
        <v>0</v>
      </c>
      <c r="K295" s="206"/>
      <c r="L295" s="207"/>
      <c r="M295" s="208" t="s">
        <v>1</v>
      </c>
      <c r="N295" s="209" t="s">
        <v>41</v>
      </c>
      <c r="O295" s="62"/>
      <c r="P295" s="168">
        <f t="shared" si="51"/>
        <v>0</v>
      </c>
      <c r="Q295" s="168">
        <v>6.0000000000000002E-5</v>
      </c>
      <c r="R295" s="168">
        <f t="shared" si="52"/>
        <v>1.74E-3</v>
      </c>
      <c r="S295" s="168">
        <v>0</v>
      </c>
      <c r="T295" s="169">
        <f t="shared" si="53"/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0" t="s">
        <v>1157</v>
      </c>
      <c r="AT295" s="170" t="s">
        <v>478</v>
      </c>
      <c r="AU295" s="170" t="s">
        <v>87</v>
      </c>
      <c r="AY295" s="18" t="s">
        <v>234</v>
      </c>
      <c r="BE295" s="171">
        <f t="shared" si="54"/>
        <v>0</v>
      </c>
      <c r="BF295" s="171">
        <f t="shared" si="55"/>
        <v>0</v>
      </c>
      <c r="BG295" s="171">
        <f t="shared" si="56"/>
        <v>0</v>
      </c>
      <c r="BH295" s="171">
        <f t="shared" si="57"/>
        <v>0</v>
      </c>
      <c r="BI295" s="171">
        <f t="shared" si="58"/>
        <v>0</v>
      </c>
      <c r="BJ295" s="18" t="s">
        <v>87</v>
      </c>
      <c r="BK295" s="171">
        <f t="shared" si="59"/>
        <v>0</v>
      </c>
      <c r="BL295" s="18" t="s">
        <v>1157</v>
      </c>
      <c r="BM295" s="170" t="s">
        <v>2217</v>
      </c>
    </row>
    <row r="296" spans="1:65" s="2" customFormat="1" ht="24.15" customHeight="1">
      <c r="A296" s="33"/>
      <c r="B296" s="157"/>
      <c r="C296" s="158" t="s">
        <v>1113</v>
      </c>
      <c r="D296" s="158" t="s">
        <v>237</v>
      </c>
      <c r="E296" s="159" t="s">
        <v>2218</v>
      </c>
      <c r="F296" s="160" t="s">
        <v>2219</v>
      </c>
      <c r="G296" s="161" t="s">
        <v>305</v>
      </c>
      <c r="H296" s="162">
        <v>2</v>
      </c>
      <c r="I296" s="163"/>
      <c r="J296" s="164">
        <f t="shared" si="50"/>
        <v>0</v>
      </c>
      <c r="K296" s="165"/>
      <c r="L296" s="34"/>
      <c r="M296" s="166" t="s">
        <v>1</v>
      </c>
      <c r="N296" s="167" t="s">
        <v>41</v>
      </c>
      <c r="O296" s="62"/>
      <c r="P296" s="168">
        <f t="shared" si="51"/>
        <v>0</v>
      </c>
      <c r="Q296" s="168">
        <v>0</v>
      </c>
      <c r="R296" s="168">
        <f t="shared" si="52"/>
        <v>0</v>
      </c>
      <c r="S296" s="168">
        <v>0</v>
      </c>
      <c r="T296" s="169">
        <f t="shared" si="53"/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70" t="s">
        <v>843</v>
      </c>
      <c r="AT296" s="170" t="s">
        <v>237</v>
      </c>
      <c r="AU296" s="170" t="s">
        <v>87</v>
      </c>
      <c r="AY296" s="18" t="s">
        <v>234</v>
      </c>
      <c r="BE296" s="171">
        <f t="shared" si="54"/>
        <v>0</v>
      </c>
      <c r="BF296" s="171">
        <f t="shared" si="55"/>
        <v>0</v>
      </c>
      <c r="BG296" s="171">
        <f t="shared" si="56"/>
        <v>0</v>
      </c>
      <c r="BH296" s="171">
        <f t="shared" si="57"/>
        <v>0</v>
      </c>
      <c r="BI296" s="171">
        <f t="shared" si="58"/>
        <v>0</v>
      </c>
      <c r="BJ296" s="18" t="s">
        <v>87</v>
      </c>
      <c r="BK296" s="171">
        <f t="shared" si="59"/>
        <v>0</v>
      </c>
      <c r="BL296" s="18" t="s">
        <v>843</v>
      </c>
      <c r="BM296" s="170" t="s">
        <v>2220</v>
      </c>
    </row>
    <row r="297" spans="1:65" s="2" customFormat="1" ht="16.5" customHeight="1">
      <c r="A297" s="33"/>
      <c r="B297" s="157"/>
      <c r="C297" s="199" t="s">
        <v>1117</v>
      </c>
      <c r="D297" s="199" t="s">
        <v>478</v>
      </c>
      <c r="E297" s="200" t="s">
        <v>2221</v>
      </c>
      <c r="F297" s="201" t="s">
        <v>2222</v>
      </c>
      <c r="G297" s="202" t="s">
        <v>305</v>
      </c>
      <c r="H297" s="203">
        <v>2</v>
      </c>
      <c r="I297" s="204"/>
      <c r="J297" s="205">
        <f t="shared" si="50"/>
        <v>0</v>
      </c>
      <c r="K297" s="206"/>
      <c r="L297" s="207"/>
      <c r="M297" s="208" t="s">
        <v>1</v>
      </c>
      <c r="N297" s="209" t="s">
        <v>41</v>
      </c>
      <c r="O297" s="62"/>
      <c r="P297" s="168">
        <f t="shared" si="51"/>
        <v>0</v>
      </c>
      <c r="Q297" s="168">
        <v>0</v>
      </c>
      <c r="R297" s="168">
        <f t="shared" si="52"/>
        <v>0</v>
      </c>
      <c r="S297" s="168">
        <v>0</v>
      </c>
      <c r="T297" s="169">
        <f t="shared" si="53"/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70" t="s">
        <v>643</v>
      </c>
      <c r="AT297" s="170" t="s">
        <v>478</v>
      </c>
      <c r="AU297" s="170" t="s">
        <v>87</v>
      </c>
      <c r="AY297" s="18" t="s">
        <v>234</v>
      </c>
      <c r="BE297" s="171">
        <f t="shared" si="54"/>
        <v>0</v>
      </c>
      <c r="BF297" s="171">
        <f t="shared" si="55"/>
        <v>0</v>
      </c>
      <c r="BG297" s="171">
        <f t="shared" si="56"/>
        <v>0</v>
      </c>
      <c r="BH297" s="171">
        <f t="shared" si="57"/>
        <v>0</v>
      </c>
      <c r="BI297" s="171">
        <f t="shared" si="58"/>
        <v>0</v>
      </c>
      <c r="BJ297" s="18" t="s">
        <v>87</v>
      </c>
      <c r="BK297" s="171">
        <f t="shared" si="59"/>
        <v>0</v>
      </c>
      <c r="BL297" s="18" t="s">
        <v>327</v>
      </c>
      <c r="BM297" s="170" t="s">
        <v>2223</v>
      </c>
    </row>
    <row r="298" spans="1:65" s="2" customFormat="1" ht="16.5" customHeight="1">
      <c r="A298" s="33"/>
      <c r="B298" s="157"/>
      <c r="C298" s="158" t="s">
        <v>1121</v>
      </c>
      <c r="D298" s="158" t="s">
        <v>237</v>
      </c>
      <c r="E298" s="159" t="s">
        <v>2224</v>
      </c>
      <c r="F298" s="160" t="s">
        <v>2225</v>
      </c>
      <c r="G298" s="161" t="s">
        <v>305</v>
      </c>
      <c r="H298" s="162">
        <v>2</v>
      </c>
      <c r="I298" s="163"/>
      <c r="J298" s="164">
        <f t="shared" si="50"/>
        <v>0</v>
      </c>
      <c r="K298" s="165"/>
      <c r="L298" s="34"/>
      <c r="M298" s="166" t="s">
        <v>1</v>
      </c>
      <c r="N298" s="167" t="s">
        <v>41</v>
      </c>
      <c r="O298" s="62"/>
      <c r="P298" s="168">
        <f t="shared" si="51"/>
        <v>0</v>
      </c>
      <c r="Q298" s="168">
        <v>0</v>
      </c>
      <c r="R298" s="168">
        <f t="shared" si="52"/>
        <v>0</v>
      </c>
      <c r="S298" s="168">
        <v>0</v>
      </c>
      <c r="T298" s="169">
        <f t="shared" si="53"/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70" t="s">
        <v>843</v>
      </c>
      <c r="AT298" s="170" t="s">
        <v>237</v>
      </c>
      <c r="AU298" s="170" t="s">
        <v>87</v>
      </c>
      <c r="AY298" s="18" t="s">
        <v>234</v>
      </c>
      <c r="BE298" s="171">
        <f t="shared" si="54"/>
        <v>0</v>
      </c>
      <c r="BF298" s="171">
        <f t="shared" si="55"/>
        <v>0</v>
      </c>
      <c r="BG298" s="171">
        <f t="shared" si="56"/>
        <v>0</v>
      </c>
      <c r="BH298" s="171">
        <f t="shared" si="57"/>
        <v>0</v>
      </c>
      <c r="BI298" s="171">
        <f t="shared" si="58"/>
        <v>0</v>
      </c>
      <c r="BJ298" s="18" t="s">
        <v>87</v>
      </c>
      <c r="BK298" s="171">
        <f t="shared" si="59"/>
        <v>0</v>
      </c>
      <c r="BL298" s="18" t="s">
        <v>843</v>
      </c>
      <c r="BM298" s="170" t="s">
        <v>2226</v>
      </c>
    </row>
    <row r="299" spans="1:65" s="2" customFormat="1" ht="16.5" customHeight="1">
      <c r="A299" s="33"/>
      <c r="B299" s="157"/>
      <c r="C299" s="199" t="s">
        <v>1125</v>
      </c>
      <c r="D299" s="199" t="s">
        <v>478</v>
      </c>
      <c r="E299" s="200" t="s">
        <v>2227</v>
      </c>
      <c r="F299" s="201" t="s">
        <v>2228</v>
      </c>
      <c r="G299" s="202" t="s">
        <v>305</v>
      </c>
      <c r="H299" s="203">
        <v>2</v>
      </c>
      <c r="I299" s="204"/>
      <c r="J299" s="205">
        <f t="shared" si="50"/>
        <v>0</v>
      </c>
      <c r="K299" s="206"/>
      <c r="L299" s="207"/>
      <c r="M299" s="208" t="s">
        <v>1</v>
      </c>
      <c r="N299" s="209" t="s">
        <v>41</v>
      </c>
      <c r="O299" s="62"/>
      <c r="P299" s="168">
        <f t="shared" si="51"/>
        <v>0</v>
      </c>
      <c r="Q299" s="168">
        <v>0</v>
      </c>
      <c r="R299" s="168">
        <f t="shared" si="52"/>
        <v>0</v>
      </c>
      <c r="S299" s="168">
        <v>0</v>
      </c>
      <c r="T299" s="169">
        <f t="shared" si="53"/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0" t="s">
        <v>1948</v>
      </c>
      <c r="AT299" s="170" t="s">
        <v>478</v>
      </c>
      <c r="AU299" s="170" t="s">
        <v>87</v>
      </c>
      <c r="AY299" s="18" t="s">
        <v>234</v>
      </c>
      <c r="BE299" s="171">
        <f t="shared" si="54"/>
        <v>0</v>
      </c>
      <c r="BF299" s="171">
        <f t="shared" si="55"/>
        <v>0</v>
      </c>
      <c r="BG299" s="171">
        <f t="shared" si="56"/>
        <v>0</v>
      </c>
      <c r="BH299" s="171">
        <f t="shared" si="57"/>
        <v>0</v>
      </c>
      <c r="BI299" s="171">
        <f t="shared" si="58"/>
        <v>0</v>
      </c>
      <c r="BJ299" s="18" t="s">
        <v>87</v>
      </c>
      <c r="BK299" s="171">
        <f t="shared" si="59"/>
        <v>0</v>
      </c>
      <c r="BL299" s="18" t="s">
        <v>843</v>
      </c>
      <c r="BM299" s="170" t="s">
        <v>2229</v>
      </c>
    </row>
    <row r="300" spans="1:65" s="12" customFormat="1" ht="25.95" customHeight="1">
      <c r="B300" s="144"/>
      <c r="D300" s="145" t="s">
        <v>74</v>
      </c>
      <c r="E300" s="146" t="s">
        <v>2230</v>
      </c>
      <c r="F300" s="146" t="s">
        <v>2231</v>
      </c>
      <c r="I300" s="147"/>
      <c r="J300" s="148">
        <f>BK300</f>
        <v>0</v>
      </c>
      <c r="L300" s="144"/>
      <c r="M300" s="149"/>
      <c r="N300" s="150"/>
      <c r="O300" s="150"/>
      <c r="P300" s="151">
        <f>SUM(P301:P309)</f>
        <v>0</v>
      </c>
      <c r="Q300" s="150"/>
      <c r="R300" s="151">
        <f>SUM(R301:R309)</f>
        <v>0</v>
      </c>
      <c r="S300" s="150"/>
      <c r="T300" s="152">
        <f>SUM(T301:T309)</f>
        <v>0</v>
      </c>
      <c r="AR300" s="145" t="s">
        <v>241</v>
      </c>
      <c r="AT300" s="153" t="s">
        <v>74</v>
      </c>
      <c r="AU300" s="153" t="s">
        <v>75</v>
      </c>
      <c r="AY300" s="145" t="s">
        <v>234</v>
      </c>
      <c r="BK300" s="154">
        <f>SUM(BK301:BK309)</f>
        <v>0</v>
      </c>
    </row>
    <row r="301" spans="1:65" s="2" customFormat="1" ht="33" customHeight="1">
      <c r="A301" s="33"/>
      <c r="B301" s="157"/>
      <c r="C301" s="158" t="s">
        <v>1129</v>
      </c>
      <c r="D301" s="158" t="s">
        <v>237</v>
      </c>
      <c r="E301" s="159" t="s">
        <v>2232</v>
      </c>
      <c r="F301" s="160" t="s">
        <v>2233</v>
      </c>
      <c r="G301" s="161" t="s">
        <v>2234</v>
      </c>
      <c r="H301" s="162">
        <v>16</v>
      </c>
      <c r="I301" s="163"/>
      <c r="J301" s="164">
        <f t="shared" ref="J301:J309" si="60">ROUND(I301*H301,2)</f>
        <v>0</v>
      </c>
      <c r="K301" s="165"/>
      <c r="L301" s="34"/>
      <c r="M301" s="166" t="s">
        <v>1</v>
      </c>
      <c r="N301" s="167" t="s">
        <v>41</v>
      </c>
      <c r="O301" s="62"/>
      <c r="P301" s="168">
        <f t="shared" ref="P301:P309" si="61">O301*H301</f>
        <v>0</v>
      </c>
      <c r="Q301" s="168">
        <v>0</v>
      </c>
      <c r="R301" s="168">
        <f t="shared" ref="R301:R309" si="62">Q301*H301</f>
        <v>0</v>
      </c>
      <c r="S301" s="168">
        <v>0</v>
      </c>
      <c r="T301" s="169">
        <f t="shared" ref="T301:T309" si="63"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70" t="s">
        <v>2235</v>
      </c>
      <c r="AT301" s="170" t="s">
        <v>237</v>
      </c>
      <c r="AU301" s="170" t="s">
        <v>82</v>
      </c>
      <c r="AY301" s="18" t="s">
        <v>234</v>
      </c>
      <c r="BE301" s="171">
        <f t="shared" ref="BE301:BE309" si="64">IF(N301="základná",J301,0)</f>
        <v>0</v>
      </c>
      <c r="BF301" s="171">
        <f t="shared" ref="BF301:BF309" si="65">IF(N301="znížená",J301,0)</f>
        <v>0</v>
      </c>
      <c r="BG301" s="171">
        <f t="shared" ref="BG301:BG309" si="66">IF(N301="zákl. prenesená",J301,0)</f>
        <v>0</v>
      </c>
      <c r="BH301" s="171">
        <f t="shared" ref="BH301:BH309" si="67">IF(N301="zníž. prenesená",J301,0)</f>
        <v>0</v>
      </c>
      <c r="BI301" s="171">
        <f t="shared" ref="BI301:BI309" si="68">IF(N301="nulová",J301,0)</f>
        <v>0</v>
      </c>
      <c r="BJ301" s="18" t="s">
        <v>87</v>
      </c>
      <c r="BK301" s="171">
        <f t="shared" ref="BK301:BK309" si="69">ROUND(I301*H301,2)</f>
        <v>0</v>
      </c>
      <c r="BL301" s="18" t="s">
        <v>2235</v>
      </c>
      <c r="BM301" s="170" t="s">
        <v>2236</v>
      </c>
    </row>
    <row r="302" spans="1:65" s="2" customFormat="1" ht="24.15" customHeight="1">
      <c r="A302" s="33"/>
      <c r="B302" s="157"/>
      <c r="C302" s="158" t="s">
        <v>1133</v>
      </c>
      <c r="D302" s="158" t="s">
        <v>237</v>
      </c>
      <c r="E302" s="159" t="s">
        <v>2237</v>
      </c>
      <c r="F302" s="160" t="s">
        <v>2238</v>
      </c>
      <c r="G302" s="161" t="s">
        <v>305</v>
      </c>
      <c r="H302" s="162">
        <v>2</v>
      </c>
      <c r="I302" s="163"/>
      <c r="J302" s="164">
        <f t="shared" si="60"/>
        <v>0</v>
      </c>
      <c r="K302" s="165"/>
      <c r="L302" s="34"/>
      <c r="M302" s="166" t="s">
        <v>1</v>
      </c>
      <c r="N302" s="167" t="s">
        <v>41</v>
      </c>
      <c r="O302" s="62"/>
      <c r="P302" s="168">
        <f t="shared" si="61"/>
        <v>0</v>
      </c>
      <c r="Q302" s="168">
        <v>0</v>
      </c>
      <c r="R302" s="168">
        <f t="shared" si="62"/>
        <v>0</v>
      </c>
      <c r="S302" s="168">
        <v>0</v>
      </c>
      <c r="T302" s="169">
        <f t="shared" si="63"/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70" t="s">
        <v>2235</v>
      </c>
      <c r="AT302" s="170" t="s">
        <v>237</v>
      </c>
      <c r="AU302" s="170" t="s">
        <v>82</v>
      </c>
      <c r="AY302" s="18" t="s">
        <v>234</v>
      </c>
      <c r="BE302" s="171">
        <f t="shared" si="64"/>
        <v>0</v>
      </c>
      <c r="BF302" s="171">
        <f t="shared" si="65"/>
        <v>0</v>
      </c>
      <c r="BG302" s="171">
        <f t="shared" si="66"/>
        <v>0</v>
      </c>
      <c r="BH302" s="171">
        <f t="shared" si="67"/>
        <v>0</v>
      </c>
      <c r="BI302" s="171">
        <f t="shared" si="68"/>
        <v>0</v>
      </c>
      <c r="BJ302" s="18" t="s">
        <v>87</v>
      </c>
      <c r="BK302" s="171">
        <f t="shared" si="69"/>
        <v>0</v>
      </c>
      <c r="BL302" s="18" t="s">
        <v>2235</v>
      </c>
      <c r="BM302" s="170" t="s">
        <v>2239</v>
      </c>
    </row>
    <row r="303" spans="1:65" s="2" customFormat="1" ht="16.5" customHeight="1">
      <c r="A303" s="33"/>
      <c r="B303" s="157"/>
      <c r="C303" s="158" t="s">
        <v>1137</v>
      </c>
      <c r="D303" s="158" t="s">
        <v>237</v>
      </c>
      <c r="E303" s="159" t="s">
        <v>2240</v>
      </c>
      <c r="F303" s="160" t="s">
        <v>2241</v>
      </c>
      <c r="G303" s="161" t="s">
        <v>305</v>
      </c>
      <c r="H303" s="162">
        <v>2</v>
      </c>
      <c r="I303" s="163"/>
      <c r="J303" s="164">
        <f t="shared" si="60"/>
        <v>0</v>
      </c>
      <c r="K303" s="165"/>
      <c r="L303" s="34"/>
      <c r="M303" s="166" t="s">
        <v>1</v>
      </c>
      <c r="N303" s="167" t="s">
        <v>41</v>
      </c>
      <c r="O303" s="62"/>
      <c r="P303" s="168">
        <f t="shared" si="61"/>
        <v>0</v>
      </c>
      <c r="Q303" s="168">
        <v>0</v>
      </c>
      <c r="R303" s="168">
        <f t="shared" si="62"/>
        <v>0</v>
      </c>
      <c r="S303" s="168">
        <v>0</v>
      </c>
      <c r="T303" s="169">
        <f t="shared" si="63"/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70" t="s">
        <v>2235</v>
      </c>
      <c r="AT303" s="170" t="s">
        <v>237</v>
      </c>
      <c r="AU303" s="170" t="s">
        <v>82</v>
      </c>
      <c r="AY303" s="18" t="s">
        <v>234</v>
      </c>
      <c r="BE303" s="171">
        <f t="shared" si="64"/>
        <v>0</v>
      </c>
      <c r="BF303" s="171">
        <f t="shared" si="65"/>
        <v>0</v>
      </c>
      <c r="BG303" s="171">
        <f t="shared" si="66"/>
        <v>0</v>
      </c>
      <c r="BH303" s="171">
        <f t="shared" si="67"/>
        <v>0</v>
      </c>
      <c r="BI303" s="171">
        <f t="shared" si="68"/>
        <v>0</v>
      </c>
      <c r="BJ303" s="18" t="s">
        <v>87</v>
      </c>
      <c r="BK303" s="171">
        <f t="shared" si="69"/>
        <v>0</v>
      </c>
      <c r="BL303" s="18" t="s">
        <v>2235</v>
      </c>
      <c r="BM303" s="170" t="s">
        <v>2242</v>
      </c>
    </row>
    <row r="304" spans="1:65" s="2" customFormat="1" ht="24.15" customHeight="1">
      <c r="A304" s="33"/>
      <c r="B304" s="157"/>
      <c r="C304" s="158" t="s">
        <v>1141</v>
      </c>
      <c r="D304" s="158" t="s">
        <v>237</v>
      </c>
      <c r="E304" s="159" t="s">
        <v>2243</v>
      </c>
      <c r="F304" s="160" t="s">
        <v>2244</v>
      </c>
      <c r="G304" s="161" t="s">
        <v>305</v>
      </c>
      <c r="H304" s="162">
        <v>2</v>
      </c>
      <c r="I304" s="163"/>
      <c r="J304" s="164">
        <f t="shared" si="60"/>
        <v>0</v>
      </c>
      <c r="K304" s="165"/>
      <c r="L304" s="34"/>
      <c r="M304" s="166" t="s">
        <v>1</v>
      </c>
      <c r="N304" s="167" t="s">
        <v>41</v>
      </c>
      <c r="O304" s="62"/>
      <c r="P304" s="168">
        <f t="shared" si="61"/>
        <v>0</v>
      </c>
      <c r="Q304" s="168">
        <v>0</v>
      </c>
      <c r="R304" s="168">
        <f t="shared" si="62"/>
        <v>0</v>
      </c>
      <c r="S304" s="168">
        <v>0</v>
      </c>
      <c r="T304" s="169">
        <f t="shared" si="63"/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70" t="s">
        <v>2235</v>
      </c>
      <c r="AT304" s="170" t="s">
        <v>237</v>
      </c>
      <c r="AU304" s="170" t="s">
        <v>82</v>
      </c>
      <c r="AY304" s="18" t="s">
        <v>234</v>
      </c>
      <c r="BE304" s="171">
        <f t="shared" si="64"/>
        <v>0</v>
      </c>
      <c r="BF304" s="171">
        <f t="shared" si="65"/>
        <v>0</v>
      </c>
      <c r="BG304" s="171">
        <f t="shared" si="66"/>
        <v>0</v>
      </c>
      <c r="BH304" s="171">
        <f t="shared" si="67"/>
        <v>0</v>
      </c>
      <c r="BI304" s="171">
        <f t="shared" si="68"/>
        <v>0</v>
      </c>
      <c r="BJ304" s="18" t="s">
        <v>87</v>
      </c>
      <c r="BK304" s="171">
        <f t="shared" si="69"/>
        <v>0</v>
      </c>
      <c r="BL304" s="18" t="s">
        <v>2235</v>
      </c>
      <c r="BM304" s="170" t="s">
        <v>2245</v>
      </c>
    </row>
    <row r="305" spans="1:65" s="2" customFormat="1" ht="24.15" customHeight="1">
      <c r="A305" s="33"/>
      <c r="B305" s="157"/>
      <c r="C305" s="158" t="s">
        <v>1147</v>
      </c>
      <c r="D305" s="158" t="s">
        <v>237</v>
      </c>
      <c r="E305" s="159" t="s">
        <v>2246</v>
      </c>
      <c r="F305" s="160" t="s">
        <v>2247</v>
      </c>
      <c r="G305" s="161" t="s">
        <v>305</v>
      </c>
      <c r="H305" s="162">
        <v>2</v>
      </c>
      <c r="I305" s="163"/>
      <c r="J305" s="164">
        <f t="shared" si="60"/>
        <v>0</v>
      </c>
      <c r="K305" s="165"/>
      <c r="L305" s="34"/>
      <c r="M305" s="166" t="s">
        <v>1</v>
      </c>
      <c r="N305" s="167" t="s">
        <v>41</v>
      </c>
      <c r="O305" s="62"/>
      <c r="P305" s="168">
        <f t="shared" si="61"/>
        <v>0</v>
      </c>
      <c r="Q305" s="168">
        <v>0</v>
      </c>
      <c r="R305" s="168">
        <f t="shared" si="62"/>
        <v>0</v>
      </c>
      <c r="S305" s="168">
        <v>0</v>
      </c>
      <c r="T305" s="169">
        <f t="shared" si="63"/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70" t="s">
        <v>2235</v>
      </c>
      <c r="AT305" s="170" t="s">
        <v>237</v>
      </c>
      <c r="AU305" s="170" t="s">
        <v>82</v>
      </c>
      <c r="AY305" s="18" t="s">
        <v>234</v>
      </c>
      <c r="BE305" s="171">
        <f t="shared" si="64"/>
        <v>0</v>
      </c>
      <c r="BF305" s="171">
        <f t="shared" si="65"/>
        <v>0</v>
      </c>
      <c r="BG305" s="171">
        <f t="shared" si="66"/>
        <v>0</v>
      </c>
      <c r="BH305" s="171">
        <f t="shared" si="67"/>
        <v>0</v>
      </c>
      <c r="BI305" s="171">
        <f t="shared" si="68"/>
        <v>0</v>
      </c>
      <c r="BJ305" s="18" t="s">
        <v>87</v>
      </c>
      <c r="BK305" s="171">
        <f t="shared" si="69"/>
        <v>0</v>
      </c>
      <c r="BL305" s="18" t="s">
        <v>2235</v>
      </c>
      <c r="BM305" s="170" t="s">
        <v>2248</v>
      </c>
    </row>
    <row r="306" spans="1:65" s="2" customFormat="1" ht="21.75" customHeight="1">
      <c r="A306" s="33"/>
      <c r="B306" s="157"/>
      <c r="C306" s="158" t="s">
        <v>1151</v>
      </c>
      <c r="D306" s="158" t="s">
        <v>237</v>
      </c>
      <c r="E306" s="159" t="s">
        <v>2249</v>
      </c>
      <c r="F306" s="160" t="s">
        <v>2250</v>
      </c>
      <c r="G306" s="161" t="s">
        <v>305</v>
      </c>
      <c r="H306" s="162">
        <v>2</v>
      </c>
      <c r="I306" s="163"/>
      <c r="J306" s="164">
        <f t="shared" si="60"/>
        <v>0</v>
      </c>
      <c r="K306" s="165"/>
      <c r="L306" s="34"/>
      <c r="M306" s="166" t="s">
        <v>1</v>
      </c>
      <c r="N306" s="167" t="s">
        <v>41</v>
      </c>
      <c r="O306" s="62"/>
      <c r="P306" s="168">
        <f t="shared" si="61"/>
        <v>0</v>
      </c>
      <c r="Q306" s="168">
        <v>0</v>
      </c>
      <c r="R306" s="168">
        <f t="shared" si="62"/>
        <v>0</v>
      </c>
      <c r="S306" s="168">
        <v>0</v>
      </c>
      <c r="T306" s="169">
        <f t="shared" si="63"/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70" t="s">
        <v>2235</v>
      </c>
      <c r="AT306" s="170" t="s">
        <v>237</v>
      </c>
      <c r="AU306" s="170" t="s">
        <v>82</v>
      </c>
      <c r="AY306" s="18" t="s">
        <v>234</v>
      </c>
      <c r="BE306" s="171">
        <f t="shared" si="64"/>
        <v>0</v>
      </c>
      <c r="BF306" s="171">
        <f t="shared" si="65"/>
        <v>0</v>
      </c>
      <c r="BG306" s="171">
        <f t="shared" si="66"/>
        <v>0</v>
      </c>
      <c r="BH306" s="171">
        <f t="shared" si="67"/>
        <v>0</v>
      </c>
      <c r="BI306" s="171">
        <f t="shared" si="68"/>
        <v>0</v>
      </c>
      <c r="BJ306" s="18" t="s">
        <v>87</v>
      </c>
      <c r="BK306" s="171">
        <f t="shared" si="69"/>
        <v>0</v>
      </c>
      <c r="BL306" s="18" t="s">
        <v>2235</v>
      </c>
      <c r="BM306" s="170" t="s">
        <v>2251</v>
      </c>
    </row>
    <row r="307" spans="1:65" s="2" customFormat="1" ht="16.5" customHeight="1">
      <c r="A307" s="33"/>
      <c r="B307" s="157"/>
      <c r="C307" s="158" t="s">
        <v>1157</v>
      </c>
      <c r="D307" s="158" t="s">
        <v>237</v>
      </c>
      <c r="E307" s="159" t="s">
        <v>2252</v>
      </c>
      <c r="F307" s="160" t="s">
        <v>2253</v>
      </c>
      <c r="G307" s="161" t="s">
        <v>305</v>
      </c>
      <c r="H307" s="162">
        <v>1</v>
      </c>
      <c r="I307" s="163"/>
      <c r="J307" s="164">
        <f t="shared" si="60"/>
        <v>0</v>
      </c>
      <c r="K307" s="165"/>
      <c r="L307" s="34"/>
      <c r="M307" s="166" t="s">
        <v>1</v>
      </c>
      <c r="N307" s="167" t="s">
        <v>41</v>
      </c>
      <c r="O307" s="62"/>
      <c r="P307" s="168">
        <f t="shared" si="61"/>
        <v>0</v>
      </c>
      <c r="Q307" s="168">
        <v>0</v>
      </c>
      <c r="R307" s="168">
        <f t="shared" si="62"/>
        <v>0</v>
      </c>
      <c r="S307" s="168">
        <v>0</v>
      </c>
      <c r="T307" s="169">
        <f t="shared" si="63"/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70" t="s">
        <v>2235</v>
      </c>
      <c r="AT307" s="170" t="s">
        <v>237</v>
      </c>
      <c r="AU307" s="170" t="s">
        <v>82</v>
      </c>
      <c r="AY307" s="18" t="s">
        <v>234</v>
      </c>
      <c r="BE307" s="171">
        <f t="shared" si="64"/>
        <v>0</v>
      </c>
      <c r="BF307" s="171">
        <f t="shared" si="65"/>
        <v>0</v>
      </c>
      <c r="BG307" s="171">
        <f t="shared" si="66"/>
        <v>0</v>
      </c>
      <c r="BH307" s="171">
        <f t="shared" si="67"/>
        <v>0</v>
      </c>
      <c r="BI307" s="171">
        <f t="shared" si="68"/>
        <v>0</v>
      </c>
      <c r="BJ307" s="18" t="s">
        <v>87</v>
      </c>
      <c r="BK307" s="171">
        <f t="shared" si="69"/>
        <v>0</v>
      </c>
      <c r="BL307" s="18" t="s">
        <v>2235</v>
      </c>
      <c r="BM307" s="170" t="s">
        <v>2254</v>
      </c>
    </row>
    <row r="308" spans="1:65" s="2" customFormat="1" ht="16.5" customHeight="1">
      <c r="A308" s="33"/>
      <c r="B308" s="157"/>
      <c r="C308" s="158" t="s">
        <v>1163</v>
      </c>
      <c r="D308" s="158" t="s">
        <v>237</v>
      </c>
      <c r="E308" s="159" t="s">
        <v>2255</v>
      </c>
      <c r="F308" s="160" t="s">
        <v>2256</v>
      </c>
      <c r="G308" s="161" t="s">
        <v>305</v>
      </c>
      <c r="H308" s="162">
        <v>1</v>
      </c>
      <c r="I308" s="163"/>
      <c r="J308" s="164">
        <f t="shared" si="60"/>
        <v>0</v>
      </c>
      <c r="K308" s="165"/>
      <c r="L308" s="34"/>
      <c r="M308" s="166" t="s">
        <v>1</v>
      </c>
      <c r="N308" s="167" t="s">
        <v>41</v>
      </c>
      <c r="O308" s="62"/>
      <c r="P308" s="168">
        <f t="shared" si="61"/>
        <v>0</v>
      </c>
      <c r="Q308" s="168">
        <v>0</v>
      </c>
      <c r="R308" s="168">
        <f t="shared" si="62"/>
        <v>0</v>
      </c>
      <c r="S308" s="168">
        <v>0</v>
      </c>
      <c r="T308" s="169">
        <f t="shared" si="63"/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70" t="s">
        <v>2235</v>
      </c>
      <c r="AT308" s="170" t="s">
        <v>237</v>
      </c>
      <c r="AU308" s="170" t="s">
        <v>82</v>
      </c>
      <c r="AY308" s="18" t="s">
        <v>234</v>
      </c>
      <c r="BE308" s="171">
        <f t="shared" si="64"/>
        <v>0</v>
      </c>
      <c r="BF308" s="171">
        <f t="shared" si="65"/>
        <v>0</v>
      </c>
      <c r="BG308" s="171">
        <f t="shared" si="66"/>
        <v>0</v>
      </c>
      <c r="BH308" s="171">
        <f t="shared" si="67"/>
        <v>0</v>
      </c>
      <c r="BI308" s="171">
        <f t="shared" si="68"/>
        <v>0</v>
      </c>
      <c r="BJ308" s="18" t="s">
        <v>87</v>
      </c>
      <c r="BK308" s="171">
        <f t="shared" si="69"/>
        <v>0</v>
      </c>
      <c r="BL308" s="18" t="s">
        <v>2235</v>
      </c>
      <c r="BM308" s="170" t="s">
        <v>2257</v>
      </c>
    </row>
    <row r="309" spans="1:65" s="2" customFormat="1" ht="24.15" customHeight="1">
      <c r="A309" s="33"/>
      <c r="B309" s="157"/>
      <c r="C309" s="158" t="s">
        <v>1169</v>
      </c>
      <c r="D309" s="158" t="s">
        <v>237</v>
      </c>
      <c r="E309" s="159" t="s">
        <v>2258</v>
      </c>
      <c r="F309" s="160" t="s">
        <v>2259</v>
      </c>
      <c r="G309" s="161" t="s">
        <v>305</v>
      </c>
      <c r="H309" s="162">
        <v>1</v>
      </c>
      <c r="I309" s="163"/>
      <c r="J309" s="164">
        <f t="shared" si="60"/>
        <v>0</v>
      </c>
      <c r="K309" s="165"/>
      <c r="L309" s="34"/>
      <c r="M309" s="224" t="s">
        <v>1</v>
      </c>
      <c r="N309" s="225" t="s">
        <v>41</v>
      </c>
      <c r="O309" s="220"/>
      <c r="P309" s="221">
        <f t="shared" si="61"/>
        <v>0</v>
      </c>
      <c r="Q309" s="221">
        <v>0</v>
      </c>
      <c r="R309" s="221">
        <f t="shared" si="62"/>
        <v>0</v>
      </c>
      <c r="S309" s="221">
        <v>0</v>
      </c>
      <c r="T309" s="222">
        <f t="shared" si="63"/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70" t="s">
        <v>2235</v>
      </c>
      <c r="AT309" s="170" t="s">
        <v>237</v>
      </c>
      <c r="AU309" s="170" t="s">
        <v>82</v>
      </c>
      <c r="AY309" s="18" t="s">
        <v>234</v>
      </c>
      <c r="BE309" s="171">
        <f t="shared" si="64"/>
        <v>0</v>
      </c>
      <c r="BF309" s="171">
        <f t="shared" si="65"/>
        <v>0</v>
      </c>
      <c r="BG309" s="171">
        <f t="shared" si="66"/>
        <v>0</v>
      </c>
      <c r="BH309" s="171">
        <f t="shared" si="67"/>
        <v>0</v>
      </c>
      <c r="BI309" s="171">
        <f t="shared" si="68"/>
        <v>0</v>
      </c>
      <c r="BJ309" s="18" t="s">
        <v>87</v>
      </c>
      <c r="BK309" s="171">
        <f t="shared" si="69"/>
        <v>0</v>
      </c>
      <c r="BL309" s="18" t="s">
        <v>2235</v>
      </c>
      <c r="BM309" s="170" t="s">
        <v>2260</v>
      </c>
    </row>
    <row r="310" spans="1:65" s="2" customFormat="1" ht="6.9" customHeight="1">
      <c r="A310" s="33"/>
      <c r="B310" s="51"/>
      <c r="C310" s="52"/>
      <c r="D310" s="52"/>
      <c r="E310" s="52"/>
      <c r="F310" s="52"/>
      <c r="G310" s="52"/>
      <c r="H310" s="52"/>
      <c r="I310" s="52"/>
      <c r="J310" s="52"/>
      <c r="K310" s="52"/>
      <c r="L310" s="34"/>
      <c r="M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</row>
  </sheetData>
  <autoFilter ref="C136:K309" xr:uid="{00000000-0009-0000-0000-000004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58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105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46" ht="13.2">
      <c r="B8" s="21"/>
      <c r="D8" s="28" t="s">
        <v>199</v>
      </c>
      <c r="L8" s="21"/>
    </row>
    <row r="9" spans="1:46" s="1" customFormat="1" ht="16.5" customHeight="1">
      <c r="B9" s="21"/>
      <c r="E9" s="284" t="s">
        <v>200</v>
      </c>
      <c r="F9" s="248"/>
      <c r="G9" s="248"/>
      <c r="H9" s="248"/>
      <c r="L9" s="21"/>
    </row>
    <row r="10" spans="1:46" s="1" customFormat="1" ht="12" customHeight="1">
      <c r="B10" s="21"/>
      <c r="D10" s="28" t="s">
        <v>201</v>
      </c>
      <c r="L10" s="21"/>
    </row>
    <row r="11" spans="1:46" s="2" customFormat="1" ht="16.5" customHeight="1">
      <c r="A11" s="33"/>
      <c r="B11" s="34"/>
      <c r="C11" s="33"/>
      <c r="D11" s="33"/>
      <c r="E11" s="286" t="s">
        <v>202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6.5" customHeight="1">
      <c r="A13" s="33"/>
      <c r="B13" s="34"/>
      <c r="C13" s="33"/>
      <c r="D13" s="33"/>
      <c r="E13" s="266" t="s">
        <v>2261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2262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2262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ROUND(J131,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ROUND((SUM(BE131:BE257)),  2)</f>
        <v>0</v>
      </c>
      <c r="G37" s="110"/>
      <c r="H37" s="110"/>
      <c r="I37" s="111">
        <v>0.2</v>
      </c>
      <c r="J37" s="109">
        <f>ROUND(((SUM(BE131:BE257))*I37),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ROUND((SUM(BF131:BF257)),  2)</f>
        <v>0</v>
      </c>
      <c r="G38" s="110"/>
      <c r="H38" s="110"/>
      <c r="I38" s="111">
        <v>0.2</v>
      </c>
      <c r="J38" s="109">
        <f>ROUND(((SUM(BF131:BF257))*I38),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ROUND((SUM(BG131:BG257)),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ROUND((SUM(BH131:BH257)),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ROUND((SUM(BI131:BI257)),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200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202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hidden="1" customHeight="1">
      <c r="A91" s="33"/>
      <c r="B91" s="34"/>
      <c r="C91" s="33"/>
      <c r="D91" s="33"/>
      <c r="E91" s="266" t="str">
        <f>E13</f>
        <v xml:space="preserve">SO 01.5-OV - Elektroinštalácia - ZS 2.NP 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Juraj Varga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Juraj Varga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J131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2263</v>
      </c>
      <c r="E101" s="127"/>
      <c r="F101" s="127"/>
      <c r="G101" s="127"/>
      <c r="H101" s="127"/>
      <c r="I101" s="127"/>
      <c r="J101" s="128">
        <f>J132</f>
        <v>0</v>
      </c>
      <c r="L101" s="125"/>
    </row>
    <row r="102" spans="1:47" s="10" customFormat="1" ht="19.95" hidden="1" customHeight="1">
      <c r="B102" s="129"/>
      <c r="D102" s="130" t="s">
        <v>2264</v>
      </c>
      <c r="E102" s="131"/>
      <c r="F102" s="131"/>
      <c r="G102" s="131"/>
      <c r="H102" s="131"/>
      <c r="I102" s="131"/>
      <c r="J102" s="132">
        <f>J133</f>
        <v>0</v>
      </c>
      <c r="L102" s="129"/>
    </row>
    <row r="103" spans="1:47" s="9" customFormat="1" ht="24.9" hidden="1" customHeight="1">
      <c r="B103" s="125"/>
      <c r="D103" s="126" t="s">
        <v>2265</v>
      </c>
      <c r="E103" s="127"/>
      <c r="F103" s="127"/>
      <c r="G103" s="127"/>
      <c r="H103" s="127"/>
      <c r="I103" s="127"/>
      <c r="J103" s="128">
        <f>J141</f>
        <v>0</v>
      </c>
      <c r="L103" s="125"/>
    </row>
    <row r="104" spans="1:47" s="10" customFormat="1" ht="19.95" hidden="1" customHeight="1">
      <c r="B104" s="129"/>
      <c r="D104" s="130" t="s">
        <v>2266</v>
      </c>
      <c r="E104" s="131"/>
      <c r="F104" s="131"/>
      <c r="G104" s="131"/>
      <c r="H104" s="131"/>
      <c r="I104" s="131"/>
      <c r="J104" s="132">
        <f>J142</f>
        <v>0</v>
      </c>
      <c r="L104" s="129"/>
    </row>
    <row r="105" spans="1:47" s="10" customFormat="1" ht="19.95" hidden="1" customHeight="1">
      <c r="B105" s="129"/>
      <c r="D105" s="130" t="s">
        <v>2267</v>
      </c>
      <c r="E105" s="131"/>
      <c r="F105" s="131"/>
      <c r="G105" s="131"/>
      <c r="H105" s="131"/>
      <c r="I105" s="131"/>
      <c r="J105" s="132">
        <f>J231</f>
        <v>0</v>
      </c>
      <c r="L105" s="129"/>
    </row>
    <row r="106" spans="1:47" s="10" customFormat="1" ht="19.95" hidden="1" customHeight="1">
      <c r="B106" s="129"/>
      <c r="D106" s="130" t="s">
        <v>2268</v>
      </c>
      <c r="E106" s="131"/>
      <c r="F106" s="131"/>
      <c r="G106" s="131"/>
      <c r="H106" s="131"/>
      <c r="I106" s="131"/>
      <c r="J106" s="132">
        <f>J250</f>
        <v>0</v>
      </c>
      <c r="L106" s="129"/>
    </row>
    <row r="107" spans="1:47" s="9" customFormat="1" ht="24.9" hidden="1" customHeight="1">
      <c r="B107" s="125"/>
      <c r="D107" s="126" t="s">
        <v>2269</v>
      </c>
      <c r="E107" s="127"/>
      <c r="F107" s="127"/>
      <c r="G107" s="127"/>
      <c r="H107" s="127"/>
      <c r="I107" s="127"/>
      <c r="J107" s="128">
        <f>J253</f>
        <v>0</v>
      </c>
      <c r="L107" s="125"/>
    </row>
    <row r="108" spans="1:47" s="2" customFormat="1" ht="21.75" hidden="1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" hidden="1" customHeight="1">
      <c r="A109" s="33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hidden="1"/>
    <row r="111" spans="1:47" hidden="1"/>
    <row r="112" spans="1:47" hidden="1"/>
    <row r="113" spans="1:31" s="2" customFormat="1" ht="6.9" customHeight="1">
      <c r="A113" s="33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" customHeight="1">
      <c r="A114" s="33"/>
      <c r="B114" s="34"/>
      <c r="C114" s="22" t="s">
        <v>220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6.5" customHeight="1">
      <c r="A117" s="33"/>
      <c r="B117" s="34"/>
      <c r="C117" s="33"/>
      <c r="D117" s="33"/>
      <c r="E117" s="284" t="str">
        <f>E7</f>
        <v>PRESTAVBA BUDOV ZDRAVOTNÉHO STREDISKA - 9 B.J.</v>
      </c>
      <c r="F117" s="285"/>
      <c r="G117" s="285"/>
      <c r="H117" s="285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199</v>
      </c>
      <c r="L118" s="21"/>
    </row>
    <row r="119" spans="1:31" s="1" customFormat="1" ht="16.5" customHeight="1">
      <c r="B119" s="21"/>
      <c r="E119" s="284" t="s">
        <v>200</v>
      </c>
      <c r="F119" s="248"/>
      <c r="G119" s="248"/>
      <c r="H119" s="248"/>
      <c r="L119" s="21"/>
    </row>
    <row r="120" spans="1:31" s="1" customFormat="1" ht="12" customHeight="1">
      <c r="B120" s="21"/>
      <c r="C120" s="28" t="s">
        <v>201</v>
      </c>
      <c r="L120" s="21"/>
    </row>
    <row r="121" spans="1:31" s="2" customFormat="1" ht="16.5" customHeight="1">
      <c r="A121" s="33"/>
      <c r="B121" s="34"/>
      <c r="C121" s="33"/>
      <c r="D121" s="33"/>
      <c r="E121" s="286" t="s">
        <v>202</v>
      </c>
      <c r="F121" s="287"/>
      <c r="G121" s="287"/>
      <c r="H121" s="287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203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66" t="str">
        <f>E13</f>
        <v xml:space="preserve">SO 01.5-OV - Elektroinštalácia - ZS 2.NP </v>
      </c>
      <c r="F123" s="287"/>
      <c r="G123" s="287"/>
      <c r="H123" s="287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19</v>
      </c>
      <c r="D125" s="33"/>
      <c r="E125" s="33"/>
      <c r="F125" s="26" t="str">
        <f>F16</f>
        <v>kú: Jelka,p.č.:1174/1,4,24,25</v>
      </c>
      <c r="G125" s="33"/>
      <c r="H125" s="33"/>
      <c r="I125" s="28" t="s">
        <v>21</v>
      </c>
      <c r="J125" s="59" t="str">
        <f>IF(J16="","",J16)</f>
        <v>20. 4. 2022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15" customHeight="1">
      <c r="A127" s="33"/>
      <c r="B127" s="34"/>
      <c r="C127" s="28" t="s">
        <v>23</v>
      </c>
      <c r="D127" s="33"/>
      <c r="E127" s="33"/>
      <c r="F127" s="26" t="str">
        <f>E19</f>
        <v>Obec Jelka, Mierová 959/17, 925 23 Jelka</v>
      </c>
      <c r="G127" s="33"/>
      <c r="H127" s="33"/>
      <c r="I127" s="28" t="s">
        <v>30</v>
      </c>
      <c r="J127" s="31" t="str">
        <f>E25</f>
        <v>Juraj Varga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15" customHeight="1">
      <c r="A128" s="33"/>
      <c r="B128" s="34"/>
      <c r="C128" s="28" t="s">
        <v>27</v>
      </c>
      <c r="D128" s="33"/>
      <c r="E128" s="33"/>
      <c r="F128" s="26" t="str">
        <f>IF(E22="","",E22)</f>
        <v>Vyplň údaj</v>
      </c>
      <c r="G128" s="33"/>
      <c r="H128" s="33"/>
      <c r="I128" s="28" t="s">
        <v>32</v>
      </c>
      <c r="J128" s="31" t="str">
        <f>E28</f>
        <v>Juraj Varga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33"/>
      <c r="B130" s="134"/>
      <c r="C130" s="135" t="s">
        <v>221</v>
      </c>
      <c r="D130" s="136" t="s">
        <v>60</v>
      </c>
      <c r="E130" s="136" t="s">
        <v>56</v>
      </c>
      <c r="F130" s="136" t="s">
        <v>57</v>
      </c>
      <c r="G130" s="136" t="s">
        <v>222</v>
      </c>
      <c r="H130" s="136" t="s">
        <v>223</v>
      </c>
      <c r="I130" s="136" t="s">
        <v>224</v>
      </c>
      <c r="J130" s="137" t="s">
        <v>208</v>
      </c>
      <c r="K130" s="138" t="s">
        <v>225</v>
      </c>
      <c r="L130" s="139"/>
      <c r="M130" s="66" t="s">
        <v>1</v>
      </c>
      <c r="N130" s="67" t="s">
        <v>39</v>
      </c>
      <c r="O130" s="67" t="s">
        <v>226</v>
      </c>
      <c r="P130" s="67" t="s">
        <v>227</v>
      </c>
      <c r="Q130" s="67" t="s">
        <v>228</v>
      </c>
      <c r="R130" s="67" t="s">
        <v>229</v>
      </c>
      <c r="S130" s="67" t="s">
        <v>230</v>
      </c>
      <c r="T130" s="68" t="s">
        <v>231</v>
      </c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</row>
    <row r="131" spans="1:65" s="2" customFormat="1" ht="22.95" customHeight="1">
      <c r="A131" s="33"/>
      <c r="B131" s="34"/>
      <c r="C131" s="73" t="s">
        <v>209</v>
      </c>
      <c r="D131" s="33"/>
      <c r="E131" s="33"/>
      <c r="F131" s="33"/>
      <c r="G131" s="33"/>
      <c r="H131" s="33"/>
      <c r="I131" s="33"/>
      <c r="J131" s="140">
        <f>BK131</f>
        <v>0</v>
      </c>
      <c r="K131" s="33"/>
      <c r="L131" s="34"/>
      <c r="M131" s="69"/>
      <c r="N131" s="60"/>
      <c r="O131" s="70"/>
      <c r="P131" s="141">
        <f>P132+P141+P253</f>
        <v>0</v>
      </c>
      <c r="Q131" s="70"/>
      <c r="R131" s="141">
        <f>R132+R141+R253</f>
        <v>0</v>
      </c>
      <c r="S131" s="70"/>
      <c r="T131" s="142">
        <f>T132+T141+T253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8" t="s">
        <v>74</v>
      </c>
      <c r="AU131" s="18" t="s">
        <v>210</v>
      </c>
      <c r="BK131" s="143">
        <f>BK132+BK141+BK253</f>
        <v>0</v>
      </c>
    </row>
    <row r="132" spans="1:65" s="12" customFormat="1" ht="25.95" customHeight="1">
      <c r="B132" s="144"/>
      <c r="D132" s="145" t="s">
        <v>74</v>
      </c>
      <c r="E132" s="146" t="s">
        <v>232</v>
      </c>
      <c r="F132" s="146" t="s">
        <v>2270</v>
      </c>
      <c r="I132" s="147"/>
      <c r="J132" s="148">
        <f>BK132</f>
        <v>0</v>
      </c>
      <c r="L132" s="144"/>
      <c r="M132" s="149"/>
      <c r="N132" s="150"/>
      <c r="O132" s="150"/>
      <c r="P132" s="151">
        <f>P133</f>
        <v>0</v>
      </c>
      <c r="Q132" s="150"/>
      <c r="R132" s="151">
        <f>R133</f>
        <v>0</v>
      </c>
      <c r="S132" s="150"/>
      <c r="T132" s="152">
        <f>T133</f>
        <v>0</v>
      </c>
      <c r="AR132" s="145" t="s">
        <v>82</v>
      </c>
      <c r="AT132" s="153" t="s">
        <v>74</v>
      </c>
      <c r="AU132" s="153" t="s">
        <v>75</v>
      </c>
      <c r="AY132" s="145" t="s">
        <v>234</v>
      </c>
      <c r="BK132" s="154">
        <f>BK133</f>
        <v>0</v>
      </c>
    </row>
    <row r="133" spans="1:65" s="12" customFormat="1" ht="22.95" customHeight="1">
      <c r="B133" s="144"/>
      <c r="D133" s="145" t="s">
        <v>74</v>
      </c>
      <c r="E133" s="155" t="s">
        <v>235</v>
      </c>
      <c r="F133" s="155" t="s">
        <v>2271</v>
      </c>
      <c r="I133" s="147"/>
      <c r="J133" s="156">
        <f>BK133</f>
        <v>0</v>
      </c>
      <c r="L133" s="144"/>
      <c r="M133" s="149"/>
      <c r="N133" s="150"/>
      <c r="O133" s="150"/>
      <c r="P133" s="151">
        <f>SUM(P134:P140)</f>
        <v>0</v>
      </c>
      <c r="Q133" s="150"/>
      <c r="R133" s="151">
        <f>SUM(R134:R140)</f>
        <v>0</v>
      </c>
      <c r="S133" s="150"/>
      <c r="T133" s="152">
        <f>SUM(T134:T140)</f>
        <v>0</v>
      </c>
      <c r="AR133" s="145" t="s">
        <v>82</v>
      </c>
      <c r="AT133" s="153" t="s">
        <v>74</v>
      </c>
      <c r="AU133" s="153" t="s">
        <v>82</v>
      </c>
      <c r="AY133" s="145" t="s">
        <v>234</v>
      </c>
      <c r="BK133" s="154">
        <f>SUM(BK134:BK140)</f>
        <v>0</v>
      </c>
    </row>
    <row r="134" spans="1:65" s="2" customFormat="1" ht="24.15" customHeight="1">
      <c r="A134" s="33"/>
      <c r="B134" s="157"/>
      <c r="C134" s="158" t="s">
        <v>82</v>
      </c>
      <c r="D134" s="158" t="s">
        <v>237</v>
      </c>
      <c r="E134" s="159" t="s">
        <v>2272</v>
      </c>
      <c r="F134" s="160" t="s">
        <v>2273</v>
      </c>
      <c r="G134" s="161" t="s">
        <v>1363</v>
      </c>
      <c r="H134" s="162">
        <v>450</v>
      </c>
      <c r="I134" s="163"/>
      <c r="J134" s="164">
        <f t="shared" ref="J134:J140" si="0">ROUND(I134*H134,2)</f>
        <v>0</v>
      </c>
      <c r="K134" s="165"/>
      <c r="L134" s="34"/>
      <c r="M134" s="166" t="s">
        <v>1</v>
      </c>
      <c r="N134" s="167" t="s">
        <v>41</v>
      </c>
      <c r="O134" s="62"/>
      <c r="P134" s="168">
        <f t="shared" ref="P134:P140" si="1">O134*H134</f>
        <v>0</v>
      </c>
      <c r="Q134" s="168">
        <v>0</v>
      </c>
      <c r="R134" s="168">
        <f t="shared" ref="R134:R140" si="2">Q134*H134</f>
        <v>0</v>
      </c>
      <c r="S134" s="168">
        <v>0</v>
      </c>
      <c r="T134" s="169">
        <f t="shared" ref="T134:T140" si="3"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0" t="s">
        <v>241</v>
      </c>
      <c r="AT134" s="170" t="s">
        <v>237</v>
      </c>
      <c r="AU134" s="170" t="s">
        <v>87</v>
      </c>
      <c r="AY134" s="18" t="s">
        <v>234</v>
      </c>
      <c r="BE134" s="171">
        <f t="shared" ref="BE134:BE140" si="4">IF(N134="základná",J134,0)</f>
        <v>0</v>
      </c>
      <c r="BF134" s="171">
        <f t="shared" ref="BF134:BF140" si="5">IF(N134="znížená",J134,0)</f>
        <v>0</v>
      </c>
      <c r="BG134" s="171">
        <f t="shared" ref="BG134:BG140" si="6">IF(N134="zákl. prenesená",J134,0)</f>
        <v>0</v>
      </c>
      <c r="BH134" s="171">
        <f t="shared" ref="BH134:BH140" si="7">IF(N134="zníž. prenesená",J134,0)</f>
        <v>0</v>
      </c>
      <c r="BI134" s="171">
        <f t="shared" ref="BI134:BI140" si="8">IF(N134="nulová",J134,0)</f>
        <v>0</v>
      </c>
      <c r="BJ134" s="18" t="s">
        <v>87</v>
      </c>
      <c r="BK134" s="171">
        <f t="shared" ref="BK134:BK140" si="9">ROUND(I134*H134,2)</f>
        <v>0</v>
      </c>
      <c r="BL134" s="18" t="s">
        <v>241</v>
      </c>
      <c r="BM134" s="170" t="s">
        <v>87</v>
      </c>
    </row>
    <row r="135" spans="1:65" s="2" customFormat="1" ht="24.15" customHeight="1">
      <c r="A135" s="33"/>
      <c r="B135" s="157"/>
      <c r="C135" s="158" t="s">
        <v>87</v>
      </c>
      <c r="D135" s="158" t="s">
        <v>237</v>
      </c>
      <c r="E135" s="159" t="s">
        <v>2274</v>
      </c>
      <c r="F135" s="160" t="s">
        <v>2275</v>
      </c>
      <c r="G135" s="161" t="s">
        <v>305</v>
      </c>
      <c r="H135" s="162">
        <v>7</v>
      </c>
      <c r="I135" s="163"/>
      <c r="J135" s="164">
        <f t="shared" si="0"/>
        <v>0</v>
      </c>
      <c r="K135" s="165"/>
      <c r="L135" s="34"/>
      <c r="M135" s="166" t="s">
        <v>1</v>
      </c>
      <c r="N135" s="167" t="s">
        <v>41</v>
      </c>
      <c r="O135" s="62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0" t="s">
        <v>241</v>
      </c>
      <c r="AT135" s="170" t="s">
        <v>237</v>
      </c>
      <c r="AU135" s="170" t="s">
        <v>87</v>
      </c>
      <c r="AY135" s="18" t="s">
        <v>234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8" t="s">
        <v>87</v>
      </c>
      <c r="BK135" s="171">
        <f t="shared" si="9"/>
        <v>0</v>
      </c>
      <c r="BL135" s="18" t="s">
        <v>241</v>
      </c>
      <c r="BM135" s="170" t="s">
        <v>241</v>
      </c>
    </row>
    <row r="136" spans="1:65" s="2" customFormat="1" ht="24.15" customHeight="1">
      <c r="A136" s="33"/>
      <c r="B136" s="157"/>
      <c r="C136" s="158" t="s">
        <v>92</v>
      </c>
      <c r="D136" s="158" t="s">
        <v>237</v>
      </c>
      <c r="E136" s="159" t="s">
        <v>2276</v>
      </c>
      <c r="F136" s="160" t="s">
        <v>2277</v>
      </c>
      <c r="G136" s="161" t="s">
        <v>305</v>
      </c>
      <c r="H136" s="162">
        <v>2</v>
      </c>
      <c r="I136" s="163"/>
      <c r="J136" s="164">
        <f t="shared" si="0"/>
        <v>0</v>
      </c>
      <c r="K136" s="165"/>
      <c r="L136" s="34"/>
      <c r="M136" s="166" t="s">
        <v>1</v>
      </c>
      <c r="N136" s="167" t="s">
        <v>41</v>
      </c>
      <c r="O136" s="62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0" t="s">
        <v>241</v>
      </c>
      <c r="AT136" s="170" t="s">
        <v>237</v>
      </c>
      <c r="AU136" s="170" t="s">
        <v>87</v>
      </c>
      <c r="AY136" s="18" t="s">
        <v>234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8" t="s">
        <v>87</v>
      </c>
      <c r="BK136" s="171">
        <f t="shared" si="9"/>
        <v>0</v>
      </c>
      <c r="BL136" s="18" t="s">
        <v>241</v>
      </c>
      <c r="BM136" s="170" t="s">
        <v>273</v>
      </c>
    </row>
    <row r="137" spans="1:65" s="2" customFormat="1" ht="24.15" customHeight="1">
      <c r="A137" s="33"/>
      <c r="B137" s="157"/>
      <c r="C137" s="158" t="s">
        <v>241</v>
      </c>
      <c r="D137" s="158" t="s">
        <v>237</v>
      </c>
      <c r="E137" s="159" t="s">
        <v>2278</v>
      </c>
      <c r="F137" s="160" t="s">
        <v>2279</v>
      </c>
      <c r="G137" s="161" t="s">
        <v>305</v>
      </c>
      <c r="H137" s="162">
        <v>163</v>
      </c>
      <c r="I137" s="163"/>
      <c r="J137" s="164">
        <f t="shared" si="0"/>
        <v>0</v>
      </c>
      <c r="K137" s="165"/>
      <c r="L137" s="34"/>
      <c r="M137" s="166" t="s">
        <v>1</v>
      </c>
      <c r="N137" s="167" t="s">
        <v>41</v>
      </c>
      <c r="O137" s="62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0" t="s">
        <v>241</v>
      </c>
      <c r="AT137" s="170" t="s">
        <v>237</v>
      </c>
      <c r="AU137" s="170" t="s">
        <v>87</v>
      </c>
      <c r="AY137" s="18" t="s">
        <v>234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8" t="s">
        <v>87</v>
      </c>
      <c r="BK137" s="171">
        <f t="shared" si="9"/>
        <v>0</v>
      </c>
      <c r="BL137" s="18" t="s">
        <v>241</v>
      </c>
      <c r="BM137" s="170" t="s">
        <v>282</v>
      </c>
    </row>
    <row r="138" spans="1:65" s="2" customFormat="1" ht="24.15" customHeight="1">
      <c r="A138" s="33"/>
      <c r="B138" s="157"/>
      <c r="C138" s="158" t="s">
        <v>269</v>
      </c>
      <c r="D138" s="158" t="s">
        <v>237</v>
      </c>
      <c r="E138" s="159" t="s">
        <v>2280</v>
      </c>
      <c r="F138" s="160" t="s">
        <v>2281</v>
      </c>
      <c r="G138" s="161" t="s">
        <v>305</v>
      </c>
      <c r="H138" s="162">
        <v>2</v>
      </c>
      <c r="I138" s="163"/>
      <c r="J138" s="164">
        <f t="shared" si="0"/>
        <v>0</v>
      </c>
      <c r="K138" s="165"/>
      <c r="L138" s="34"/>
      <c r="M138" s="166" t="s">
        <v>1</v>
      </c>
      <c r="N138" s="167" t="s">
        <v>41</v>
      </c>
      <c r="O138" s="62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0" t="s">
        <v>241</v>
      </c>
      <c r="AT138" s="170" t="s">
        <v>237</v>
      </c>
      <c r="AU138" s="170" t="s">
        <v>87</v>
      </c>
      <c r="AY138" s="18" t="s">
        <v>234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8" t="s">
        <v>87</v>
      </c>
      <c r="BK138" s="171">
        <f t="shared" si="9"/>
        <v>0</v>
      </c>
      <c r="BL138" s="18" t="s">
        <v>241</v>
      </c>
      <c r="BM138" s="170" t="s">
        <v>292</v>
      </c>
    </row>
    <row r="139" spans="1:65" s="2" customFormat="1" ht="33" customHeight="1">
      <c r="A139" s="33"/>
      <c r="B139" s="157"/>
      <c r="C139" s="158" t="s">
        <v>273</v>
      </c>
      <c r="D139" s="158" t="s">
        <v>237</v>
      </c>
      <c r="E139" s="159" t="s">
        <v>2282</v>
      </c>
      <c r="F139" s="160" t="s">
        <v>2283</v>
      </c>
      <c r="G139" s="161" t="s">
        <v>240</v>
      </c>
      <c r="H139" s="162">
        <v>820</v>
      </c>
      <c r="I139" s="163"/>
      <c r="J139" s="164">
        <f t="shared" si="0"/>
        <v>0</v>
      </c>
      <c r="K139" s="165"/>
      <c r="L139" s="34"/>
      <c r="M139" s="166" t="s">
        <v>1</v>
      </c>
      <c r="N139" s="167" t="s">
        <v>41</v>
      </c>
      <c r="O139" s="62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0" t="s">
        <v>241</v>
      </c>
      <c r="AT139" s="170" t="s">
        <v>237</v>
      </c>
      <c r="AU139" s="170" t="s">
        <v>87</v>
      </c>
      <c r="AY139" s="18" t="s">
        <v>234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8" t="s">
        <v>87</v>
      </c>
      <c r="BK139" s="171">
        <f t="shared" si="9"/>
        <v>0</v>
      </c>
      <c r="BL139" s="18" t="s">
        <v>241</v>
      </c>
      <c r="BM139" s="170" t="s">
        <v>302</v>
      </c>
    </row>
    <row r="140" spans="1:65" s="2" customFormat="1" ht="16.5" customHeight="1">
      <c r="A140" s="33"/>
      <c r="B140" s="157"/>
      <c r="C140" s="199" t="s">
        <v>278</v>
      </c>
      <c r="D140" s="199" t="s">
        <v>478</v>
      </c>
      <c r="E140" s="200" t="s">
        <v>2284</v>
      </c>
      <c r="F140" s="201" t="s">
        <v>2285</v>
      </c>
      <c r="G140" s="202" t="s">
        <v>305</v>
      </c>
      <c r="H140" s="203">
        <v>8</v>
      </c>
      <c r="I140" s="204"/>
      <c r="J140" s="205">
        <f t="shared" si="0"/>
        <v>0</v>
      </c>
      <c r="K140" s="206"/>
      <c r="L140" s="207"/>
      <c r="M140" s="208" t="s">
        <v>1</v>
      </c>
      <c r="N140" s="209" t="s">
        <v>41</v>
      </c>
      <c r="O140" s="62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0" t="s">
        <v>282</v>
      </c>
      <c r="AT140" s="170" t="s">
        <v>478</v>
      </c>
      <c r="AU140" s="170" t="s">
        <v>87</v>
      </c>
      <c r="AY140" s="18" t="s">
        <v>234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8" t="s">
        <v>87</v>
      </c>
      <c r="BK140" s="171">
        <f t="shared" si="9"/>
        <v>0</v>
      </c>
      <c r="BL140" s="18" t="s">
        <v>241</v>
      </c>
      <c r="BM140" s="170" t="s">
        <v>315</v>
      </c>
    </row>
    <row r="141" spans="1:65" s="12" customFormat="1" ht="25.95" customHeight="1">
      <c r="B141" s="144"/>
      <c r="D141" s="145" t="s">
        <v>74</v>
      </c>
      <c r="E141" s="146" t="s">
        <v>478</v>
      </c>
      <c r="F141" s="146" t="s">
        <v>2286</v>
      </c>
      <c r="I141" s="147"/>
      <c r="J141" s="148">
        <f>BK141</f>
        <v>0</v>
      </c>
      <c r="L141" s="144"/>
      <c r="M141" s="149"/>
      <c r="N141" s="150"/>
      <c r="O141" s="150"/>
      <c r="P141" s="151">
        <f>P142+P231+P250</f>
        <v>0</v>
      </c>
      <c r="Q141" s="150"/>
      <c r="R141" s="151">
        <f>R142+R231+R250</f>
        <v>0</v>
      </c>
      <c r="S141" s="150"/>
      <c r="T141" s="152">
        <f>T142+T231+T250</f>
        <v>0</v>
      </c>
      <c r="AR141" s="145" t="s">
        <v>92</v>
      </c>
      <c r="AT141" s="153" t="s">
        <v>74</v>
      </c>
      <c r="AU141" s="153" t="s">
        <v>75</v>
      </c>
      <c r="AY141" s="145" t="s">
        <v>234</v>
      </c>
      <c r="BK141" s="154">
        <f>BK142+BK231+BK250</f>
        <v>0</v>
      </c>
    </row>
    <row r="142" spans="1:65" s="12" customFormat="1" ht="22.95" customHeight="1">
      <c r="B142" s="144"/>
      <c r="D142" s="145" t="s">
        <v>74</v>
      </c>
      <c r="E142" s="155" t="s">
        <v>2287</v>
      </c>
      <c r="F142" s="155" t="s">
        <v>2288</v>
      </c>
      <c r="I142" s="147"/>
      <c r="J142" s="156">
        <f>BK142</f>
        <v>0</v>
      </c>
      <c r="L142" s="144"/>
      <c r="M142" s="149"/>
      <c r="N142" s="150"/>
      <c r="O142" s="150"/>
      <c r="P142" s="151">
        <f>SUM(P143:P230)</f>
        <v>0</v>
      </c>
      <c r="Q142" s="150"/>
      <c r="R142" s="151">
        <f>SUM(R143:R230)</f>
        <v>0</v>
      </c>
      <c r="S142" s="150"/>
      <c r="T142" s="152">
        <f>SUM(T143:T230)</f>
        <v>0</v>
      </c>
      <c r="AR142" s="145" t="s">
        <v>92</v>
      </c>
      <c r="AT142" s="153" t="s">
        <v>74</v>
      </c>
      <c r="AU142" s="153" t="s">
        <v>82</v>
      </c>
      <c r="AY142" s="145" t="s">
        <v>234</v>
      </c>
      <c r="BK142" s="154">
        <f>SUM(BK143:BK230)</f>
        <v>0</v>
      </c>
    </row>
    <row r="143" spans="1:65" s="2" customFormat="1" ht="24.15" customHeight="1">
      <c r="A143" s="33"/>
      <c r="B143" s="157"/>
      <c r="C143" s="158" t="s">
        <v>282</v>
      </c>
      <c r="D143" s="158" t="s">
        <v>237</v>
      </c>
      <c r="E143" s="159" t="s">
        <v>2289</v>
      </c>
      <c r="F143" s="160" t="s">
        <v>2290</v>
      </c>
      <c r="G143" s="161" t="s">
        <v>240</v>
      </c>
      <c r="H143" s="162">
        <v>520</v>
      </c>
      <c r="I143" s="163"/>
      <c r="J143" s="164">
        <f t="shared" ref="J143:J174" si="10">ROUND(I143*H143,2)</f>
        <v>0</v>
      </c>
      <c r="K143" s="165"/>
      <c r="L143" s="34"/>
      <c r="M143" s="166" t="s">
        <v>1</v>
      </c>
      <c r="N143" s="167" t="s">
        <v>41</v>
      </c>
      <c r="O143" s="62"/>
      <c r="P143" s="168">
        <f t="shared" ref="P143:P174" si="11">O143*H143</f>
        <v>0</v>
      </c>
      <c r="Q143" s="168">
        <v>0</v>
      </c>
      <c r="R143" s="168">
        <f t="shared" ref="R143:R174" si="12">Q143*H143</f>
        <v>0</v>
      </c>
      <c r="S143" s="168">
        <v>0</v>
      </c>
      <c r="T143" s="169">
        <f t="shared" ref="T143:T174" si="13"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0" t="s">
        <v>843</v>
      </c>
      <c r="AT143" s="170" t="s">
        <v>237</v>
      </c>
      <c r="AU143" s="170" t="s">
        <v>87</v>
      </c>
      <c r="AY143" s="18" t="s">
        <v>234</v>
      </c>
      <c r="BE143" s="171">
        <f t="shared" ref="BE143:BE174" si="14">IF(N143="základná",J143,0)</f>
        <v>0</v>
      </c>
      <c r="BF143" s="171">
        <f t="shared" ref="BF143:BF174" si="15">IF(N143="znížená",J143,0)</f>
        <v>0</v>
      </c>
      <c r="BG143" s="171">
        <f t="shared" ref="BG143:BG174" si="16">IF(N143="zákl. prenesená",J143,0)</f>
        <v>0</v>
      </c>
      <c r="BH143" s="171">
        <f t="shared" ref="BH143:BH174" si="17">IF(N143="zníž. prenesená",J143,0)</f>
        <v>0</v>
      </c>
      <c r="BI143" s="171">
        <f t="shared" ref="BI143:BI174" si="18">IF(N143="nulová",J143,0)</f>
        <v>0</v>
      </c>
      <c r="BJ143" s="18" t="s">
        <v>87</v>
      </c>
      <c r="BK143" s="171">
        <f t="shared" ref="BK143:BK174" si="19">ROUND(I143*H143,2)</f>
        <v>0</v>
      </c>
      <c r="BL143" s="18" t="s">
        <v>843</v>
      </c>
      <c r="BM143" s="170" t="s">
        <v>327</v>
      </c>
    </row>
    <row r="144" spans="1:65" s="2" customFormat="1" ht="21.75" customHeight="1">
      <c r="A144" s="33"/>
      <c r="B144" s="157"/>
      <c r="C144" s="199" t="s">
        <v>235</v>
      </c>
      <c r="D144" s="199" t="s">
        <v>478</v>
      </c>
      <c r="E144" s="200" t="s">
        <v>2291</v>
      </c>
      <c r="F144" s="201" t="s">
        <v>2292</v>
      </c>
      <c r="G144" s="202" t="s">
        <v>240</v>
      </c>
      <c r="H144" s="203">
        <v>520</v>
      </c>
      <c r="I144" s="204"/>
      <c r="J144" s="205">
        <f t="shared" si="10"/>
        <v>0</v>
      </c>
      <c r="K144" s="206"/>
      <c r="L144" s="207"/>
      <c r="M144" s="208" t="s">
        <v>1</v>
      </c>
      <c r="N144" s="209" t="s">
        <v>41</v>
      </c>
      <c r="O144" s="62"/>
      <c r="P144" s="168">
        <f t="shared" si="11"/>
        <v>0</v>
      </c>
      <c r="Q144" s="168">
        <v>0</v>
      </c>
      <c r="R144" s="168">
        <f t="shared" si="12"/>
        <v>0</v>
      </c>
      <c r="S144" s="168">
        <v>0</v>
      </c>
      <c r="T144" s="169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0" t="s">
        <v>1948</v>
      </c>
      <c r="AT144" s="170" t="s">
        <v>478</v>
      </c>
      <c r="AU144" s="170" t="s">
        <v>87</v>
      </c>
      <c r="AY144" s="18" t="s">
        <v>234</v>
      </c>
      <c r="BE144" s="171">
        <f t="shared" si="14"/>
        <v>0</v>
      </c>
      <c r="BF144" s="171">
        <f t="shared" si="15"/>
        <v>0</v>
      </c>
      <c r="BG144" s="171">
        <f t="shared" si="16"/>
        <v>0</v>
      </c>
      <c r="BH144" s="171">
        <f t="shared" si="17"/>
        <v>0</v>
      </c>
      <c r="BI144" s="171">
        <f t="shared" si="18"/>
        <v>0</v>
      </c>
      <c r="BJ144" s="18" t="s">
        <v>87</v>
      </c>
      <c r="BK144" s="171">
        <f t="shared" si="19"/>
        <v>0</v>
      </c>
      <c r="BL144" s="18" t="s">
        <v>843</v>
      </c>
      <c r="BM144" s="170" t="s">
        <v>342</v>
      </c>
    </row>
    <row r="145" spans="1:65" s="2" customFormat="1" ht="21.75" customHeight="1">
      <c r="A145" s="33"/>
      <c r="B145" s="157"/>
      <c r="C145" s="158" t="s">
        <v>292</v>
      </c>
      <c r="D145" s="158" t="s">
        <v>237</v>
      </c>
      <c r="E145" s="159" t="s">
        <v>2293</v>
      </c>
      <c r="F145" s="160" t="s">
        <v>2294</v>
      </c>
      <c r="G145" s="161" t="s">
        <v>305</v>
      </c>
      <c r="H145" s="162">
        <v>163</v>
      </c>
      <c r="I145" s="163"/>
      <c r="J145" s="164">
        <f t="shared" si="10"/>
        <v>0</v>
      </c>
      <c r="K145" s="165"/>
      <c r="L145" s="34"/>
      <c r="M145" s="166" t="s">
        <v>1</v>
      </c>
      <c r="N145" s="167" t="s">
        <v>41</v>
      </c>
      <c r="O145" s="62"/>
      <c r="P145" s="168">
        <f t="shared" si="11"/>
        <v>0</v>
      </c>
      <c r="Q145" s="168">
        <v>0</v>
      </c>
      <c r="R145" s="168">
        <f t="shared" si="12"/>
        <v>0</v>
      </c>
      <c r="S145" s="168">
        <v>0</v>
      </c>
      <c r="T145" s="169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0" t="s">
        <v>843</v>
      </c>
      <c r="AT145" s="170" t="s">
        <v>237</v>
      </c>
      <c r="AU145" s="170" t="s">
        <v>87</v>
      </c>
      <c r="AY145" s="18" t="s">
        <v>234</v>
      </c>
      <c r="BE145" s="171">
        <f t="shared" si="14"/>
        <v>0</v>
      </c>
      <c r="BF145" s="171">
        <f t="shared" si="15"/>
        <v>0</v>
      </c>
      <c r="BG145" s="171">
        <f t="shared" si="16"/>
        <v>0</v>
      </c>
      <c r="BH145" s="171">
        <f t="shared" si="17"/>
        <v>0</v>
      </c>
      <c r="BI145" s="171">
        <f t="shared" si="18"/>
        <v>0</v>
      </c>
      <c r="BJ145" s="18" t="s">
        <v>87</v>
      </c>
      <c r="BK145" s="171">
        <f t="shared" si="19"/>
        <v>0</v>
      </c>
      <c r="BL145" s="18" t="s">
        <v>843</v>
      </c>
      <c r="BM145" s="170" t="s">
        <v>7</v>
      </c>
    </row>
    <row r="146" spans="1:65" s="2" customFormat="1" ht="24.15" customHeight="1">
      <c r="A146" s="33"/>
      <c r="B146" s="157"/>
      <c r="C146" s="199" t="s">
        <v>298</v>
      </c>
      <c r="D146" s="199" t="s">
        <v>478</v>
      </c>
      <c r="E146" s="200" t="s">
        <v>2295</v>
      </c>
      <c r="F146" s="201" t="s">
        <v>2296</v>
      </c>
      <c r="G146" s="202" t="s">
        <v>305</v>
      </c>
      <c r="H146" s="203">
        <v>37</v>
      </c>
      <c r="I146" s="204"/>
      <c r="J146" s="205">
        <f t="shared" si="10"/>
        <v>0</v>
      </c>
      <c r="K146" s="206"/>
      <c r="L146" s="207"/>
      <c r="M146" s="208" t="s">
        <v>1</v>
      </c>
      <c r="N146" s="209" t="s">
        <v>41</v>
      </c>
      <c r="O146" s="62"/>
      <c r="P146" s="168">
        <f t="shared" si="11"/>
        <v>0</v>
      </c>
      <c r="Q146" s="168">
        <v>0</v>
      </c>
      <c r="R146" s="168">
        <f t="shared" si="12"/>
        <v>0</v>
      </c>
      <c r="S146" s="168">
        <v>0</v>
      </c>
      <c r="T146" s="169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0" t="s">
        <v>1948</v>
      </c>
      <c r="AT146" s="170" t="s">
        <v>478</v>
      </c>
      <c r="AU146" s="170" t="s">
        <v>87</v>
      </c>
      <c r="AY146" s="18" t="s">
        <v>234</v>
      </c>
      <c r="BE146" s="171">
        <f t="shared" si="14"/>
        <v>0</v>
      </c>
      <c r="BF146" s="171">
        <f t="shared" si="15"/>
        <v>0</v>
      </c>
      <c r="BG146" s="171">
        <f t="shared" si="16"/>
        <v>0</v>
      </c>
      <c r="BH146" s="171">
        <f t="shared" si="17"/>
        <v>0</v>
      </c>
      <c r="BI146" s="171">
        <f t="shared" si="18"/>
        <v>0</v>
      </c>
      <c r="BJ146" s="18" t="s">
        <v>87</v>
      </c>
      <c r="BK146" s="171">
        <f t="shared" si="19"/>
        <v>0</v>
      </c>
      <c r="BL146" s="18" t="s">
        <v>843</v>
      </c>
      <c r="BM146" s="170" t="s">
        <v>367</v>
      </c>
    </row>
    <row r="147" spans="1:65" s="2" customFormat="1" ht="16.5" customHeight="1">
      <c r="A147" s="33"/>
      <c r="B147" s="157"/>
      <c r="C147" s="199" t="s">
        <v>302</v>
      </c>
      <c r="D147" s="199" t="s">
        <v>478</v>
      </c>
      <c r="E147" s="200" t="s">
        <v>2297</v>
      </c>
      <c r="F147" s="201" t="s">
        <v>2298</v>
      </c>
      <c r="G147" s="202" t="s">
        <v>305</v>
      </c>
      <c r="H147" s="203">
        <v>126</v>
      </c>
      <c r="I147" s="204"/>
      <c r="J147" s="205">
        <f t="shared" si="10"/>
        <v>0</v>
      </c>
      <c r="K147" s="206"/>
      <c r="L147" s="207"/>
      <c r="M147" s="208" t="s">
        <v>1</v>
      </c>
      <c r="N147" s="209" t="s">
        <v>41</v>
      </c>
      <c r="O147" s="62"/>
      <c r="P147" s="168">
        <f t="shared" si="11"/>
        <v>0</v>
      </c>
      <c r="Q147" s="168">
        <v>0</v>
      </c>
      <c r="R147" s="168">
        <f t="shared" si="12"/>
        <v>0</v>
      </c>
      <c r="S147" s="168">
        <v>0</v>
      </c>
      <c r="T147" s="169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0" t="s">
        <v>1948</v>
      </c>
      <c r="AT147" s="170" t="s">
        <v>478</v>
      </c>
      <c r="AU147" s="170" t="s">
        <v>87</v>
      </c>
      <c r="AY147" s="18" t="s">
        <v>234</v>
      </c>
      <c r="BE147" s="171">
        <f t="shared" si="14"/>
        <v>0</v>
      </c>
      <c r="BF147" s="171">
        <f t="shared" si="15"/>
        <v>0</v>
      </c>
      <c r="BG147" s="171">
        <f t="shared" si="16"/>
        <v>0</v>
      </c>
      <c r="BH147" s="171">
        <f t="shared" si="17"/>
        <v>0</v>
      </c>
      <c r="BI147" s="171">
        <f t="shared" si="18"/>
        <v>0</v>
      </c>
      <c r="BJ147" s="18" t="s">
        <v>87</v>
      </c>
      <c r="BK147" s="171">
        <f t="shared" si="19"/>
        <v>0</v>
      </c>
      <c r="BL147" s="18" t="s">
        <v>843</v>
      </c>
      <c r="BM147" s="170" t="s">
        <v>379</v>
      </c>
    </row>
    <row r="148" spans="1:65" s="2" customFormat="1" ht="24.15" customHeight="1">
      <c r="A148" s="33"/>
      <c r="B148" s="157"/>
      <c r="C148" s="158" t="s">
        <v>309</v>
      </c>
      <c r="D148" s="158" t="s">
        <v>237</v>
      </c>
      <c r="E148" s="159" t="s">
        <v>2299</v>
      </c>
      <c r="F148" s="160" t="s">
        <v>2300</v>
      </c>
      <c r="G148" s="161" t="s">
        <v>305</v>
      </c>
      <c r="H148" s="162">
        <v>37</v>
      </c>
      <c r="I148" s="163"/>
      <c r="J148" s="164">
        <f t="shared" si="10"/>
        <v>0</v>
      </c>
      <c r="K148" s="165"/>
      <c r="L148" s="34"/>
      <c r="M148" s="166" t="s">
        <v>1</v>
      </c>
      <c r="N148" s="167" t="s">
        <v>41</v>
      </c>
      <c r="O148" s="62"/>
      <c r="P148" s="168">
        <f t="shared" si="11"/>
        <v>0</v>
      </c>
      <c r="Q148" s="168">
        <v>0</v>
      </c>
      <c r="R148" s="168">
        <f t="shared" si="12"/>
        <v>0</v>
      </c>
      <c r="S148" s="168">
        <v>0</v>
      </c>
      <c r="T148" s="169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843</v>
      </c>
      <c r="AT148" s="170" t="s">
        <v>237</v>
      </c>
      <c r="AU148" s="170" t="s">
        <v>87</v>
      </c>
      <c r="AY148" s="18" t="s">
        <v>234</v>
      </c>
      <c r="BE148" s="171">
        <f t="shared" si="14"/>
        <v>0</v>
      </c>
      <c r="BF148" s="171">
        <f t="shared" si="15"/>
        <v>0</v>
      </c>
      <c r="BG148" s="171">
        <f t="shared" si="16"/>
        <v>0</v>
      </c>
      <c r="BH148" s="171">
        <f t="shared" si="17"/>
        <v>0</v>
      </c>
      <c r="BI148" s="171">
        <f t="shared" si="18"/>
        <v>0</v>
      </c>
      <c r="BJ148" s="18" t="s">
        <v>87</v>
      </c>
      <c r="BK148" s="171">
        <f t="shared" si="19"/>
        <v>0</v>
      </c>
      <c r="BL148" s="18" t="s">
        <v>843</v>
      </c>
      <c r="BM148" s="170" t="s">
        <v>608</v>
      </c>
    </row>
    <row r="149" spans="1:65" s="2" customFormat="1" ht="16.5" customHeight="1">
      <c r="A149" s="33"/>
      <c r="B149" s="157"/>
      <c r="C149" s="199" t="s">
        <v>315</v>
      </c>
      <c r="D149" s="199" t="s">
        <v>478</v>
      </c>
      <c r="E149" s="200" t="s">
        <v>2301</v>
      </c>
      <c r="F149" s="201" t="s">
        <v>2302</v>
      </c>
      <c r="G149" s="202" t="s">
        <v>305</v>
      </c>
      <c r="H149" s="203">
        <v>185</v>
      </c>
      <c r="I149" s="204"/>
      <c r="J149" s="205">
        <f t="shared" si="10"/>
        <v>0</v>
      </c>
      <c r="K149" s="206"/>
      <c r="L149" s="207"/>
      <c r="M149" s="208" t="s">
        <v>1</v>
      </c>
      <c r="N149" s="209" t="s">
        <v>41</v>
      </c>
      <c r="O149" s="62"/>
      <c r="P149" s="168">
        <f t="shared" si="11"/>
        <v>0</v>
      </c>
      <c r="Q149" s="168">
        <v>0</v>
      </c>
      <c r="R149" s="168">
        <f t="shared" si="12"/>
        <v>0</v>
      </c>
      <c r="S149" s="168">
        <v>0</v>
      </c>
      <c r="T149" s="169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0" t="s">
        <v>1948</v>
      </c>
      <c r="AT149" s="170" t="s">
        <v>478</v>
      </c>
      <c r="AU149" s="170" t="s">
        <v>87</v>
      </c>
      <c r="AY149" s="18" t="s">
        <v>234</v>
      </c>
      <c r="BE149" s="171">
        <f t="shared" si="14"/>
        <v>0</v>
      </c>
      <c r="BF149" s="171">
        <f t="shared" si="15"/>
        <v>0</v>
      </c>
      <c r="BG149" s="171">
        <f t="shared" si="16"/>
        <v>0</v>
      </c>
      <c r="BH149" s="171">
        <f t="shared" si="17"/>
        <v>0</v>
      </c>
      <c r="BI149" s="171">
        <f t="shared" si="18"/>
        <v>0</v>
      </c>
      <c r="BJ149" s="18" t="s">
        <v>87</v>
      </c>
      <c r="BK149" s="171">
        <f t="shared" si="19"/>
        <v>0</v>
      </c>
      <c r="BL149" s="18" t="s">
        <v>843</v>
      </c>
      <c r="BM149" s="170" t="s">
        <v>617</v>
      </c>
    </row>
    <row r="150" spans="1:65" s="2" customFormat="1" ht="24.15" customHeight="1">
      <c r="A150" s="33"/>
      <c r="B150" s="157"/>
      <c r="C150" s="158" t="s">
        <v>321</v>
      </c>
      <c r="D150" s="158" t="s">
        <v>237</v>
      </c>
      <c r="E150" s="159" t="s">
        <v>2303</v>
      </c>
      <c r="F150" s="160" t="s">
        <v>2304</v>
      </c>
      <c r="G150" s="161" t="s">
        <v>305</v>
      </c>
      <c r="H150" s="162">
        <v>316</v>
      </c>
      <c r="I150" s="163"/>
      <c r="J150" s="164">
        <f t="shared" si="10"/>
        <v>0</v>
      </c>
      <c r="K150" s="165"/>
      <c r="L150" s="34"/>
      <c r="M150" s="166" t="s">
        <v>1</v>
      </c>
      <c r="N150" s="167" t="s">
        <v>41</v>
      </c>
      <c r="O150" s="62"/>
      <c r="P150" s="168">
        <f t="shared" si="11"/>
        <v>0</v>
      </c>
      <c r="Q150" s="168">
        <v>0</v>
      </c>
      <c r="R150" s="168">
        <f t="shared" si="12"/>
        <v>0</v>
      </c>
      <c r="S150" s="168">
        <v>0</v>
      </c>
      <c r="T150" s="169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0" t="s">
        <v>843</v>
      </c>
      <c r="AT150" s="170" t="s">
        <v>237</v>
      </c>
      <c r="AU150" s="170" t="s">
        <v>87</v>
      </c>
      <c r="AY150" s="18" t="s">
        <v>234</v>
      </c>
      <c r="BE150" s="171">
        <f t="shared" si="14"/>
        <v>0</v>
      </c>
      <c r="BF150" s="171">
        <f t="shared" si="15"/>
        <v>0</v>
      </c>
      <c r="BG150" s="171">
        <f t="shared" si="16"/>
        <v>0</v>
      </c>
      <c r="BH150" s="171">
        <f t="shared" si="17"/>
        <v>0</v>
      </c>
      <c r="BI150" s="171">
        <f t="shared" si="18"/>
        <v>0</v>
      </c>
      <c r="BJ150" s="18" t="s">
        <v>87</v>
      </c>
      <c r="BK150" s="171">
        <f t="shared" si="19"/>
        <v>0</v>
      </c>
      <c r="BL150" s="18" t="s">
        <v>843</v>
      </c>
      <c r="BM150" s="170" t="s">
        <v>630</v>
      </c>
    </row>
    <row r="151" spans="1:65" s="2" customFormat="1" ht="16.5" customHeight="1">
      <c r="A151" s="33"/>
      <c r="B151" s="157"/>
      <c r="C151" s="199" t="s">
        <v>327</v>
      </c>
      <c r="D151" s="199" t="s">
        <v>478</v>
      </c>
      <c r="E151" s="200" t="s">
        <v>2305</v>
      </c>
      <c r="F151" s="201" t="s">
        <v>2306</v>
      </c>
      <c r="G151" s="202" t="s">
        <v>305</v>
      </c>
      <c r="H151" s="203">
        <v>316</v>
      </c>
      <c r="I151" s="204"/>
      <c r="J151" s="205">
        <f t="shared" si="10"/>
        <v>0</v>
      </c>
      <c r="K151" s="206"/>
      <c r="L151" s="207"/>
      <c r="M151" s="208" t="s">
        <v>1</v>
      </c>
      <c r="N151" s="209" t="s">
        <v>41</v>
      </c>
      <c r="O151" s="62"/>
      <c r="P151" s="168">
        <f t="shared" si="11"/>
        <v>0</v>
      </c>
      <c r="Q151" s="168">
        <v>0</v>
      </c>
      <c r="R151" s="168">
        <f t="shared" si="12"/>
        <v>0</v>
      </c>
      <c r="S151" s="168">
        <v>0</v>
      </c>
      <c r="T151" s="169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0" t="s">
        <v>1948</v>
      </c>
      <c r="AT151" s="170" t="s">
        <v>478</v>
      </c>
      <c r="AU151" s="170" t="s">
        <v>87</v>
      </c>
      <c r="AY151" s="18" t="s">
        <v>234</v>
      </c>
      <c r="BE151" s="171">
        <f t="shared" si="14"/>
        <v>0</v>
      </c>
      <c r="BF151" s="171">
        <f t="shared" si="15"/>
        <v>0</v>
      </c>
      <c r="BG151" s="171">
        <f t="shared" si="16"/>
        <v>0</v>
      </c>
      <c r="BH151" s="171">
        <f t="shared" si="17"/>
        <v>0</v>
      </c>
      <c r="BI151" s="171">
        <f t="shared" si="18"/>
        <v>0</v>
      </c>
      <c r="BJ151" s="18" t="s">
        <v>87</v>
      </c>
      <c r="BK151" s="171">
        <f t="shared" si="19"/>
        <v>0</v>
      </c>
      <c r="BL151" s="18" t="s">
        <v>843</v>
      </c>
      <c r="BM151" s="170" t="s">
        <v>643</v>
      </c>
    </row>
    <row r="152" spans="1:65" s="2" customFormat="1" ht="24.15" customHeight="1">
      <c r="A152" s="33"/>
      <c r="B152" s="157"/>
      <c r="C152" s="158" t="s">
        <v>335</v>
      </c>
      <c r="D152" s="158" t="s">
        <v>237</v>
      </c>
      <c r="E152" s="159" t="s">
        <v>2307</v>
      </c>
      <c r="F152" s="160" t="s">
        <v>2308</v>
      </c>
      <c r="G152" s="161" t="s">
        <v>305</v>
      </c>
      <c r="H152" s="162">
        <v>452</v>
      </c>
      <c r="I152" s="163"/>
      <c r="J152" s="164">
        <f t="shared" si="10"/>
        <v>0</v>
      </c>
      <c r="K152" s="165"/>
      <c r="L152" s="34"/>
      <c r="M152" s="166" t="s">
        <v>1</v>
      </c>
      <c r="N152" s="167" t="s">
        <v>41</v>
      </c>
      <c r="O152" s="62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0" t="s">
        <v>843</v>
      </c>
      <c r="AT152" s="170" t="s">
        <v>237</v>
      </c>
      <c r="AU152" s="170" t="s">
        <v>87</v>
      </c>
      <c r="AY152" s="18" t="s">
        <v>234</v>
      </c>
      <c r="BE152" s="171">
        <f t="shared" si="14"/>
        <v>0</v>
      </c>
      <c r="BF152" s="171">
        <f t="shared" si="15"/>
        <v>0</v>
      </c>
      <c r="BG152" s="171">
        <f t="shared" si="16"/>
        <v>0</v>
      </c>
      <c r="BH152" s="171">
        <f t="shared" si="17"/>
        <v>0</v>
      </c>
      <c r="BI152" s="171">
        <f t="shared" si="18"/>
        <v>0</v>
      </c>
      <c r="BJ152" s="18" t="s">
        <v>87</v>
      </c>
      <c r="BK152" s="171">
        <f t="shared" si="19"/>
        <v>0</v>
      </c>
      <c r="BL152" s="18" t="s">
        <v>843</v>
      </c>
      <c r="BM152" s="170" t="s">
        <v>669</v>
      </c>
    </row>
    <row r="153" spans="1:65" s="2" customFormat="1" ht="24.15" customHeight="1">
      <c r="A153" s="33"/>
      <c r="B153" s="157"/>
      <c r="C153" s="158" t="s">
        <v>342</v>
      </c>
      <c r="D153" s="158" t="s">
        <v>237</v>
      </c>
      <c r="E153" s="159" t="s">
        <v>2309</v>
      </c>
      <c r="F153" s="160" t="s">
        <v>2310</v>
      </c>
      <c r="G153" s="161" t="s">
        <v>305</v>
      </c>
      <c r="H153" s="162">
        <v>10</v>
      </c>
      <c r="I153" s="163"/>
      <c r="J153" s="164">
        <f t="shared" si="10"/>
        <v>0</v>
      </c>
      <c r="K153" s="165"/>
      <c r="L153" s="34"/>
      <c r="M153" s="166" t="s">
        <v>1</v>
      </c>
      <c r="N153" s="167" t="s">
        <v>41</v>
      </c>
      <c r="O153" s="62"/>
      <c r="P153" s="168">
        <f t="shared" si="11"/>
        <v>0</v>
      </c>
      <c r="Q153" s="168">
        <v>0</v>
      </c>
      <c r="R153" s="168">
        <f t="shared" si="12"/>
        <v>0</v>
      </c>
      <c r="S153" s="168">
        <v>0</v>
      </c>
      <c r="T153" s="169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0" t="s">
        <v>843</v>
      </c>
      <c r="AT153" s="170" t="s">
        <v>237</v>
      </c>
      <c r="AU153" s="170" t="s">
        <v>87</v>
      </c>
      <c r="AY153" s="18" t="s">
        <v>234</v>
      </c>
      <c r="BE153" s="171">
        <f t="shared" si="14"/>
        <v>0</v>
      </c>
      <c r="BF153" s="171">
        <f t="shared" si="15"/>
        <v>0</v>
      </c>
      <c r="BG153" s="171">
        <f t="shared" si="16"/>
        <v>0</v>
      </c>
      <c r="BH153" s="171">
        <f t="shared" si="17"/>
        <v>0</v>
      </c>
      <c r="BI153" s="171">
        <f t="shared" si="18"/>
        <v>0</v>
      </c>
      <c r="BJ153" s="18" t="s">
        <v>87</v>
      </c>
      <c r="BK153" s="171">
        <f t="shared" si="19"/>
        <v>0</v>
      </c>
      <c r="BL153" s="18" t="s">
        <v>843</v>
      </c>
      <c r="BM153" s="170" t="s">
        <v>686</v>
      </c>
    </row>
    <row r="154" spans="1:65" s="2" customFormat="1" ht="24.15" customHeight="1">
      <c r="A154" s="33"/>
      <c r="B154" s="157"/>
      <c r="C154" s="158" t="s">
        <v>349</v>
      </c>
      <c r="D154" s="158" t="s">
        <v>237</v>
      </c>
      <c r="E154" s="159" t="s">
        <v>2311</v>
      </c>
      <c r="F154" s="160" t="s">
        <v>2312</v>
      </c>
      <c r="G154" s="161" t="s">
        <v>305</v>
      </c>
      <c r="H154" s="162">
        <v>2</v>
      </c>
      <c r="I154" s="163"/>
      <c r="J154" s="164">
        <f t="shared" si="10"/>
        <v>0</v>
      </c>
      <c r="K154" s="165"/>
      <c r="L154" s="34"/>
      <c r="M154" s="166" t="s">
        <v>1</v>
      </c>
      <c r="N154" s="167" t="s">
        <v>41</v>
      </c>
      <c r="O154" s="62"/>
      <c r="P154" s="168">
        <f t="shared" si="11"/>
        <v>0</v>
      </c>
      <c r="Q154" s="168">
        <v>0</v>
      </c>
      <c r="R154" s="168">
        <f t="shared" si="12"/>
        <v>0</v>
      </c>
      <c r="S154" s="168">
        <v>0</v>
      </c>
      <c r="T154" s="169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0" t="s">
        <v>843</v>
      </c>
      <c r="AT154" s="170" t="s">
        <v>237</v>
      </c>
      <c r="AU154" s="170" t="s">
        <v>87</v>
      </c>
      <c r="AY154" s="18" t="s">
        <v>234</v>
      </c>
      <c r="BE154" s="171">
        <f t="shared" si="14"/>
        <v>0</v>
      </c>
      <c r="BF154" s="171">
        <f t="shared" si="15"/>
        <v>0</v>
      </c>
      <c r="BG154" s="171">
        <f t="shared" si="16"/>
        <v>0</v>
      </c>
      <c r="BH154" s="171">
        <f t="shared" si="17"/>
        <v>0</v>
      </c>
      <c r="BI154" s="171">
        <f t="shared" si="18"/>
        <v>0</v>
      </c>
      <c r="BJ154" s="18" t="s">
        <v>87</v>
      </c>
      <c r="BK154" s="171">
        <f t="shared" si="19"/>
        <v>0</v>
      </c>
      <c r="BL154" s="18" t="s">
        <v>843</v>
      </c>
      <c r="BM154" s="170" t="s">
        <v>701</v>
      </c>
    </row>
    <row r="155" spans="1:65" s="2" customFormat="1" ht="24.15" customHeight="1">
      <c r="A155" s="33"/>
      <c r="B155" s="157"/>
      <c r="C155" s="158" t="s">
        <v>7</v>
      </c>
      <c r="D155" s="158" t="s">
        <v>237</v>
      </c>
      <c r="E155" s="159" t="s">
        <v>2313</v>
      </c>
      <c r="F155" s="160" t="s">
        <v>2314</v>
      </c>
      <c r="G155" s="161" t="s">
        <v>305</v>
      </c>
      <c r="H155" s="162">
        <v>10</v>
      </c>
      <c r="I155" s="163"/>
      <c r="J155" s="164">
        <f t="shared" si="10"/>
        <v>0</v>
      </c>
      <c r="K155" s="165"/>
      <c r="L155" s="34"/>
      <c r="M155" s="166" t="s">
        <v>1</v>
      </c>
      <c r="N155" s="167" t="s">
        <v>41</v>
      </c>
      <c r="O155" s="62"/>
      <c r="P155" s="168">
        <f t="shared" si="11"/>
        <v>0</v>
      </c>
      <c r="Q155" s="168">
        <v>0</v>
      </c>
      <c r="R155" s="168">
        <f t="shared" si="12"/>
        <v>0</v>
      </c>
      <c r="S155" s="168">
        <v>0</v>
      </c>
      <c r="T155" s="169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0" t="s">
        <v>843</v>
      </c>
      <c r="AT155" s="170" t="s">
        <v>237</v>
      </c>
      <c r="AU155" s="170" t="s">
        <v>87</v>
      </c>
      <c r="AY155" s="18" t="s">
        <v>234</v>
      </c>
      <c r="BE155" s="171">
        <f t="shared" si="14"/>
        <v>0</v>
      </c>
      <c r="BF155" s="171">
        <f t="shared" si="15"/>
        <v>0</v>
      </c>
      <c r="BG155" s="171">
        <f t="shared" si="16"/>
        <v>0</v>
      </c>
      <c r="BH155" s="171">
        <f t="shared" si="17"/>
        <v>0</v>
      </c>
      <c r="BI155" s="171">
        <f t="shared" si="18"/>
        <v>0</v>
      </c>
      <c r="BJ155" s="18" t="s">
        <v>87</v>
      </c>
      <c r="BK155" s="171">
        <f t="shared" si="19"/>
        <v>0</v>
      </c>
      <c r="BL155" s="18" t="s">
        <v>843</v>
      </c>
      <c r="BM155" s="170" t="s">
        <v>733</v>
      </c>
    </row>
    <row r="156" spans="1:65" s="2" customFormat="1" ht="24.15" customHeight="1">
      <c r="A156" s="33"/>
      <c r="B156" s="157"/>
      <c r="C156" s="158" t="s">
        <v>362</v>
      </c>
      <c r="D156" s="158" t="s">
        <v>237</v>
      </c>
      <c r="E156" s="159" t="s">
        <v>2315</v>
      </c>
      <c r="F156" s="160" t="s">
        <v>2316</v>
      </c>
      <c r="G156" s="161" t="s">
        <v>305</v>
      </c>
      <c r="H156" s="162">
        <v>8</v>
      </c>
      <c r="I156" s="163"/>
      <c r="J156" s="164">
        <f t="shared" si="10"/>
        <v>0</v>
      </c>
      <c r="K156" s="165"/>
      <c r="L156" s="34"/>
      <c r="M156" s="166" t="s">
        <v>1</v>
      </c>
      <c r="N156" s="167" t="s">
        <v>41</v>
      </c>
      <c r="O156" s="62"/>
      <c r="P156" s="168">
        <f t="shared" si="11"/>
        <v>0</v>
      </c>
      <c r="Q156" s="168">
        <v>0</v>
      </c>
      <c r="R156" s="168">
        <f t="shared" si="12"/>
        <v>0</v>
      </c>
      <c r="S156" s="168">
        <v>0</v>
      </c>
      <c r="T156" s="169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0" t="s">
        <v>843</v>
      </c>
      <c r="AT156" s="170" t="s">
        <v>237</v>
      </c>
      <c r="AU156" s="170" t="s">
        <v>87</v>
      </c>
      <c r="AY156" s="18" t="s">
        <v>234</v>
      </c>
      <c r="BE156" s="171">
        <f t="shared" si="14"/>
        <v>0</v>
      </c>
      <c r="BF156" s="171">
        <f t="shared" si="15"/>
        <v>0</v>
      </c>
      <c r="BG156" s="171">
        <f t="shared" si="16"/>
        <v>0</v>
      </c>
      <c r="BH156" s="171">
        <f t="shared" si="17"/>
        <v>0</v>
      </c>
      <c r="BI156" s="171">
        <f t="shared" si="18"/>
        <v>0</v>
      </c>
      <c r="BJ156" s="18" t="s">
        <v>87</v>
      </c>
      <c r="BK156" s="171">
        <f t="shared" si="19"/>
        <v>0</v>
      </c>
      <c r="BL156" s="18" t="s">
        <v>843</v>
      </c>
      <c r="BM156" s="170" t="s">
        <v>743</v>
      </c>
    </row>
    <row r="157" spans="1:65" s="2" customFormat="1" ht="21.75" customHeight="1">
      <c r="A157" s="33"/>
      <c r="B157" s="157"/>
      <c r="C157" s="199" t="s">
        <v>367</v>
      </c>
      <c r="D157" s="199" t="s">
        <v>478</v>
      </c>
      <c r="E157" s="200" t="s">
        <v>2317</v>
      </c>
      <c r="F157" s="201" t="s">
        <v>2318</v>
      </c>
      <c r="G157" s="202" t="s">
        <v>305</v>
      </c>
      <c r="H157" s="203">
        <v>8</v>
      </c>
      <c r="I157" s="204"/>
      <c r="J157" s="205">
        <f t="shared" si="10"/>
        <v>0</v>
      </c>
      <c r="K157" s="206"/>
      <c r="L157" s="207"/>
      <c r="M157" s="208" t="s">
        <v>1</v>
      </c>
      <c r="N157" s="209" t="s">
        <v>41</v>
      </c>
      <c r="O157" s="62"/>
      <c r="P157" s="168">
        <f t="shared" si="11"/>
        <v>0</v>
      </c>
      <c r="Q157" s="168">
        <v>0</v>
      </c>
      <c r="R157" s="168">
        <f t="shared" si="12"/>
        <v>0</v>
      </c>
      <c r="S157" s="168">
        <v>0</v>
      </c>
      <c r="T157" s="169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0" t="s">
        <v>1948</v>
      </c>
      <c r="AT157" s="170" t="s">
        <v>478</v>
      </c>
      <c r="AU157" s="170" t="s">
        <v>87</v>
      </c>
      <c r="AY157" s="18" t="s">
        <v>234</v>
      </c>
      <c r="BE157" s="171">
        <f t="shared" si="14"/>
        <v>0</v>
      </c>
      <c r="BF157" s="171">
        <f t="shared" si="15"/>
        <v>0</v>
      </c>
      <c r="BG157" s="171">
        <f t="shared" si="16"/>
        <v>0</v>
      </c>
      <c r="BH157" s="171">
        <f t="shared" si="17"/>
        <v>0</v>
      </c>
      <c r="BI157" s="171">
        <f t="shared" si="18"/>
        <v>0</v>
      </c>
      <c r="BJ157" s="18" t="s">
        <v>87</v>
      </c>
      <c r="BK157" s="171">
        <f t="shared" si="19"/>
        <v>0</v>
      </c>
      <c r="BL157" s="18" t="s">
        <v>843</v>
      </c>
      <c r="BM157" s="170" t="s">
        <v>756</v>
      </c>
    </row>
    <row r="158" spans="1:65" s="2" customFormat="1" ht="16.5" customHeight="1">
      <c r="A158" s="33"/>
      <c r="B158" s="157"/>
      <c r="C158" s="199" t="s">
        <v>372</v>
      </c>
      <c r="D158" s="199" t="s">
        <v>478</v>
      </c>
      <c r="E158" s="200" t="s">
        <v>2319</v>
      </c>
      <c r="F158" s="201" t="s">
        <v>2320</v>
      </c>
      <c r="G158" s="202" t="s">
        <v>305</v>
      </c>
      <c r="H158" s="203">
        <v>8</v>
      </c>
      <c r="I158" s="204"/>
      <c r="J158" s="205">
        <f t="shared" si="10"/>
        <v>0</v>
      </c>
      <c r="K158" s="206"/>
      <c r="L158" s="207"/>
      <c r="M158" s="208" t="s">
        <v>1</v>
      </c>
      <c r="N158" s="209" t="s">
        <v>41</v>
      </c>
      <c r="O158" s="62"/>
      <c r="P158" s="168">
        <f t="shared" si="11"/>
        <v>0</v>
      </c>
      <c r="Q158" s="168">
        <v>0</v>
      </c>
      <c r="R158" s="168">
        <f t="shared" si="12"/>
        <v>0</v>
      </c>
      <c r="S158" s="168">
        <v>0</v>
      </c>
      <c r="T158" s="169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1948</v>
      </c>
      <c r="AT158" s="170" t="s">
        <v>478</v>
      </c>
      <c r="AU158" s="170" t="s">
        <v>87</v>
      </c>
      <c r="AY158" s="18" t="s">
        <v>234</v>
      </c>
      <c r="BE158" s="171">
        <f t="shared" si="14"/>
        <v>0</v>
      </c>
      <c r="BF158" s="171">
        <f t="shared" si="15"/>
        <v>0</v>
      </c>
      <c r="BG158" s="171">
        <f t="shared" si="16"/>
        <v>0</v>
      </c>
      <c r="BH158" s="171">
        <f t="shared" si="17"/>
        <v>0</v>
      </c>
      <c r="BI158" s="171">
        <f t="shared" si="18"/>
        <v>0</v>
      </c>
      <c r="BJ158" s="18" t="s">
        <v>87</v>
      </c>
      <c r="BK158" s="171">
        <f t="shared" si="19"/>
        <v>0</v>
      </c>
      <c r="BL158" s="18" t="s">
        <v>843</v>
      </c>
      <c r="BM158" s="170" t="s">
        <v>766</v>
      </c>
    </row>
    <row r="159" spans="1:65" s="2" customFormat="1" ht="24.15" customHeight="1">
      <c r="A159" s="33"/>
      <c r="B159" s="157"/>
      <c r="C159" s="158" t="s">
        <v>379</v>
      </c>
      <c r="D159" s="158" t="s">
        <v>237</v>
      </c>
      <c r="E159" s="159" t="s">
        <v>2321</v>
      </c>
      <c r="F159" s="160" t="s">
        <v>2322</v>
      </c>
      <c r="G159" s="161" t="s">
        <v>305</v>
      </c>
      <c r="H159" s="162">
        <v>14</v>
      </c>
      <c r="I159" s="163"/>
      <c r="J159" s="164">
        <f t="shared" si="10"/>
        <v>0</v>
      </c>
      <c r="K159" s="165"/>
      <c r="L159" s="34"/>
      <c r="M159" s="166" t="s">
        <v>1</v>
      </c>
      <c r="N159" s="167" t="s">
        <v>41</v>
      </c>
      <c r="O159" s="62"/>
      <c r="P159" s="168">
        <f t="shared" si="11"/>
        <v>0</v>
      </c>
      <c r="Q159" s="168">
        <v>0</v>
      </c>
      <c r="R159" s="168">
        <f t="shared" si="12"/>
        <v>0</v>
      </c>
      <c r="S159" s="168">
        <v>0</v>
      </c>
      <c r="T159" s="169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0" t="s">
        <v>843</v>
      </c>
      <c r="AT159" s="170" t="s">
        <v>237</v>
      </c>
      <c r="AU159" s="170" t="s">
        <v>87</v>
      </c>
      <c r="AY159" s="18" t="s">
        <v>234</v>
      </c>
      <c r="BE159" s="171">
        <f t="shared" si="14"/>
        <v>0</v>
      </c>
      <c r="BF159" s="171">
        <f t="shared" si="15"/>
        <v>0</v>
      </c>
      <c r="BG159" s="171">
        <f t="shared" si="16"/>
        <v>0</v>
      </c>
      <c r="BH159" s="171">
        <f t="shared" si="17"/>
        <v>0</v>
      </c>
      <c r="BI159" s="171">
        <f t="shared" si="18"/>
        <v>0</v>
      </c>
      <c r="BJ159" s="18" t="s">
        <v>87</v>
      </c>
      <c r="BK159" s="171">
        <f t="shared" si="19"/>
        <v>0</v>
      </c>
      <c r="BL159" s="18" t="s">
        <v>843</v>
      </c>
      <c r="BM159" s="170" t="s">
        <v>771</v>
      </c>
    </row>
    <row r="160" spans="1:65" s="2" customFormat="1" ht="21.75" customHeight="1">
      <c r="A160" s="33"/>
      <c r="B160" s="157"/>
      <c r="C160" s="199" t="s">
        <v>387</v>
      </c>
      <c r="D160" s="199" t="s">
        <v>478</v>
      </c>
      <c r="E160" s="200" t="s">
        <v>2323</v>
      </c>
      <c r="F160" s="201" t="s">
        <v>2324</v>
      </c>
      <c r="G160" s="202" t="s">
        <v>305</v>
      </c>
      <c r="H160" s="203">
        <v>14</v>
      </c>
      <c r="I160" s="204"/>
      <c r="J160" s="205">
        <f t="shared" si="10"/>
        <v>0</v>
      </c>
      <c r="K160" s="206"/>
      <c r="L160" s="207"/>
      <c r="M160" s="208" t="s">
        <v>1</v>
      </c>
      <c r="N160" s="209" t="s">
        <v>41</v>
      </c>
      <c r="O160" s="62"/>
      <c r="P160" s="168">
        <f t="shared" si="11"/>
        <v>0</v>
      </c>
      <c r="Q160" s="168">
        <v>0</v>
      </c>
      <c r="R160" s="168">
        <f t="shared" si="12"/>
        <v>0</v>
      </c>
      <c r="S160" s="168">
        <v>0</v>
      </c>
      <c r="T160" s="169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0" t="s">
        <v>1948</v>
      </c>
      <c r="AT160" s="170" t="s">
        <v>478</v>
      </c>
      <c r="AU160" s="170" t="s">
        <v>87</v>
      </c>
      <c r="AY160" s="18" t="s">
        <v>234</v>
      </c>
      <c r="BE160" s="171">
        <f t="shared" si="14"/>
        <v>0</v>
      </c>
      <c r="BF160" s="171">
        <f t="shared" si="15"/>
        <v>0</v>
      </c>
      <c r="BG160" s="171">
        <f t="shared" si="16"/>
        <v>0</v>
      </c>
      <c r="BH160" s="171">
        <f t="shared" si="17"/>
        <v>0</v>
      </c>
      <c r="BI160" s="171">
        <f t="shared" si="18"/>
        <v>0</v>
      </c>
      <c r="BJ160" s="18" t="s">
        <v>87</v>
      </c>
      <c r="BK160" s="171">
        <f t="shared" si="19"/>
        <v>0</v>
      </c>
      <c r="BL160" s="18" t="s">
        <v>843</v>
      </c>
      <c r="BM160" s="170" t="s">
        <v>780</v>
      </c>
    </row>
    <row r="161" spans="1:65" s="2" customFormat="1" ht="16.5" customHeight="1">
      <c r="A161" s="33"/>
      <c r="B161" s="157"/>
      <c r="C161" s="199" t="s">
        <v>608</v>
      </c>
      <c r="D161" s="199" t="s">
        <v>478</v>
      </c>
      <c r="E161" s="200" t="s">
        <v>2325</v>
      </c>
      <c r="F161" s="201" t="s">
        <v>2320</v>
      </c>
      <c r="G161" s="202" t="s">
        <v>305</v>
      </c>
      <c r="H161" s="203">
        <v>14</v>
      </c>
      <c r="I161" s="204"/>
      <c r="J161" s="205">
        <f t="shared" si="10"/>
        <v>0</v>
      </c>
      <c r="K161" s="206"/>
      <c r="L161" s="207"/>
      <c r="M161" s="208" t="s">
        <v>1</v>
      </c>
      <c r="N161" s="209" t="s">
        <v>41</v>
      </c>
      <c r="O161" s="62"/>
      <c r="P161" s="168">
        <f t="shared" si="11"/>
        <v>0</v>
      </c>
      <c r="Q161" s="168">
        <v>0</v>
      </c>
      <c r="R161" s="168">
        <f t="shared" si="12"/>
        <v>0</v>
      </c>
      <c r="S161" s="168">
        <v>0</v>
      </c>
      <c r="T161" s="169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0" t="s">
        <v>1948</v>
      </c>
      <c r="AT161" s="170" t="s">
        <v>478</v>
      </c>
      <c r="AU161" s="170" t="s">
        <v>87</v>
      </c>
      <c r="AY161" s="18" t="s">
        <v>234</v>
      </c>
      <c r="BE161" s="171">
        <f t="shared" si="14"/>
        <v>0</v>
      </c>
      <c r="BF161" s="171">
        <f t="shared" si="15"/>
        <v>0</v>
      </c>
      <c r="BG161" s="171">
        <f t="shared" si="16"/>
        <v>0</v>
      </c>
      <c r="BH161" s="171">
        <f t="shared" si="17"/>
        <v>0</v>
      </c>
      <c r="BI161" s="171">
        <f t="shared" si="18"/>
        <v>0</v>
      </c>
      <c r="BJ161" s="18" t="s">
        <v>87</v>
      </c>
      <c r="BK161" s="171">
        <f t="shared" si="19"/>
        <v>0</v>
      </c>
      <c r="BL161" s="18" t="s">
        <v>843</v>
      </c>
      <c r="BM161" s="170" t="s">
        <v>790</v>
      </c>
    </row>
    <row r="162" spans="1:65" s="2" customFormat="1" ht="24.15" customHeight="1">
      <c r="A162" s="33"/>
      <c r="B162" s="157"/>
      <c r="C162" s="158" t="s">
        <v>613</v>
      </c>
      <c r="D162" s="158" t="s">
        <v>237</v>
      </c>
      <c r="E162" s="159" t="s">
        <v>2326</v>
      </c>
      <c r="F162" s="160" t="s">
        <v>2327</v>
      </c>
      <c r="G162" s="161" t="s">
        <v>305</v>
      </c>
      <c r="H162" s="162">
        <v>8</v>
      </c>
      <c r="I162" s="163"/>
      <c r="J162" s="164">
        <f t="shared" si="10"/>
        <v>0</v>
      </c>
      <c r="K162" s="165"/>
      <c r="L162" s="34"/>
      <c r="M162" s="166" t="s">
        <v>1</v>
      </c>
      <c r="N162" s="167" t="s">
        <v>41</v>
      </c>
      <c r="O162" s="62"/>
      <c r="P162" s="168">
        <f t="shared" si="11"/>
        <v>0</v>
      </c>
      <c r="Q162" s="168">
        <v>0</v>
      </c>
      <c r="R162" s="168">
        <f t="shared" si="12"/>
        <v>0</v>
      </c>
      <c r="S162" s="168">
        <v>0</v>
      </c>
      <c r="T162" s="169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843</v>
      </c>
      <c r="AT162" s="170" t="s">
        <v>237</v>
      </c>
      <c r="AU162" s="170" t="s">
        <v>87</v>
      </c>
      <c r="AY162" s="18" t="s">
        <v>234</v>
      </c>
      <c r="BE162" s="171">
        <f t="shared" si="14"/>
        <v>0</v>
      </c>
      <c r="BF162" s="171">
        <f t="shared" si="15"/>
        <v>0</v>
      </c>
      <c r="BG162" s="171">
        <f t="shared" si="16"/>
        <v>0</v>
      </c>
      <c r="BH162" s="171">
        <f t="shared" si="17"/>
        <v>0</v>
      </c>
      <c r="BI162" s="171">
        <f t="shared" si="18"/>
        <v>0</v>
      </c>
      <c r="BJ162" s="18" t="s">
        <v>87</v>
      </c>
      <c r="BK162" s="171">
        <f t="shared" si="19"/>
        <v>0</v>
      </c>
      <c r="BL162" s="18" t="s">
        <v>843</v>
      </c>
      <c r="BM162" s="170" t="s">
        <v>801</v>
      </c>
    </row>
    <row r="163" spans="1:65" s="2" customFormat="1" ht="24.15" customHeight="1">
      <c r="A163" s="33"/>
      <c r="B163" s="157"/>
      <c r="C163" s="199" t="s">
        <v>617</v>
      </c>
      <c r="D163" s="199" t="s">
        <v>478</v>
      </c>
      <c r="E163" s="200" t="s">
        <v>2328</v>
      </c>
      <c r="F163" s="201" t="s">
        <v>2329</v>
      </c>
      <c r="G163" s="202" t="s">
        <v>305</v>
      </c>
      <c r="H163" s="203">
        <v>8</v>
      </c>
      <c r="I163" s="204"/>
      <c r="J163" s="205">
        <f t="shared" si="10"/>
        <v>0</v>
      </c>
      <c r="K163" s="206"/>
      <c r="L163" s="207"/>
      <c r="M163" s="208" t="s">
        <v>1</v>
      </c>
      <c r="N163" s="209" t="s">
        <v>41</v>
      </c>
      <c r="O163" s="62"/>
      <c r="P163" s="168">
        <f t="shared" si="11"/>
        <v>0</v>
      </c>
      <c r="Q163" s="168">
        <v>0</v>
      </c>
      <c r="R163" s="168">
        <f t="shared" si="12"/>
        <v>0</v>
      </c>
      <c r="S163" s="168">
        <v>0</v>
      </c>
      <c r="T163" s="169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1948</v>
      </c>
      <c r="AT163" s="170" t="s">
        <v>478</v>
      </c>
      <c r="AU163" s="170" t="s">
        <v>87</v>
      </c>
      <c r="AY163" s="18" t="s">
        <v>234</v>
      </c>
      <c r="BE163" s="171">
        <f t="shared" si="14"/>
        <v>0</v>
      </c>
      <c r="BF163" s="171">
        <f t="shared" si="15"/>
        <v>0</v>
      </c>
      <c r="BG163" s="171">
        <f t="shared" si="16"/>
        <v>0</v>
      </c>
      <c r="BH163" s="171">
        <f t="shared" si="17"/>
        <v>0</v>
      </c>
      <c r="BI163" s="171">
        <f t="shared" si="18"/>
        <v>0</v>
      </c>
      <c r="BJ163" s="18" t="s">
        <v>87</v>
      </c>
      <c r="BK163" s="171">
        <f t="shared" si="19"/>
        <v>0</v>
      </c>
      <c r="BL163" s="18" t="s">
        <v>843</v>
      </c>
      <c r="BM163" s="170" t="s">
        <v>809</v>
      </c>
    </row>
    <row r="164" spans="1:65" s="2" customFormat="1" ht="16.5" customHeight="1">
      <c r="A164" s="33"/>
      <c r="B164" s="157"/>
      <c r="C164" s="199" t="s">
        <v>624</v>
      </c>
      <c r="D164" s="199" t="s">
        <v>478</v>
      </c>
      <c r="E164" s="200" t="s">
        <v>2325</v>
      </c>
      <c r="F164" s="201" t="s">
        <v>2320</v>
      </c>
      <c r="G164" s="202" t="s">
        <v>305</v>
      </c>
      <c r="H164" s="203">
        <v>8</v>
      </c>
      <c r="I164" s="204"/>
      <c r="J164" s="205">
        <f t="shared" si="10"/>
        <v>0</v>
      </c>
      <c r="K164" s="206"/>
      <c r="L164" s="207"/>
      <c r="M164" s="208" t="s">
        <v>1</v>
      </c>
      <c r="N164" s="209" t="s">
        <v>41</v>
      </c>
      <c r="O164" s="62"/>
      <c r="P164" s="168">
        <f t="shared" si="11"/>
        <v>0</v>
      </c>
      <c r="Q164" s="168">
        <v>0</v>
      </c>
      <c r="R164" s="168">
        <f t="shared" si="12"/>
        <v>0</v>
      </c>
      <c r="S164" s="168">
        <v>0</v>
      </c>
      <c r="T164" s="169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1948</v>
      </c>
      <c r="AT164" s="170" t="s">
        <v>478</v>
      </c>
      <c r="AU164" s="170" t="s">
        <v>87</v>
      </c>
      <c r="AY164" s="18" t="s">
        <v>234</v>
      </c>
      <c r="BE164" s="171">
        <f t="shared" si="14"/>
        <v>0</v>
      </c>
      <c r="BF164" s="171">
        <f t="shared" si="15"/>
        <v>0</v>
      </c>
      <c r="BG164" s="171">
        <f t="shared" si="16"/>
        <v>0</v>
      </c>
      <c r="BH164" s="171">
        <f t="shared" si="17"/>
        <v>0</v>
      </c>
      <c r="BI164" s="171">
        <f t="shared" si="18"/>
        <v>0</v>
      </c>
      <c r="BJ164" s="18" t="s">
        <v>87</v>
      </c>
      <c r="BK164" s="171">
        <f t="shared" si="19"/>
        <v>0</v>
      </c>
      <c r="BL164" s="18" t="s">
        <v>843</v>
      </c>
      <c r="BM164" s="170" t="s">
        <v>817</v>
      </c>
    </row>
    <row r="165" spans="1:65" s="2" customFormat="1" ht="24.15" customHeight="1">
      <c r="A165" s="33"/>
      <c r="B165" s="157"/>
      <c r="C165" s="158" t="s">
        <v>630</v>
      </c>
      <c r="D165" s="158" t="s">
        <v>237</v>
      </c>
      <c r="E165" s="159" t="s">
        <v>2330</v>
      </c>
      <c r="F165" s="160" t="s">
        <v>2331</v>
      </c>
      <c r="G165" s="161" t="s">
        <v>305</v>
      </c>
      <c r="H165" s="162">
        <v>7</v>
      </c>
      <c r="I165" s="163"/>
      <c r="J165" s="164">
        <f t="shared" si="10"/>
        <v>0</v>
      </c>
      <c r="K165" s="165"/>
      <c r="L165" s="34"/>
      <c r="M165" s="166" t="s">
        <v>1</v>
      </c>
      <c r="N165" s="167" t="s">
        <v>41</v>
      </c>
      <c r="O165" s="62"/>
      <c r="P165" s="168">
        <f t="shared" si="11"/>
        <v>0</v>
      </c>
      <c r="Q165" s="168">
        <v>0</v>
      </c>
      <c r="R165" s="168">
        <f t="shared" si="12"/>
        <v>0</v>
      </c>
      <c r="S165" s="168">
        <v>0</v>
      </c>
      <c r="T165" s="169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0" t="s">
        <v>843</v>
      </c>
      <c r="AT165" s="170" t="s">
        <v>237</v>
      </c>
      <c r="AU165" s="170" t="s">
        <v>87</v>
      </c>
      <c r="AY165" s="18" t="s">
        <v>234</v>
      </c>
      <c r="BE165" s="171">
        <f t="shared" si="14"/>
        <v>0</v>
      </c>
      <c r="BF165" s="171">
        <f t="shared" si="15"/>
        <v>0</v>
      </c>
      <c r="BG165" s="171">
        <f t="shared" si="16"/>
        <v>0</v>
      </c>
      <c r="BH165" s="171">
        <f t="shared" si="17"/>
        <v>0</v>
      </c>
      <c r="BI165" s="171">
        <f t="shared" si="18"/>
        <v>0</v>
      </c>
      <c r="BJ165" s="18" t="s">
        <v>87</v>
      </c>
      <c r="BK165" s="171">
        <f t="shared" si="19"/>
        <v>0</v>
      </c>
      <c r="BL165" s="18" t="s">
        <v>843</v>
      </c>
      <c r="BM165" s="170" t="s">
        <v>825</v>
      </c>
    </row>
    <row r="166" spans="1:65" s="2" customFormat="1" ht="24.15" customHeight="1">
      <c r="A166" s="33"/>
      <c r="B166" s="157"/>
      <c r="C166" s="199" t="s">
        <v>639</v>
      </c>
      <c r="D166" s="199" t="s">
        <v>478</v>
      </c>
      <c r="E166" s="200" t="s">
        <v>2332</v>
      </c>
      <c r="F166" s="201" t="s">
        <v>2333</v>
      </c>
      <c r="G166" s="202" t="s">
        <v>305</v>
      </c>
      <c r="H166" s="203">
        <v>7</v>
      </c>
      <c r="I166" s="204"/>
      <c r="J166" s="205">
        <f t="shared" si="10"/>
        <v>0</v>
      </c>
      <c r="K166" s="206"/>
      <c r="L166" s="207"/>
      <c r="M166" s="208" t="s">
        <v>1</v>
      </c>
      <c r="N166" s="209" t="s">
        <v>41</v>
      </c>
      <c r="O166" s="62"/>
      <c r="P166" s="168">
        <f t="shared" si="11"/>
        <v>0</v>
      </c>
      <c r="Q166" s="168">
        <v>0</v>
      </c>
      <c r="R166" s="168">
        <f t="shared" si="12"/>
        <v>0</v>
      </c>
      <c r="S166" s="168">
        <v>0</v>
      </c>
      <c r="T166" s="169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1948</v>
      </c>
      <c r="AT166" s="170" t="s">
        <v>478</v>
      </c>
      <c r="AU166" s="170" t="s">
        <v>87</v>
      </c>
      <c r="AY166" s="18" t="s">
        <v>234</v>
      </c>
      <c r="BE166" s="171">
        <f t="shared" si="14"/>
        <v>0</v>
      </c>
      <c r="BF166" s="171">
        <f t="shared" si="15"/>
        <v>0</v>
      </c>
      <c r="BG166" s="171">
        <f t="shared" si="16"/>
        <v>0</v>
      </c>
      <c r="BH166" s="171">
        <f t="shared" si="17"/>
        <v>0</v>
      </c>
      <c r="BI166" s="171">
        <f t="shared" si="18"/>
        <v>0</v>
      </c>
      <c r="BJ166" s="18" t="s">
        <v>87</v>
      </c>
      <c r="BK166" s="171">
        <f t="shared" si="19"/>
        <v>0</v>
      </c>
      <c r="BL166" s="18" t="s">
        <v>843</v>
      </c>
      <c r="BM166" s="170" t="s">
        <v>833</v>
      </c>
    </row>
    <row r="167" spans="1:65" s="2" customFormat="1" ht="16.5" customHeight="1">
      <c r="A167" s="33"/>
      <c r="B167" s="157"/>
      <c r="C167" s="199" t="s">
        <v>643</v>
      </c>
      <c r="D167" s="199" t="s">
        <v>478</v>
      </c>
      <c r="E167" s="200" t="s">
        <v>2325</v>
      </c>
      <c r="F167" s="201" t="s">
        <v>2320</v>
      </c>
      <c r="G167" s="202" t="s">
        <v>305</v>
      </c>
      <c r="H167" s="203">
        <v>7</v>
      </c>
      <c r="I167" s="204"/>
      <c r="J167" s="205">
        <f t="shared" si="10"/>
        <v>0</v>
      </c>
      <c r="K167" s="206"/>
      <c r="L167" s="207"/>
      <c r="M167" s="208" t="s">
        <v>1</v>
      </c>
      <c r="N167" s="209" t="s">
        <v>41</v>
      </c>
      <c r="O167" s="62"/>
      <c r="P167" s="168">
        <f t="shared" si="11"/>
        <v>0</v>
      </c>
      <c r="Q167" s="168">
        <v>0</v>
      </c>
      <c r="R167" s="168">
        <f t="shared" si="12"/>
        <v>0</v>
      </c>
      <c r="S167" s="168">
        <v>0</v>
      </c>
      <c r="T167" s="169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0" t="s">
        <v>1948</v>
      </c>
      <c r="AT167" s="170" t="s">
        <v>478</v>
      </c>
      <c r="AU167" s="170" t="s">
        <v>87</v>
      </c>
      <c r="AY167" s="18" t="s">
        <v>234</v>
      </c>
      <c r="BE167" s="171">
        <f t="shared" si="14"/>
        <v>0</v>
      </c>
      <c r="BF167" s="171">
        <f t="shared" si="15"/>
        <v>0</v>
      </c>
      <c r="BG167" s="171">
        <f t="shared" si="16"/>
        <v>0</v>
      </c>
      <c r="BH167" s="171">
        <f t="shared" si="17"/>
        <v>0</v>
      </c>
      <c r="BI167" s="171">
        <f t="shared" si="18"/>
        <v>0</v>
      </c>
      <c r="BJ167" s="18" t="s">
        <v>87</v>
      </c>
      <c r="BK167" s="171">
        <f t="shared" si="19"/>
        <v>0</v>
      </c>
      <c r="BL167" s="18" t="s">
        <v>843</v>
      </c>
      <c r="BM167" s="170" t="s">
        <v>843</v>
      </c>
    </row>
    <row r="168" spans="1:65" s="2" customFormat="1" ht="24.15" customHeight="1">
      <c r="A168" s="33"/>
      <c r="B168" s="157"/>
      <c r="C168" s="158" t="s">
        <v>656</v>
      </c>
      <c r="D168" s="158" t="s">
        <v>237</v>
      </c>
      <c r="E168" s="159" t="s">
        <v>2334</v>
      </c>
      <c r="F168" s="160" t="s">
        <v>2335</v>
      </c>
      <c r="G168" s="161" t="s">
        <v>305</v>
      </c>
      <c r="H168" s="162">
        <v>13</v>
      </c>
      <c r="I168" s="163"/>
      <c r="J168" s="164">
        <f t="shared" si="10"/>
        <v>0</v>
      </c>
      <c r="K168" s="165"/>
      <c r="L168" s="34"/>
      <c r="M168" s="166" t="s">
        <v>1</v>
      </c>
      <c r="N168" s="167" t="s">
        <v>41</v>
      </c>
      <c r="O168" s="62"/>
      <c r="P168" s="168">
        <f t="shared" si="11"/>
        <v>0</v>
      </c>
      <c r="Q168" s="168">
        <v>0</v>
      </c>
      <c r="R168" s="168">
        <f t="shared" si="12"/>
        <v>0</v>
      </c>
      <c r="S168" s="168">
        <v>0</v>
      </c>
      <c r="T168" s="169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0" t="s">
        <v>843</v>
      </c>
      <c r="AT168" s="170" t="s">
        <v>237</v>
      </c>
      <c r="AU168" s="170" t="s">
        <v>87</v>
      </c>
      <c r="AY168" s="18" t="s">
        <v>234</v>
      </c>
      <c r="BE168" s="171">
        <f t="shared" si="14"/>
        <v>0</v>
      </c>
      <c r="BF168" s="171">
        <f t="shared" si="15"/>
        <v>0</v>
      </c>
      <c r="BG168" s="171">
        <f t="shared" si="16"/>
        <v>0</v>
      </c>
      <c r="BH168" s="171">
        <f t="shared" si="17"/>
        <v>0</v>
      </c>
      <c r="BI168" s="171">
        <f t="shared" si="18"/>
        <v>0</v>
      </c>
      <c r="BJ168" s="18" t="s">
        <v>87</v>
      </c>
      <c r="BK168" s="171">
        <f t="shared" si="19"/>
        <v>0</v>
      </c>
      <c r="BL168" s="18" t="s">
        <v>843</v>
      </c>
      <c r="BM168" s="170" t="s">
        <v>853</v>
      </c>
    </row>
    <row r="169" spans="1:65" s="2" customFormat="1" ht="24.15" customHeight="1">
      <c r="A169" s="33"/>
      <c r="B169" s="157"/>
      <c r="C169" s="199" t="s">
        <v>669</v>
      </c>
      <c r="D169" s="199" t="s">
        <v>478</v>
      </c>
      <c r="E169" s="200" t="s">
        <v>2336</v>
      </c>
      <c r="F169" s="201" t="s">
        <v>2337</v>
      </c>
      <c r="G169" s="202" t="s">
        <v>305</v>
      </c>
      <c r="H169" s="203">
        <v>13</v>
      </c>
      <c r="I169" s="204"/>
      <c r="J169" s="205">
        <f t="shared" si="10"/>
        <v>0</v>
      </c>
      <c r="K169" s="206"/>
      <c r="L169" s="207"/>
      <c r="M169" s="208" t="s">
        <v>1</v>
      </c>
      <c r="N169" s="209" t="s">
        <v>41</v>
      </c>
      <c r="O169" s="62"/>
      <c r="P169" s="168">
        <f t="shared" si="11"/>
        <v>0</v>
      </c>
      <c r="Q169" s="168">
        <v>0</v>
      </c>
      <c r="R169" s="168">
        <f t="shared" si="12"/>
        <v>0</v>
      </c>
      <c r="S169" s="168">
        <v>0</v>
      </c>
      <c r="T169" s="169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0" t="s">
        <v>1948</v>
      </c>
      <c r="AT169" s="170" t="s">
        <v>478</v>
      </c>
      <c r="AU169" s="170" t="s">
        <v>87</v>
      </c>
      <c r="AY169" s="18" t="s">
        <v>234</v>
      </c>
      <c r="BE169" s="171">
        <f t="shared" si="14"/>
        <v>0</v>
      </c>
      <c r="BF169" s="171">
        <f t="shared" si="15"/>
        <v>0</v>
      </c>
      <c r="BG169" s="171">
        <f t="shared" si="16"/>
        <v>0</v>
      </c>
      <c r="BH169" s="171">
        <f t="shared" si="17"/>
        <v>0</v>
      </c>
      <c r="BI169" s="171">
        <f t="shared" si="18"/>
        <v>0</v>
      </c>
      <c r="BJ169" s="18" t="s">
        <v>87</v>
      </c>
      <c r="BK169" s="171">
        <f t="shared" si="19"/>
        <v>0</v>
      </c>
      <c r="BL169" s="18" t="s">
        <v>843</v>
      </c>
      <c r="BM169" s="170" t="s">
        <v>861</v>
      </c>
    </row>
    <row r="170" spans="1:65" s="2" customFormat="1" ht="24.15" customHeight="1">
      <c r="A170" s="33"/>
      <c r="B170" s="157"/>
      <c r="C170" s="158" t="s">
        <v>682</v>
      </c>
      <c r="D170" s="158" t="s">
        <v>237</v>
      </c>
      <c r="E170" s="159" t="s">
        <v>2338</v>
      </c>
      <c r="F170" s="160" t="s">
        <v>2339</v>
      </c>
      <c r="G170" s="161" t="s">
        <v>305</v>
      </c>
      <c r="H170" s="162">
        <v>104</v>
      </c>
      <c r="I170" s="163"/>
      <c r="J170" s="164">
        <f t="shared" si="10"/>
        <v>0</v>
      </c>
      <c r="K170" s="165"/>
      <c r="L170" s="34"/>
      <c r="M170" s="166" t="s">
        <v>1</v>
      </c>
      <c r="N170" s="167" t="s">
        <v>41</v>
      </c>
      <c r="O170" s="62"/>
      <c r="P170" s="168">
        <f t="shared" si="11"/>
        <v>0</v>
      </c>
      <c r="Q170" s="168">
        <v>0</v>
      </c>
      <c r="R170" s="168">
        <f t="shared" si="12"/>
        <v>0</v>
      </c>
      <c r="S170" s="168">
        <v>0</v>
      </c>
      <c r="T170" s="169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0" t="s">
        <v>843</v>
      </c>
      <c r="AT170" s="170" t="s">
        <v>237</v>
      </c>
      <c r="AU170" s="170" t="s">
        <v>87</v>
      </c>
      <c r="AY170" s="18" t="s">
        <v>234</v>
      </c>
      <c r="BE170" s="171">
        <f t="shared" si="14"/>
        <v>0</v>
      </c>
      <c r="BF170" s="171">
        <f t="shared" si="15"/>
        <v>0</v>
      </c>
      <c r="BG170" s="171">
        <f t="shared" si="16"/>
        <v>0</v>
      </c>
      <c r="BH170" s="171">
        <f t="shared" si="17"/>
        <v>0</v>
      </c>
      <c r="BI170" s="171">
        <f t="shared" si="18"/>
        <v>0</v>
      </c>
      <c r="BJ170" s="18" t="s">
        <v>87</v>
      </c>
      <c r="BK170" s="171">
        <f t="shared" si="19"/>
        <v>0</v>
      </c>
      <c r="BL170" s="18" t="s">
        <v>843</v>
      </c>
      <c r="BM170" s="170" t="s">
        <v>871</v>
      </c>
    </row>
    <row r="171" spans="1:65" s="2" customFormat="1" ht="24.15" customHeight="1">
      <c r="A171" s="33"/>
      <c r="B171" s="157"/>
      <c r="C171" s="199" t="s">
        <v>686</v>
      </c>
      <c r="D171" s="199" t="s">
        <v>478</v>
      </c>
      <c r="E171" s="200" t="s">
        <v>2340</v>
      </c>
      <c r="F171" s="201" t="s">
        <v>2341</v>
      </c>
      <c r="G171" s="202" t="s">
        <v>305</v>
      </c>
      <c r="H171" s="203">
        <v>73</v>
      </c>
      <c r="I171" s="204"/>
      <c r="J171" s="205">
        <f t="shared" si="10"/>
        <v>0</v>
      </c>
      <c r="K171" s="206"/>
      <c r="L171" s="207"/>
      <c r="M171" s="208" t="s">
        <v>1</v>
      </c>
      <c r="N171" s="209" t="s">
        <v>41</v>
      </c>
      <c r="O171" s="62"/>
      <c r="P171" s="168">
        <f t="shared" si="11"/>
        <v>0</v>
      </c>
      <c r="Q171" s="168">
        <v>0</v>
      </c>
      <c r="R171" s="168">
        <f t="shared" si="12"/>
        <v>0</v>
      </c>
      <c r="S171" s="168">
        <v>0</v>
      </c>
      <c r="T171" s="169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1948</v>
      </c>
      <c r="AT171" s="170" t="s">
        <v>478</v>
      </c>
      <c r="AU171" s="170" t="s">
        <v>87</v>
      </c>
      <c r="AY171" s="18" t="s">
        <v>234</v>
      </c>
      <c r="BE171" s="171">
        <f t="shared" si="14"/>
        <v>0</v>
      </c>
      <c r="BF171" s="171">
        <f t="shared" si="15"/>
        <v>0</v>
      </c>
      <c r="BG171" s="171">
        <f t="shared" si="16"/>
        <v>0</v>
      </c>
      <c r="BH171" s="171">
        <f t="shared" si="17"/>
        <v>0</v>
      </c>
      <c r="BI171" s="171">
        <f t="shared" si="18"/>
        <v>0</v>
      </c>
      <c r="BJ171" s="18" t="s">
        <v>87</v>
      </c>
      <c r="BK171" s="171">
        <f t="shared" si="19"/>
        <v>0</v>
      </c>
      <c r="BL171" s="18" t="s">
        <v>843</v>
      </c>
      <c r="BM171" s="170" t="s">
        <v>881</v>
      </c>
    </row>
    <row r="172" spans="1:65" s="2" customFormat="1" ht="24.15" customHeight="1">
      <c r="A172" s="33"/>
      <c r="B172" s="157"/>
      <c r="C172" s="199" t="s">
        <v>690</v>
      </c>
      <c r="D172" s="199" t="s">
        <v>478</v>
      </c>
      <c r="E172" s="200" t="s">
        <v>2342</v>
      </c>
      <c r="F172" s="201" t="s">
        <v>2343</v>
      </c>
      <c r="G172" s="202" t="s">
        <v>305</v>
      </c>
      <c r="H172" s="203">
        <v>31</v>
      </c>
      <c r="I172" s="204"/>
      <c r="J172" s="205">
        <f t="shared" si="10"/>
        <v>0</v>
      </c>
      <c r="K172" s="206"/>
      <c r="L172" s="207"/>
      <c r="M172" s="208" t="s">
        <v>1</v>
      </c>
      <c r="N172" s="209" t="s">
        <v>41</v>
      </c>
      <c r="O172" s="62"/>
      <c r="P172" s="168">
        <f t="shared" si="11"/>
        <v>0</v>
      </c>
      <c r="Q172" s="168">
        <v>0</v>
      </c>
      <c r="R172" s="168">
        <f t="shared" si="12"/>
        <v>0</v>
      </c>
      <c r="S172" s="168">
        <v>0</v>
      </c>
      <c r="T172" s="169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1948</v>
      </c>
      <c r="AT172" s="170" t="s">
        <v>478</v>
      </c>
      <c r="AU172" s="170" t="s">
        <v>87</v>
      </c>
      <c r="AY172" s="18" t="s">
        <v>234</v>
      </c>
      <c r="BE172" s="171">
        <f t="shared" si="14"/>
        <v>0</v>
      </c>
      <c r="BF172" s="171">
        <f t="shared" si="15"/>
        <v>0</v>
      </c>
      <c r="BG172" s="171">
        <f t="shared" si="16"/>
        <v>0</v>
      </c>
      <c r="BH172" s="171">
        <f t="shared" si="17"/>
        <v>0</v>
      </c>
      <c r="BI172" s="171">
        <f t="shared" si="18"/>
        <v>0</v>
      </c>
      <c r="BJ172" s="18" t="s">
        <v>87</v>
      </c>
      <c r="BK172" s="171">
        <f t="shared" si="19"/>
        <v>0</v>
      </c>
      <c r="BL172" s="18" t="s">
        <v>843</v>
      </c>
      <c r="BM172" s="170" t="s">
        <v>892</v>
      </c>
    </row>
    <row r="173" spans="1:65" s="2" customFormat="1" ht="24.15" customHeight="1">
      <c r="A173" s="33"/>
      <c r="B173" s="157"/>
      <c r="C173" s="158" t="s">
        <v>701</v>
      </c>
      <c r="D173" s="158" t="s">
        <v>237</v>
      </c>
      <c r="E173" s="159" t="s">
        <v>2344</v>
      </c>
      <c r="F173" s="160" t="s">
        <v>2345</v>
      </c>
      <c r="G173" s="161" t="s">
        <v>305</v>
      </c>
      <c r="H173" s="162">
        <v>7</v>
      </c>
      <c r="I173" s="163"/>
      <c r="J173" s="164">
        <f t="shared" si="10"/>
        <v>0</v>
      </c>
      <c r="K173" s="165"/>
      <c r="L173" s="34"/>
      <c r="M173" s="166" t="s">
        <v>1</v>
      </c>
      <c r="N173" s="167" t="s">
        <v>41</v>
      </c>
      <c r="O173" s="62"/>
      <c r="P173" s="168">
        <f t="shared" si="11"/>
        <v>0</v>
      </c>
      <c r="Q173" s="168">
        <v>0</v>
      </c>
      <c r="R173" s="168">
        <f t="shared" si="12"/>
        <v>0</v>
      </c>
      <c r="S173" s="168">
        <v>0</v>
      </c>
      <c r="T173" s="169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843</v>
      </c>
      <c r="AT173" s="170" t="s">
        <v>237</v>
      </c>
      <c r="AU173" s="170" t="s">
        <v>87</v>
      </c>
      <c r="AY173" s="18" t="s">
        <v>234</v>
      </c>
      <c r="BE173" s="171">
        <f t="shared" si="14"/>
        <v>0</v>
      </c>
      <c r="BF173" s="171">
        <f t="shared" si="15"/>
        <v>0</v>
      </c>
      <c r="BG173" s="171">
        <f t="shared" si="16"/>
        <v>0</v>
      </c>
      <c r="BH173" s="171">
        <f t="shared" si="17"/>
        <v>0</v>
      </c>
      <c r="BI173" s="171">
        <f t="shared" si="18"/>
        <v>0</v>
      </c>
      <c r="BJ173" s="18" t="s">
        <v>87</v>
      </c>
      <c r="BK173" s="171">
        <f t="shared" si="19"/>
        <v>0</v>
      </c>
      <c r="BL173" s="18" t="s">
        <v>843</v>
      </c>
      <c r="BM173" s="170" t="s">
        <v>901</v>
      </c>
    </row>
    <row r="174" spans="1:65" s="2" customFormat="1" ht="16.5" customHeight="1">
      <c r="A174" s="33"/>
      <c r="B174" s="157"/>
      <c r="C174" s="199" t="s">
        <v>723</v>
      </c>
      <c r="D174" s="199" t="s">
        <v>478</v>
      </c>
      <c r="E174" s="200" t="s">
        <v>2346</v>
      </c>
      <c r="F174" s="201" t="s">
        <v>2347</v>
      </c>
      <c r="G174" s="202" t="s">
        <v>2348</v>
      </c>
      <c r="H174" s="203">
        <v>2</v>
      </c>
      <c r="I174" s="204"/>
      <c r="J174" s="205">
        <f t="shared" si="10"/>
        <v>0</v>
      </c>
      <c r="K174" s="206"/>
      <c r="L174" s="207"/>
      <c r="M174" s="208" t="s">
        <v>1</v>
      </c>
      <c r="N174" s="209" t="s">
        <v>41</v>
      </c>
      <c r="O174" s="62"/>
      <c r="P174" s="168">
        <f t="shared" si="11"/>
        <v>0</v>
      </c>
      <c r="Q174" s="168">
        <v>0</v>
      </c>
      <c r="R174" s="168">
        <f t="shared" si="12"/>
        <v>0</v>
      </c>
      <c r="S174" s="168">
        <v>0</v>
      </c>
      <c r="T174" s="169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1948</v>
      </c>
      <c r="AT174" s="170" t="s">
        <v>478</v>
      </c>
      <c r="AU174" s="170" t="s">
        <v>87</v>
      </c>
      <c r="AY174" s="18" t="s">
        <v>234</v>
      </c>
      <c r="BE174" s="171">
        <f t="shared" si="14"/>
        <v>0</v>
      </c>
      <c r="BF174" s="171">
        <f t="shared" si="15"/>
        <v>0</v>
      </c>
      <c r="BG174" s="171">
        <f t="shared" si="16"/>
        <v>0</v>
      </c>
      <c r="BH174" s="171">
        <f t="shared" si="17"/>
        <v>0</v>
      </c>
      <c r="BI174" s="171">
        <f t="shared" si="18"/>
        <v>0</v>
      </c>
      <c r="BJ174" s="18" t="s">
        <v>87</v>
      </c>
      <c r="BK174" s="171">
        <f t="shared" si="19"/>
        <v>0</v>
      </c>
      <c r="BL174" s="18" t="s">
        <v>843</v>
      </c>
      <c r="BM174" s="170" t="s">
        <v>912</v>
      </c>
    </row>
    <row r="175" spans="1:65" s="2" customFormat="1" ht="16.5" customHeight="1">
      <c r="A175" s="33"/>
      <c r="B175" s="157"/>
      <c r="C175" s="199" t="s">
        <v>733</v>
      </c>
      <c r="D175" s="199" t="s">
        <v>478</v>
      </c>
      <c r="E175" s="200" t="s">
        <v>2349</v>
      </c>
      <c r="F175" s="201" t="s">
        <v>2350</v>
      </c>
      <c r="G175" s="202" t="s">
        <v>2348</v>
      </c>
      <c r="H175" s="203">
        <v>1</v>
      </c>
      <c r="I175" s="204"/>
      <c r="J175" s="205">
        <f t="shared" ref="J175:J206" si="20">ROUND(I175*H175,2)</f>
        <v>0</v>
      </c>
      <c r="K175" s="206"/>
      <c r="L175" s="207"/>
      <c r="M175" s="208" t="s">
        <v>1</v>
      </c>
      <c r="N175" s="209" t="s">
        <v>41</v>
      </c>
      <c r="O175" s="62"/>
      <c r="P175" s="168">
        <f t="shared" ref="P175:P206" si="21">O175*H175</f>
        <v>0</v>
      </c>
      <c r="Q175" s="168">
        <v>0</v>
      </c>
      <c r="R175" s="168">
        <f t="shared" ref="R175:R206" si="22">Q175*H175</f>
        <v>0</v>
      </c>
      <c r="S175" s="168">
        <v>0</v>
      </c>
      <c r="T175" s="169">
        <f t="shared" ref="T175:T206" si="23"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1948</v>
      </c>
      <c r="AT175" s="170" t="s">
        <v>478</v>
      </c>
      <c r="AU175" s="170" t="s">
        <v>87</v>
      </c>
      <c r="AY175" s="18" t="s">
        <v>234</v>
      </c>
      <c r="BE175" s="171">
        <f t="shared" ref="BE175:BE206" si="24">IF(N175="základná",J175,0)</f>
        <v>0</v>
      </c>
      <c r="BF175" s="171">
        <f t="shared" ref="BF175:BF206" si="25">IF(N175="znížená",J175,0)</f>
        <v>0</v>
      </c>
      <c r="BG175" s="171">
        <f t="shared" ref="BG175:BG206" si="26">IF(N175="zákl. prenesená",J175,0)</f>
        <v>0</v>
      </c>
      <c r="BH175" s="171">
        <f t="shared" ref="BH175:BH206" si="27">IF(N175="zníž. prenesená",J175,0)</f>
        <v>0</v>
      </c>
      <c r="BI175" s="171">
        <f t="shared" ref="BI175:BI206" si="28">IF(N175="nulová",J175,0)</f>
        <v>0</v>
      </c>
      <c r="BJ175" s="18" t="s">
        <v>87</v>
      </c>
      <c r="BK175" s="171">
        <f t="shared" ref="BK175:BK206" si="29">ROUND(I175*H175,2)</f>
        <v>0</v>
      </c>
      <c r="BL175" s="18" t="s">
        <v>843</v>
      </c>
      <c r="BM175" s="170" t="s">
        <v>922</v>
      </c>
    </row>
    <row r="176" spans="1:65" s="2" customFormat="1" ht="16.5" customHeight="1">
      <c r="A176" s="33"/>
      <c r="B176" s="157"/>
      <c r="C176" s="199" t="s">
        <v>738</v>
      </c>
      <c r="D176" s="199" t="s">
        <v>478</v>
      </c>
      <c r="E176" s="200" t="s">
        <v>2351</v>
      </c>
      <c r="F176" s="201" t="s">
        <v>2352</v>
      </c>
      <c r="G176" s="202" t="s">
        <v>2348</v>
      </c>
      <c r="H176" s="203">
        <v>3</v>
      </c>
      <c r="I176" s="204"/>
      <c r="J176" s="205">
        <f t="shared" si="20"/>
        <v>0</v>
      </c>
      <c r="K176" s="206"/>
      <c r="L176" s="207"/>
      <c r="M176" s="208" t="s">
        <v>1</v>
      </c>
      <c r="N176" s="209" t="s">
        <v>41</v>
      </c>
      <c r="O176" s="62"/>
      <c r="P176" s="168">
        <f t="shared" si="21"/>
        <v>0</v>
      </c>
      <c r="Q176" s="168">
        <v>0</v>
      </c>
      <c r="R176" s="168">
        <f t="shared" si="22"/>
        <v>0</v>
      </c>
      <c r="S176" s="168">
        <v>0</v>
      </c>
      <c r="T176" s="169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1948</v>
      </c>
      <c r="AT176" s="170" t="s">
        <v>478</v>
      </c>
      <c r="AU176" s="170" t="s">
        <v>87</v>
      </c>
      <c r="AY176" s="18" t="s">
        <v>234</v>
      </c>
      <c r="BE176" s="171">
        <f t="shared" si="24"/>
        <v>0</v>
      </c>
      <c r="BF176" s="171">
        <f t="shared" si="25"/>
        <v>0</v>
      </c>
      <c r="BG176" s="171">
        <f t="shared" si="26"/>
        <v>0</v>
      </c>
      <c r="BH176" s="171">
        <f t="shared" si="27"/>
        <v>0</v>
      </c>
      <c r="BI176" s="171">
        <f t="shared" si="28"/>
        <v>0</v>
      </c>
      <c r="BJ176" s="18" t="s">
        <v>87</v>
      </c>
      <c r="BK176" s="171">
        <f t="shared" si="29"/>
        <v>0</v>
      </c>
      <c r="BL176" s="18" t="s">
        <v>843</v>
      </c>
      <c r="BM176" s="170" t="s">
        <v>933</v>
      </c>
    </row>
    <row r="177" spans="1:65" s="2" customFormat="1" ht="16.5" customHeight="1">
      <c r="A177" s="33"/>
      <c r="B177" s="157"/>
      <c r="C177" s="199" t="s">
        <v>743</v>
      </c>
      <c r="D177" s="199" t="s">
        <v>478</v>
      </c>
      <c r="E177" s="200" t="s">
        <v>2353</v>
      </c>
      <c r="F177" s="201" t="s">
        <v>2354</v>
      </c>
      <c r="G177" s="202" t="s">
        <v>2348</v>
      </c>
      <c r="H177" s="203">
        <v>1</v>
      </c>
      <c r="I177" s="204"/>
      <c r="J177" s="205">
        <f t="shared" si="20"/>
        <v>0</v>
      </c>
      <c r="K177" s="206"/>
      <c r="L177" s="207"/>
      <c r="M177" s="208" t="s">
        <v>1</v>
      </c>
      <c r="N177" s="209" t="s">
        <v>41</v>
      </c>
      <c r="O177" s="62"/>
      <c r="P177" s="168">
        <f t="shared" si="21"/>
        <v>0</v>
      </c>
      <c r="Q177" s="168">
        <v>0</v>
      </c>
      <c r="R177" s="168">
        <f t="shared" si="22"/>
        <v>0</v>
      </c>
      <c r="S177" s="168">
        <v>0</v>
      </c>
      <c r="T177" s="169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0" t="s">
        <v>1948</v>
      </c>
      <c r="AT177" s="170" t="s">
        <v>478</v>
      </c>
      <c r="AU177" s="170" t="s">
        <v>87</v>
      </c>
      <c r="AY177" s="18" t="s">
        <v>234</v>
      </c>
      <c r="BE177" s="171">
        <f t="shared" si="24"/>
        <v>0</v>
      </c>
      <c r="BF177" s="171">
        <f t="shared" si="25"/>
        <v>0</v>
      </c>
      <c r="BG177" s="171">
        <f t="shared" si="26"/>
        <v>0</v>
      </c>
      <c r="BH177" s="171">
        <f t="shared" si="27"/>
        <v>0</v>
      </c>
      <c r="BI177" s="171">
        <f t="shared" si="28"/>
        <v>0</v>
      </c>
      <c r="BJ177" s="18" t="s">
        <v>87</v>
      </c>
      <c r="BK177" s="171">
        <f t="shared" si="29"/>
        <v>0</v>
      </c>
      <c r="BL177" s="18" t="s">
        <v>843</v>
      </c>
      <c r="BM177" s="170" t="s">
        <v>943</v>
      </c>
    </row>
    <row r="178" spans="1:65" s="2" customFormat="1" ht="24.15" customHeight="1">
      <c r="A178" s="33"/>
      <c r="B178" s="157"/>
      <c r="C178" s="158" t="s">
        <v>750</v>
      </c>
      <c r="D178" s="158" t="s">
        <v>237</v>
      </c>
      <c r="E178" s="159" t="s">
        <v>2355</v>
      </c>
      <c r="F178" s="160" t="s">
        <v>2356</v>
      </c>
      <c r="G178" s="161" t="s">
        <v>305</v>
      </c>
      <c r="H178" s="162">
        <v>2</v>
      </c>
      <c r="I178" s="163"/>
      <c r="J178" s="164">
        <f t="shared" si="20"/>
        <v>0</v>
      </c>
      <c r="K178" s="165"/>
      <c r="L178" s="34"/>
      <c r="M178" s="166" t="s">
        <v>1</v>
      </c>
      <c r="N178" s="167" t="s">
        <v>41</v>
      </c>
      <c r="O178" s="62"/>
      <c r="P178" s="168">
        <f t="shared" si="21"/>
        <v>0</v>
      </c>
      <c r="Q178" s="168">
        <v>0</v>
      </c>
      <c r="R178" s="168">
        <f t="shared" si="22"/>
        <v>0</v>
      </c>
      <c r="S178" s="168">
        <v>0</v>
      </c>
      <c r="T178" s="169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0" t="s">
        <v>843</v>
      </c>
      <c r="AT178" s="170" t="s">
        <v>237</v>
      </c>
      <c r="AU178" s="170" t="s">
        <v>87</v>
      </c>
      <c r="AY178" s="18" t="s">
        <v>234</v>
      </c>
      <c r="BE178" s="171">
        <f t="shared" si="24"/>
        <v>0</v>
      </c>
      <c r="BF178" s="171">
        <f t="shared" si="25"/>
        <v>0</v>
      </c>
      <c r="BG178" s="171">
        <f t="shared" si="26"/>
        <v>0</v>
      </c>
      <c r="BH178" s="171">
        <f t="shared" si="27"/>
        <v>0</v>
      </c>
      <c r="BI178" s="171">
        <f t="shared" si="28"/>
        <v>0</v>
      </c>
      <c r="BJ178" s="18" t="s">
        <v>87</v>
      </c>
      <c r="BK178" s="171">
        <f t="shared" si="29"/>
        <v>0</v>
      </c>
      <c r="BL178" s="18" t="s">
        <v>843</v>
      </c>
      <c r="BM178" s="170" t="s">
        <v>954</v>
      </c>
    </row>
    <row r="179" spans="1:65" s="2" customFormat="1" ht="16.5" customHeight="1">
      <c r="A179" s="33"/>
      <c r="B179" s="157"/>
      <c r="C179" s="199" t="s">
        <v>756</v>
      </c>
      <c r="D179" s="199" t="s">
        <v>478</v>
      </c>
      <c r="E179" s="200" t="s">
        <v>2357</v>
      </c>
      <c r="F179" s="201" t="s">
        <v>2358</v>
      </c>
      <c r="G179" s="202" t="s">
        <v>2348</v>
      </c>
      <c r="H179" s="203">
        <v>1</v>
      </c>
      <c r="I179" s="204"/>
      <c r="J179" s="205">
        <f t="shared" si="20"/>
        <v>0</v>
      </c>
      <c r="K179" s="206"/>
      <c r="L179" s="207"/>
      <c r="M179" s="208" t="s">
        <v>1</v>
      </c>
      <c r="N179" s="209" t="s">
        <v>41</v>
      </c>
      <c r="O179" s="62"/>
      <c r="P179" s="168">
        <f t="shared" si="21"/>
        <v>0</v>
      </c>
      <c r="Q179" s="168">
        <v>0</v>
      </c>
      <c r="R179" s="168">
        <f t="shared" si="22"/>
        <v>0</v>
      </c>
      <c r="S179" s="168">
        <v>0</v>
      </c>
      <c r="T179" s="169">
        <f t="shared" si="2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1948</v>
      </c>
      <c r="AT179" s="170" t="s">
        <v>478</v>
      </c>
      <c r="AU179" s="170" t="s">
        <v>87</v>
      </c>
      <c r="AY179" s="18" t="s">
        <v>234</v>
      </c>
      <c r="BE179" s="171">
        <f t="shared" si="24"/>
        <v>0</v>
      </c>
      <c r="BF179" s="171">
        <f t="shared" si="25"/>
        <v>0</v>
      </c>
      <c r="BG179" s="171">
        <f t="shared" si="26"/>
        <v>0</v>
      </c>
      <c r="BH179" s="171">
        <f t="shared" si="27"/>
        <v>0</v>
      </c>
      <c r="BI179" s="171">
        <f t="shared" si="28"/>
        <v>0</v>
      </c>
      <c r="BJ179" s="18" t="s">
        <v>87</v>
      </c>
      <c r="BK179" s="171">
        <f t="shared" si="29"/>
        <v>0</v>
      </c>
      <c r="BL179" s="18" t="s">
        <v>843</v>
      </c>
      <c r="BM179" s="170" t="s">
        <v>965</v>
      </c>
    </row>
    <row r="180" spans="1:65" s="2" customFormat="1" ht="16.5" customHeight="1">
      <c r="A180" s="33"/>
      <c r="B180" s="157"/>
      <c r="C180" s="199" t="s">
        <v>764</v>
      </c>
      <c r="D180" s="199" t="s">
        <v>478</v>
      </c>
      <c r="E180" s="200" t="s">
        <v>2359</v>
      </c>
      <c r="F180" s="201" t="s">
        <v>2360</v>
      </c>
      <c r="G180" s="202" t="s">
        <v>2348</v>
      </c>
      <c r="H180" s="203">
        <v>1</v>
      </c>
      <c r="I180" s="204"/>
      <c r="J180" s="205">
        <f t="shared" si="20"/>
        <v>0</v>
      </c>
      <c r="K180" s="206"/>
      <c r="L180" s="207"/>
      <c r="M180" s="208" t="s">
        <v>1</v>
      </c>
      <c r="N180" s="209" t="s">
        <v>41</v>
      </c>
      <c r="O180" s="62"/>
      <c r="P180" s="168">
        <f t="shared" si="21"/>
        <v>0</v>
      </c>
      <c r="Q180" s="168">
        <v>0</v>
      </c>
      <c r="R180" s="168">
        <f t="shared" si="22"/>
        <v>0</v>
      </c>
      <c r="S180" s="168">
        <v>0</v>
      </c>
      <c r="T180" s="169">
        <f t="shared" si="2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0" t="s">
        <v>1948</v>
      </c>
      <c r="AT180" s="170" t="s">
        <v>478</v>
      </c>
      <c r="AU180" s="170" t="s">
        <v>87</v>
      </c>
      <c r="AY180" s="18" t="s">
        <v>234</v>
      </c>
      <c r="BE180" s="171">
        <f t="shared" si="24"/>
        <v>0</v>
      </c>
      <c r="BF180" s="171">
        <f t="shared" si="25"/>
        <v>0</v>
      </c>
      <c r="BG180" s="171">
        <f t="shared" si="26"/>
        <v>0</v>
      </c>
      <c r="BH180" s="171">
        <f t="shared" si="27"/>
        <v>0</v>
      </c>
      <c r="BI180" s="171">
        <f t="shared" si="28"/>
        <v>0</v>
      </c>
      <c r="BJ180" s="18" t="s">
        <v>87</v>
      </c>
      <c r="BK180" s="171">
        <f t="shared" si="29"/>
        <v>0</v>
      </c>
      <c r="BL180" s="18" t="s">
        <v>843</v>
      </c>
      <c r="BM180" s="170" t="s">
        <v>984</v>
      </c>
    </row>
    <row r="181" spans="1:65" s="2" customFormat="1" ht="16.5" customHeight="1">
      <c r="A181" s="33"/>
      <c r="B181" s="157"/>
      <c r="C181" s="158" t="s">
        <v>766</v>
      </c>
      <c r="D181" s="158" t="s">
        <v>237</v>
      </c>
      <c r="E181" s="159" t="s">
        <v>2361</v>
      </c>
      <c r="F181" s="160" t="s">
        <v>2362</v>
      </c>
      <c r="G181" s="161" t="s">
        <v>2348</v>
      </c>
      <c r="H181" s="162">
        <v>1</v>
      </c>
      <c r="I181" s="163"/>
      <c r="J181" s="164">
        <f t="shared" si="20"/>
        <v>0</v>
      </c>
      <c r="K181" s="165"/>
      <c r="L181" s="34"/>
      <c r="M181" s="166" t="s">
        <v>1</v>
      </c>
      <c r="N181" s="167" t="s">
        <v>41</v>
      </c>
      <c r="O181" s="62"/>
      <c r="P181" s="168">
        <f t="shared" si="21"/>
        <v>0</v>
      </c>
      <c r="Q181" s="168">
        <v>0</v>
      </c>
      <c r="R181" s="168">
        <f t="shared" si="22"/>
        <v>0</v>
      </c>
      <c r="S181" s="168">
        <v>0</v>
      </c>
      <c r="T181" s="169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0" t="s">
        <v>843</v>
      </c>
      <c r="AT181" s="170" t="s">
        <v>237</v>
      </c>
      <c r="AU181" s="170" t="s">
        <v>87</v>
      </c>
      <c r="AY181" s="18" t="s">
        <v>234</v>
      </c>
      <c r="BE181" s="171">
        <f t="shared" si="24"/>
        <v>0</v>
      </c>
      <c r="BF181" s="171">
        <f t="shared" si="25"/>
        <v>0</v>
      </c>
      <c r="BG181" s="171">
        <f t="shared" si="26"/>
        <v>0</v>
      </c>
      <c r="BH181" s="171">
        <f t="shared" si="27"/>
        <v>0</v>
      </c>
      <c r="BI181" s="171">
        <f t="shared" si="28"/>
        <v>0</v>
      </c>
      <c r="BJ181" s="18" t="s">
        <v>87</v>
      </c>
      <c r="BK181" s="171">
        <f t="shared" si="29"/>
        <v>0</v>
      </c>
      <c r="BL181" s="18" t="s">
        <v>843</v>
      </c>
      <c r="BM181" s="170" t="s">
        <v>997</v>
      </c>
    </row>
    <row r="182" spans="1:65" s="2" customFormat="1" ht="16.5" customHeight="1">
      <c r="A182" s="33"/>
      <c r="B182" s="157"/>
      <c r="C182" s="158" t="s">
        <v>769</v>
      </c>
      <c r="D182" s="158" t="s">
        <v>237</v>
      </c>
      <c r="E182" s="159" t="s">
        <v>2363</v>
      </c>
      <c r="F182" s="160" t="s">
        <v>2364</v>
      </c>
      <c r="G182" s="161" t="s">
        <v>305</v>
      </c>
      <c r="H182" s="162">
        <v>79</v>
      </c>
      <c r="I182" s="163"/>
      <c r="J182" s="164">
        <f t="shared" si="20"/>
        <v>0</v>
      </c>
      <c r="K182" s="165"/>
      <c r="L182" s="34"/>
      <c r="M182" s="166" t="s">
        <v>1</v>
      </c>
      <c r="N182" s="167" t="s">
        <v>41</v>
      </c>
      <c r="O182" s="62"/>
      <c r="P182" s="168">
        <f t="shared" si="21"/>
        <v>0</v>
      </c>
      <c r="Q182" s="168">
        <v>0</v>
      </c>
      <c r="R182" s="168">
        <f t="shared" si="22"/>
        <v>0</v>
      </c>
      <c r="S182" s="168">
        <v>0</v>
      </c>
      <c r="T182" s="169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0" t="s">
        <v>843</v>
      </c>
      <c r="AT182" s="170" t="s">
        <v>237</v>
      </c>
      <c r="AU182" s="170" t="s">
        <v>87</v>
      </c>
      <c r="AY182" s="18" t="s">
        <v>234</v>
      </c>
      <c r="BE182" s="171">
        <f t="shared" si="24"/>
        <v>0</v>
      </c>
      <c r="BF182" s="171">
        <f t="shared" si="25"/>
        <v>0</v>
      </c>
      <c r="BG182" s="171">
        <f t="shared" si="26"/>
        <v>0</v>
      </c>
      <c r="BH182" s="171">
        <f t="shared" si="27"/>
        <v>0</v>
      </c>
      <c r="BI182" s="171">
        <f t="shared" si="28"/>
        <v>0</v>
      </c>
      <c r="BJ182" s="18" t="s">
        <v>87</v>
      </c>
      <c r="BK182" s="171">
        <f t="shared" si="29"/>
        <v>0</v>
      </c>
      <c r="BL182" s="18" t="s">
        <v>843</v>
      </c>
      <c r="BM182" s="170" t="s">
        <v>1005</v>
      </c>
    </row>
    <row r="183" spans="1:65" s="2" customFormat="1" ht="24.15" customHeight="1">
      <c r="A183" s="33"/>
      <c r="B183" s="157"/>
      <c r="C183" s="199" t="s">
        <v>771</v>
      </c>
      <c r="D183" s="199" t="s">
        <v>478</v>
      </c>
      <c r="E183" s="200" t="s">
        <v>2365</v>
      </c>
      <c r="F183" s="201" t="s">
        <v>2366</v>
      </c>
      <c r="G183" s="202" t="s">
        <v>305</v>
      </c>
      <c r="H183" s="203">
        <v>38</v>
      </c>
      <c r="I183" s="204"/>
      <c r="J183" s="205">
        <f t="shared" si="20"/>
        <v>0</v>
      </c>
      <c r="K183" s="206"/>
      <c r="L183" s="207"/>
      <c r="M183" s="208" t="s">
        <v>1</v>
      </c>
      <c r="N183" s="209" t="s">
        <v>41</v>
      </c>
      <c r="O183" s="62"/>
      <c r="P183" s="168">
        <f t="shared" si="21"/>
        <v>0</v>
      </c>
      <c r="Q183" s="168">
        <v>0</v>
      </c>
      <c r="R183" s="168">
        <f t="shared" si="22"/>
        <v>0</v>
      </c>
      <c r="S183" s="168">
        <v>0</v>
      </c>
      <c r="T183" s="169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1948</v>
      </c>
      <c r="AT183" s="170" t="s">
        <v>478</v>
      </c>
      <c r="AU183" s="170" t="s">
        <v>87</v>
      </c>
      <c r="AY183" s="18" t="s">
        <v>234</v>
      </c>
      <c r="BE183" s="171">
        <f t="shared" si="24"/>
        <v>0</v>
      </c>
      <c r="BF183" s="171">
        <f t="shared" si="25"/>
        <v>0</v>
      </c>
      <c r="BG183" s="171">
        <f t="shared" si="26"/>
        <v>0</v>
      </c>
      <c r="BH183" s="171">
        <f t="shared" si="27"/>
        <v>0</v>
      </c>
      <c r="BI183" s="171">
        <f t="shared" si="28"/>
        <v>0</v>
      </c>
      <c r="BJ183" s="18" t="s">
        <v>87</v>
      </c>
      <c r="BK183" s="171">
        <f t="shared" si="29"/>
        <v>0</v>
      </c>
      <c r="BL183" s="18" t="s">
        <v>843</v>
      </c>
      <c r="BM183" s="170" t="s">
        <v>1015</v>
      </c>
    </row>
    <row r="184" spans="1:65" s="2" customFormat="1" ht="24.15" customHeight="1">
      <c r="A184" s="33"/>
      <c r="B184" s="157"/>
      <c r="C184" s="199" t="s">
        <v>776</v>
      </c>
      <c r="D184" s="199" t="s">
        <v>478</v>
      </c>
      <c r="E184" s="200" t="s">
        <v>2367</v>
      </c>
      <c r="F184" s="201" t="s">
        <v>2368</v>
      </c>
      <c r="G184" s="202" t="s">
        <v>305</v>
      </c>
      <c r="H184" s="203">
        <v>15</v>
      </c>
      <c r="I184" s="204"/>
      <c r="J184" s="205">
        <f t="shared" si="20"/>
        <v>0</v>
      </c>
      <c r="K184" s="206"/>
      <c r="L184" s="207"/>
      <c r="M184" s="208" t="s">
        <v>1</v>
      </c>
      <c r="N184" s="209" t="s">
        <v>41</v>
      </c>
      <c r="O184" s="62"/>
      <c r="P184" s="168">
        <f t="shared" si="21"/>
        <v>0</v>
      </c>
      <c r="Q184" s="168">
        <v>0</v>
      </c>
      <c r="R184" s="168">
        <f t="shared" si="22"/>
        <v>0</v>
      </c>
      <c r="S184" s="168">
        <v>0</v>
      </c>
      <c r="T184" s="169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0" t="s">
        <v>1948</v>
      </c>
      <c r="AT184" s="170" t="s">
        <v>478</v>
      </c>
      <c r="AU184" s="170" t="s">
        <v>87</v>
      </c>
      <c r="AY184" s="18" t="s">
        <v>234</v>
      </c>
      <c r="BE184" s="171">
        <f t="shared" si="24"/>
        <v>0</v>
      </c>
      <c r="BF184" s="171">
        <f t="shared" si="25"/>
        <v>0</v>
      </c>
      <c r="BG184" s="171">
        <f t="shared" si="26"/>
        <v>0</v>
      </c>
      <c r="BH184" s="171">
        <f t="shared" si="27"/>
        <v>0</v>
      </c>
      <c r="BI184" s="171">
        <f t="shared" si="28"/>
        <v>0</v>
      </c>
      <c r="BJ184" s="18" t="s">
        <v>87</v>
      </c>
      <c r="BK184" s="171">
        <f t="shared" si="29"/>
        <v>0</v>
      </c>
      <c r="BL184" s="18" t="s">
        <v>843</v>
      </c>
      <c r="BM184" s="170" t="s">
        <v>1031</v>
      </c>
    </row>
    <row r="185" spans="1:65" s="2" customFormat="1" ht="24.15" customHeight="1">
      <c r="A185" s="33"/>
      <c r="B185" s="157"/>
      <c r="C185" s="199" t="s">
        <v>780</v>
      </c>
      <c r="D185" s="199" t="s">
        <v>478</v>
      </c>
      <c r="E185" s="200" t="s">
        <v>2369</v>
      </c>
      <c r="F185" s="201" t="s">
        <v>2370</v>
      </c>
      <c r="G185" s="202" t="s">
        <v>305</v>
      </c>
      <c r="H185" s="203">
        <v>7</v>
      </c>
      <c r="I185" s="204"/>
      <c r="J185" s="205">
        <f t="shared" si="20"/>
        <v>0</v>
      </c>
      <c r="K185" s="206"/>
      <c r="L185" s="207"/>
      <c r="M185" s="208" t="s">
        <v>1</v>
      </c>
      <c r="N185" s="209" t="s">
        <v>41</v>
      </c>
      <c r="O185" s="62"/>
      <c r="P185" s="168">
        <f t="shared" si="21"/>
        <v>0</v>
      </c>
      <c r="Q185" s="168">
        <v>0</v>
      </c>
      <c r="R185" s="168">
        <f t="shared" si="22"/>
        <v>0</v>
      </c>
      <c r="S185" s="168">
        <v>0</v>
      </c>
      <c r="T185" s="169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1948</v>
      </c>
      <c r="AT185" s="170" t="s">
        <v>478</v>
      </c>
      <c r="AU185" s="170" t="s">
        <v>87</v>
      </c>
      <c r="AY185" s="18" t="s">
        <v>234</v>
      </c>
      <c r="BE185" s="171">
        <f t="shared" si="24"/>
        <v>0</v>
      </c>
      <c r="BF185" s="171">
        <f t="shared" si="25"/>
        <v>0</v>
      </c>
      <c r="BG185" s="171">
        <f t="shared" si="26"/>
        <v>0</v>
      </c>
      <c r="BH185" s="171">
        <f t="shared" si="27"/>
        <v>0</v>
      </c>
      <c r="BI185" s="171">
        <f t="shared" si="28"/>
        <v>0</v>
      </c>
      <c r="BJ185" s="18" t="s">
        <v>87</v>
      </c>
      <c r="BK185" s="171">
        <f t="shared" si="29"/>
        <v>0</v>
      </c>
      <c r="BL185" s="18" t="s">
        <v>843</v>
      </c>
      <c r="BM185" s="170" t="s">
        <v>1038</v>
      </c>
    </row>
    <row r="186" spans="1:65" s="2" customFormat="1" ht="24.15" customHeight="1">
      <c r="A186" s="33"/>
      <c r="B186" s="157"/>
      <c r="C186" s="199" t="s">
        <v>786</v>
      </c>
      <c r="D186" s="199" t="s">
        <v>478</v>
      </c>
      <c r="E186" s="200" t="s">
        <v>2371</v>
      </c>
      <c r="F186" s="201" t="s">
        <v>2372</v>
      </c>
      <c r="G186" s="202" t="s">
        <v>305</v>
      </c>
      <c r="H186" s="203">
        <v>7</v>
      </c>
      <c r="I186" s="204"/>
      <c r="J186" s="205">
        <f t="shared" si="20"/>
        <v>0</v>
      </c>
      <c r="K186" s="206"/>
      <c r="L186" s="207"/>
      <c r="M186" s="208" t="s">
        <v>1</v>
      </c>
      <c r="N186" s="209" t="s">
        <v>41</v>
      </c>
      <c r="O186" s="62"/>
      <c r="P186" s="168">
        <f t="shared" si="21"/>
        <v>0</v>
      </c>
      <c r="Q186" s="168">
        <v>0</v>
      </c>
      <c r="R186" s="168">
        <f t="shared" si="22"/>
        <v>0</v>
      </c>
      <c r="S186" s="168">
        <v>0</v>
      </c>
      <c r="T186" s="169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0" t="s">
        <v>1948</v>
      </c>
      <c r="AT186" s="170" t="s">
        <v>478</v>
      </c>
      <c r="AU186" s="170" t="s">
        <v>87</v>
      </c>
      <c r="AY186" s="18" t="s">
        <v>234</v>
      </c>
      <c r="BE186" s="171">
        <f t="shared" si="24"/>
        <v>0</v>
      </c>
      <c r="BF186" s="171">
        <f t="shared" si="25"/>
        <v>0</v>
      </c>
      <c r="BG186" s="171">
        <f t="shared" si="26"/>
        <v>0</v>
      </c>
      <c r="BH186" s="171">
        <f t="shared" si="27"/>
        <v>0</v>
      </c>
      <c r="BI186" s="171">
        <f t="shared" si="28"/>
        <v>0</v>
      </c>
      <c r="BJ186" s="18" t="s">
        <v>87</v>
      </c>
      <c r="BK186" s="171">
        <f t="shared" si="29"/>
        <v>0</v>
      </c>
      <c r="BL186" s="18" t="s">
        <v>843</v>
      </c>
      <c r="BM186" s="170" t="s">
        <v>1046</v>
      </c>
    </row>
    <row r="187" spans="1:65" s="2" customFormat="1" ht="33" customHeight="1">
      <c r="A187" s="33"/>
      <c r="B187" s="157"/>
      <c r="C187" s="199" t="s">
        <v>790</v>
      </c>
      <c r="D187" s="199" t="s">
        <v>478</v>
      </c>
      <c r="E187" s="200" t="s">
        <v>2373</v>
      </c>
      <c r="F187" s="201" t="s">
        <v>2374</v>
      </c>
      <c r="G187" s="202" t="s">
        <v>305</v>
      </c>
      <c r="H187" s="203">
        <v>12</v>
      </c>
      <c r="I187" s="204"/>
      <c r="J187" s="205">
        <f t="shared" si="20"/>
        <v>0</v>
      </c>
      <c r="K187" s="206"/>
      <c r="L187" s="207"/>
      <c r="M187" s="208" t="s">
        <v>1</v>
      </c>
      <c r="N187" s="209" t="s">
        <v>41</v>
      </c>
      <c r="O187" s="62"/>
      <c r="P187" s="168">
        <f t="shared" si="21"/>
        <v>0</v>
      </c>
      <c r="Q187" s="168">
        <v>0</v>
      </c>
      <c r="R187" s="168">
        <f t="shared" si="22"/>
        <v>0</v>
      </c>
      <c r="S187" s="168">
        <v>0</v>
      </c>
      <c r="T187" s="169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1948</v>
      </c>
      <c r="AT187" s="170" t="s">
        <v>478</v>
      </c>
      <c r="AU187" s="170" t="s">
        <v>87</v>
      </c>
      <c r="AY187" s="18" t="s">
        <v>234</v>
      </c>
      <c r="BE187" s="171">
        <f t="shared" si="24"/>
        <v>0</v>
      </c>
      <c r="BF187" s="171">
        <f t="shared" si="25"/>
        <v>0</v>
      </c>
      <c r="BG187" s="171">
        <f t="shared" si="26"/>
        <v>0</v>
      </c>
      <c r="BH187" s="171">
        <f t="shared" si="27"/>
        <v>0</v>
      </c>
      <c r="BI187" s="171">
        <f t="shared" si="28"/>
        <v>0</v>
      </c>
      <c r="BJ187" s="18" t="s">
        <v>87</v>
      </c>
      <c r="BK187" s="171">
        <f t="shared" si="29"/>
        <v>0</v>
      </c>
      <c r="BL187" s="18" t="s">
        <v>843</v>
      </c>
      <c r="BM187" s="170" t="s">
        <v>1054</v>
      </c>
    </row>
    <row r="188" spans="1:65" s="2" customFormat="1" ht="16.5" customHeight="1">
      <c r="A188" s="33"/>
      <c r="B188" s="157"/>
      <c r="C188" s="158" t="s">
        <v>796</v>
      </c>
      <c r="D188" s="158" t="s">
        <v>237</v>
      </c>
      <c r="E188" s="159" t="s">
        <v>2375</v>
      </c>
      <c r="F188" s="160" t="s">
        <v>2376</v>
      </c>
      <c r="G188" s="161" t="s">
        <v>305</v>
      </c>
      <c r="H188" s="162">
        <v>12</v>
      </c>
      <c r="I188" s="163"/>
      <c r="J188" s="164">
        <f t="shared" si="20"/>
        <v>0</v>
      </c>
      <c r="K188" s="165"/>
      <c r="L188" s="34"/>
      <c r="M188" s="166" t="s">
        <v>1</v>
      </c>
      <c r="N188" s="167" t="s">
        <v>41</v>
      </c>
      <c r="O188" s="62"/>
      <c r="P188" s="168">
        <f t="shared" si="21"/>
        <v>0</v>
      </c>
      <c r="Q188" s="168">
        <v>0</v>
      </c>
      <c r="R188" s="168">
        <f t="shared" si="22"/>
        <v>0</v>
      </c>
      <c r="S188" s="168">
        <v>0</v>
      </c>
      <c r="T188" s="169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0" t="s">
        <v>843</v>
      </c>
      <c r="AT188" s="170" t="s">
        <v>237</v>
      </c>
      <c r="AU188" s="170" t="s">
        <v>87</v>
      </c>
      <c r="AY188" s="18" t="s">
        <v>234</v>
      </c>
      <c r="BE188" s="171">
        <f t="shared" si="24"/>
        <v>0</v>
      </c>
      <c r="BF188" s="171">
        <f t="shared" si="25"/>
        <v>0</v>
      </c>
      <c r="BG188" s="171">
        <f t="shared" si="26"/>
        <v>0</v>
      </c>
      <c r="BH188" s="171">
        <f t="shared" si="27"/>
        <v>0</v>
      </c>
      <c r="BI188" s="171">
        <f t="shared" si="28"/>
        <v>0</v>
      </c>
      <c r="BJ188" s="18" t="s">
        <v>87</v>
      </c>
      <c r="BK188" s="171">
        <f t="shared" si="29"/>
        <v>0</v>
      </c>
      <c r="BL188" s="18" t="s">
        <v>843</v>
      </c>
      <c r="BM188" s="170" t="s">
        <v>1064</v>
      </c>
    </row>
    <row r="189" spans="1:65" s="2" customFormat="1" ht="16.5" customHeight="1">
      <c r="A189" s="33"/>
      <c r="B189" s="157"/>
      <c r="C189" s="199" t="s">
        <v>801</v>
      </c>
      <c r="D189" s="199" t="s">
        <v>478</v>
      </c>
      <c r="E189" s="200" t="s">
        <v>2377</v>
      </c>
      <c r="F189" s="201" t="s">
        <v>2378</v>
      </c>
      <c r="G189" s="202" t="s">
        <v>305</v>
      </c>
      <c r="H189" s="203">
        <v>12</v>
      </c>
      <c r="I189" s="204"/>
      <c r="J189" s="205">
        <f t="shared" si="20"/>
        <v>0</v>
      </c>
      <c r="K189" s="206"/>
      <c r="L189" s="207"/>
      <c r="M189" s="208" t="s">
        <v>1</v>
      </c>
      <c r="N189" s="209" t="s">
        <v>41</v>
      </c>
      <c r="O189" s="62"/>
      <c r="P189" s="168">
        <f t="shared" si="21"/>
        <v>0</v>
      </c>
      <c r="Q189" s="168">
        <v>0</v>
      </c>
      <c r="R189" s="168">
        <f t="shared" si="22"/>
        <v>0</v>
      </c>
      <c r="S189" s="168">
        <v>0</v>
      </c>
      <c r="T189" s="169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1948</v>
      </c>
      <c r="AT189" s="170" t="s">
        <v>478</v>
      </c>
      <c r="AU189" s="170" t="s">
        <v>87</v>
      </c>
      <c r="AY189" s="18" t="s">
        <v>234</v>
      </c>
      <c r="BE189" s="171">
        <f t="shared" si="24"/>
        <v>0</v>
      </c>
      <c r="BF189" s="171">
        <f t="shared" si="25"/>
        <v>0</v>
      </c>
      <c r="BG189" s="171">
        <f t="shared" si="26"/>
        <v>0</v>
      </c>
      <c r="BH189" s="171">
        <f t="shared" si="27"/>
        <v>0</v>
      </c>
      <c r="BI189" s="171">
        <f t="shared" si="28"/>
        <v>0</v>
      </c>
      <c r="BJ189" s="18" t="s">
        <v>87</v>
      </c>
      <c r="BK189" s="171">
        <f t="shared" si="29"/>
        <v>0</v>
      </c>
      <c r="BL189" s="18" t="s">
        <v>843</v>
      </c>
      <c r="BM189" s="170" t="s">
        <v>1073</v>
      </c>
    </row>
    <row r="190" spans="1:65" s="2" customFormat="1" ht="24.15" customHeight="1">
      <c r="A190" s="33"/>
      <c r="B190" s="157"/>
      <c r="C190" s="199" t="s">
        <v>805</v>
      </c>
      <c r="D190" s="199" t="s">
        <v>478</v>
      </c>
      <c r="E190" s="200" t="s">
        <v>2379</v>
      </c>
      <c r="F190" s="201" t="s">
        <v>2380</v>
      </c>
      <c r="G190" s="202" t="s">
        <v>305</v>
      </c>
      <c r="H190" s="203">
        <v>12</v>
      </c>
      <c r="I190" s="204"/>
      <c r="J190" s="205">
        <f t="shared" si="20"/>
        <v>0</v>
      </c>
      <c r="K190" s="206"/>
      <c r="L190" s="207"/>
      <c r="M190" s="208" t="s">
        <v>1</v>
      </c>
      <c r="N190" s="209" t="s">
        <v>41</v>
      </c>
      <c r="O190" s="62"/>
      <c r="P190" s="168">
        <f t="shared" si="21"/>
        <v>0</v>
      </c>
      <c r="Q190" s="168">
        <v>0</v>
      </c>
      <c r="R190" s="168">
        <f t="shared" si="22"/>
        <v>0</v>
      </c>
      <c r="S190" s="168">
        <v>0</v>
      </c>
      <c r="T190" s="169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0" t="s">
        <v>1948</v>
      </c>
      <c r="AT190" s="170" t="s">
        <v>478</v>
      </c>
      <c r="AU190" s="170" t="s">
        <v>87</v>
      </c>
      <c r="AY190" s="18" t="s">
        <v>234</v>
      </c>
      <c r="BE190" s="171">
        <f t="shared" si="24"/>
        <v>0</v>
      </c>
      <c r="BF190" s="171">
        <f t="shared" si="25"/>
        <v>0</v>
      </c>
      <c r="BG190" s="171">
        <f t="shared" si="26"/>
        <v>0</v>
      </c>
      <c r="BH190" s="171">
        <f t="shared" si="27"/>
        <v>0</v>
      </c>
      <c r="BI190" s="171">
        <f t="shared" si="28"/>
        <v>0</v>
      </c>
      <c r="BJ190" s="18" t="s">
        <v>87</v>
      </c>
      <c r="BK190" s="171">
        <f t="shared" si="29"/>
        <v>0</v>
      </c>
      <c r="BL190" s="18" t="s">
        <v>843</v>
      </c>
      <c r="BM190" s="170" t="s">
        <v>1081</v>
      </c>
    </row>
    <row r="191" spans="1:65" s="2" customFormat="1" ht="16.5" customHeight="1">
      <c r="A191" s="33"/>
      <c r="B191" s="157"/>
      <c r="C191" s="158" t="s">
        <v>809</v>
      </c>
      <c r="D191" s="158" t="s">
        <v>237</v>
      </c>
      <c r="E191" s="159" t="s">
        <v>2381</v>
      </c>
      <c r="F191" s="160" t="s">
        <v>2382</v>
      </c>
      <c r="G191" s="161" t="s">
        <v>305</v>
      </c>
      <c r="H191" s="162">
        <v>2</v>
      </c>
      <c r="I191" s="163"/>
      <c r="J191" s="164">
        <f t="shared" si="20"/>
        <v>0</v>
      </c>
      <c r="K191" s="165"/>
      <c r="L191" s="34"/>
      <c r="M191" s="166" t="s">
        <v>1</v>
      </c>
      <c r="N191" s="167" t="s">
        <v>41</v>
      </c>
      <c r="O191" s="62"/>
      <c r="P191" s="168">
        <f t="shared" si="21"/>
        <v>0</v>
      </c>
      <c r="Q191" s="168">
        <v>0</v>
      </c>
      <c r="R191" s="168">
        <f t="shared" si="22"/>
        <v>0</v>
      </c>
      <c r="S191" s="168">
        <v>0</v>
      </c>
      <c r="T191" s="169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0" t="s">
        <v>843</v>
      </c>
      <c r="AT191" s="170" t="s">
        <v>237</v>
      </c>
      <c r="AU191" s="170" t="s">
        <v>87</v>
      </c>
      <c r="AY191" s="18" t="s">
        <v>234</v>
      </c>
      <c r="BE191" s="171">
        <f t="shared" si="24"/>
        <v>0</v>
      </c>
      <c r="BF191" s="171">
        <f t="shared" si="25"/>
        <v>0</v>
      </c>
      <c r="BG191" s="171">
        <f t="shared" si="26"/>
        <v>0</v>
      </c>
      <c r="BH191" s="171">
        <f t="shared" si="27"/>
        <v>0</v>
      </c>
      <c r="BI191" s="171">
        <f t="shared" si="28"/>
        <v>0</v>
      </c>
      <c r="BJ191" s="18" t="s">
        <v>87</v>
      </c>
      <c r="BK191" s="171">
        <f t="shared" si="29"/>
        <v>0</v>
      </c>
      <c r="BL191" s="18" t="s">
        <v>843</v>
      </c>
      <c r="BM191" s="170" t="s">
        <v>1089</v>
      </c>
    </row>
    <row r="192" spans="1:65" s="2" customFormat="1" ht="16.5" customHeight="1">
      <c r="A192" s="33"/>
      <c r="B192" s="157"/>
      <c r="C192" s="199" t="s">
        <v>814</v>
      </c>
      <c r="D192" s="199" t="s">
        <v>478</v>
      </c>
      <c r="E192" s="200" t="s">
        <v>2383</v>
      </c>
      <c r="F192" s="201" t="s">
        <v>2384</v>
      </c>
      <c r="G192" s="202" t="s">
        <v>305</v>
      </c>
      <c r="H192" s="203">
        <v>2</v>
      </c>
      <c r="I192" s="204"/>
      <c r="J192" s="205">
        <f t="shared" si="20"/>
        <v>0</v>
      </c>
      <c r="K192" s="206"/>
      <c r="L192" s="207"/>
      <c r="M192" s="208" t="s">
        <v>1</v>
      </c>
      <c r="N192" s="209" t="s">
        <v>41</v>
      </c>
      <c r="O192" s="62"/>
      <c r="P192" s="168">
        <f t="shared" si="21"/>
        <v>0</v>
      </c>
      <c r="Q192" s="168">
        <v>0</v>
      </c>
      <c r="R192" s="168">
        <f t="shared" si="22"/>
        <v>0</v>
      </c>
      <c r="S192" s="168">
        <v>0</v>
      </c>
      <c r="T192" s="169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0" t="s">
        <v>1948</v>
      </c>
      <c r="AT192" s="170" t="s">
        <v>478</v>
      </c>
      <c r="AU192" s="170" t="s">
        <v>87</v>
      </c>
      <c r="AY192" s="18" t="s">
        <v>234</v>
      </c>
      <c r="BE192" s="171">
        <f t="shared" si="24"/>
        <v>0</v>
      </c>
      <c r="BF192" s="171">
        <f t="shared" si="25"/>
        <v>0</v>
      </c>
      <c r="BG192" s="171">
        <f t="shared" si="26"/>
        <v>0</v>
      </c>
      <c r="BH192" s="171">
        <f t="shared" si="27"/>
        <v>0</v>
      </c>
      <c r="BI192" s="171">
        <f t="shared" si="28"/>
        <v>0</v>
      </c>
      <c r="BJ192" s="18" t="s">
        <v>87</v>
      </c>
      <c r="BK192" s="171">
        <f t="shared" si="29"/>
        <v>0</v>
      </c>
      <c r="BL192" s="18" t="s">
        <v>843</v>
      </c>
      <c r="BM192" s="170" t="s">
        <v>1097</v>
      </c>
    </row>
    <row r="193" spans="1:65" s="2" customFormat="1" ht="33" customHeight="1">
      <c r="A193" s="33"/>
      <c r="B193" s="157"/>
      <c r="C193" s="158" t="s">
        <v>817</v>
      </c>
      <c r="D193" s="158" t="s">
        <v>237</v>
      </c>
      <c r="E193" s="159" t="s">
        <v>2385</v>
      </c>
      <c r="F193" s="160" t="s">
        <v>2386</v>
      </c>
      <c r="G193" s="161" t="s">
        <v>240</v>
      </c>
      <c r="H193" s="162">
        <v>10</v>
      </c>
      <c r="I193" s="163"/>
      <c r="J193" s="164">
        <f t="shared" si="20"/>
        <v>0</v>
      </c>
      <c r="K193" s="165"/>
      <c r="L193" s="34"/>
      <c r="M193" s="166" t="s">
        <v>1</v>
      </c>
      <c r="N193" s="167" t="s">
        <v>41</v>
      </c>
      <c r="O193" s="62"/>
      <c r="P193" s="168">
        <f t="shared" si="21"/>
        <v>0</v>
      </c>
      <c r="Q193" s="168">
        <v>0</v>
      </c>
      <c r="R193" s="168">
        <f t="shared" si="22"/>
        <v>0</v>
      </c>
      <c r="S193" s="168">
        <v>0</v>
      </c>
      <c r="T193" s="169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70" t="s">
        <v>843</v>
      </c>
      <c r="AT193" s="170" t="s">
        <v>237</v>
      </c>
      <c r="AU193" s="170" t="s">
        <v>87</v>
      </c>
      <c r="AY193" s="18" t="s">
        <v>234</v>
      </c>
      <c r="BE193" s="171">
        <f t="shared" si="24"/>
        <v>0</v>
      </c>
      <c r="BF193" s="171">
        <f t="shared" si="25"/>
        <v>0</v>
      </c>
      <c r="BG193" s="171">
        <f t="shared" si="26"/>
        <v>0</v>
      </c>
      <c r="BH193" s="171">
        <f t="shared" si="27"/>
        <v>0</v>
      </c>
      <c r="BI193" s="171">
        <f t="shared" si="28"/>
        <v>0</v>
      </c>
      <c r="BJ193" s="18" t="s">
        <v>87</v>
      </c>
      <c r="BK193" s="171">
        <f t="shared" si="29"/>
        <v>0</v>
      </c>
      <c r="BL193" s="18" t="s">
        <v>843</v>
      </c>
      <c r="BM193" s="170" t="s">
        <v>1105</v>
      </c>
    </row>
    <row r="194" spans="1:65" s="2" customFormat="1" ht="16.5" customHeight="1">
      <c r="A194" s="33"/>
      <c r="B194" s="157"/>
      <c r="C194" s="199" t="s">
        <v>821</v>
      </c>
      <c r="D194" s="199" t="s">
        <v>478</v>
      </c>
      <c r="E194" s="200" t="s">
        <v>2387</v>
      </c>
      <c r="F194" s="201" t="s">
        <v>2388</v>
      </c>
      <c r="G194" s="202" t="s">
        <v>611</v>
      </c>
      <c r="H194" s="203">
        <v>9.42</v>
      </c>
      <c r="I194" s="204"/>
      <c r="J194" s="205">
        <f t="shared" si="20"/>
        <v>0</v>
      </c>
      <c r="K194" s="206"/>
      <c r="L194" s="207"/>
      <c r="M194" s="208" t="s">
        <v>1</v>
      </c>
      <c r="N194" s="209" t="s">
        <v>41</v>
      </c>
      <c r="O194" s="62"/>
      <c r="P194" s="168">
        <f t="shared" si="21"/>
        <v>0</v>
      </c>
      <c r="Q194" s="168">
        <v>0</v>
      </c>
      <c r="R194" s="168">
        <f t="shared" si="22"/>
        <v>0</v>
      </c>
      <c r="S194" s="168">
        <v>0</v>
      </c>
      <c r="T194" s="169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70" t="s">
        <v>1948</v>
      </c>
      <c r="AT194" s="170" t="s">
        <v>478</v>
      </c>
      <c r="AU194" s="170" t="s">
        <v>87</v>
      </c>
      <c r="AY194" s="18" t="s">
        <v>234</v>
      </c>
      <c r="BE194" s="171">
        <f t="shared" si="24"/>
        <v>0</v>
      </c>
      <c r="BF194" s="171">
        <f t="shared" si="25"/>
        <v>0</v>
      </c>
      <c r="BG194" s="171">
        <f t="shared" si="26"/>
        <v>0</v>
      </c>
      <c r="BH194" s="171">
        <f t="shared" si="27"/>
        <v>0</v>
      </c>
      <c r="BI194" s="171">
        <f t="shared" si="28"/>
        <v>0</v>
      </c>
      <c r="BJ194" s="18" t="s">
        <v>87</v>
      </c>
      <c r="BK194" s="171">
        <f t="shared" si="29"/>
        <v>0</v>
      </c>
      <c r="BL194" s="18" t="s">
        <v>843</v>
      </c>
      <c r="BM194" s="170" t="s">
        <v>1113</v>
      </c>
    </row>
    <row r="195" spans="1:65" s="2" customFormat="1" ht="24.15" customHeight="1">
      <c r="A195" s="33"/>
      <c r="B195" s="157"/>
      <c r="C195" s="158" t="s">
        <v>825</v>
      </c>
      <c r="D195" s="158" t="s">
        <v>237</v>
      </c>
      <c r="E195" s="159" t="s">
        <v>2389</v>
      </c>
      <c r="F195" s="160" t="s">
        <v>2390</v>
      </c>
      <c r="G195" s="161" t="s">
        <v>240</v>
      </c>
      <c r="H195" s="162">
        <v>10</v>
      </c>
      <c r="I195" s="163"/>
      <c r="J195" s="164">
        <f t="shared" si="20"/>
        <v>0</v>
      </c>
      <c r="K195" s="165"/>
      <c r="L195" s="34"/>
      <c r="M195" s="166" t="s">
        <v>1</v>
      </c>
      <c r="N195" s="167" t="s">
        <v>41</v>
      </c>
      <c r="O195" s="62"/>
      <c r="P195" s="168">
        <f t="shared" si="21"/>
        <v>0</v>
      </c>
      <c r="Q195" s="168">
        <v>0</v>
      </c>
      <c r="R195" s="168">
        <f t="shared" si="22"/>
        <v>0</v>
      </c>
      <c r="S195" s="168">
        <v>0</v>
      </c>
      <c r="T195" s="169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0" t="s">
        <v>843</v>
      </c>
      <c r="AT195" s="170" t="s">
        <v>237</v>
      </c>
      <c r="AU195" s="170" t="s">
        <v>87</v>
      </c>
      <c r="AY195" s="18" t="s">
        <v>234</v>
      </c>
      <c r="BE195" s="171">
        <f t="shared" si="24"/>
        <v>0</v>
      </c>
      <c r="BF195" s="171">
        <f t="shared" si="25"/>
        <v>0</v>
      </c>
      <c r="BG195" s="171">
        <f t="shared" si="26"/>
        <v>0</v>
      </c>
      <c r="BH195" s="171">
        <f t="shared" si="27"/>
        <v>0</v>
      </c>
      <c r="BI195" s="171">
        <f t="shared" si="28"/>
        <v>0</v>
      </c>
      <c r="BJ195" s="18" t="s">
        <v>87</v>
      </c>
      <c r="BK195" s="171">
        <f t="shared" si="29"/>
        <v>0</v>
      </c>
      <c r="BL195" s="18" t="s">
        <v>843</v>
      </c>
      <c r="BM195" s="170" t="s">
        <v>1121</v>
      </c>
    </row>
    <row r="196" spans="1:65" s="2" customFormat="1" ht="16.5" customHeight="1">
      <c r="A196" s="33"/>
      <c r="B196" s="157"/>
      <c r="C196" s="199" t="s">
        <v>829</v>
      </c>
      <c r="D196" s="199" t="s">
        <v>478</v>
      </c>
      <c r="E196" s="200" t="s">
        <v>2391</v>
      </c>
      <c r="F196" s="201" t="s">
        <v>2392</v>
      </c>
      <c r="G196" s="202" t="s">
        <v>611</v>
      </c>
      <c r="H196" s="203">
        <v>6.25</v>
      </c>
      <c r="I196" s="204"/>
      <c r="J196" s="205">
        <f t="shared" si="20"/>
        <v>0</v>
      </c>
      <c r="K196" s="206"/>
      <c r="L196" s="207"/>
      <c r="M196" s="208" t="s">
        <v>1</v>
      </c>
      <c r="N196" s="209" t="s">
        <v>41</v>
      </c>
      <c r="O196" s="62"/>
      <c r="P196" s="168">
        <f t="shared" si="21"/>
        <v>0</v>
      </c>
      <c r="Q196" s="168">
        <v>0</v>
      </c>
      <c r="R196" s="168">
        <f t="shared" si="22"/>
        <v>0</v>
      </c>
      <c r="S196" s="168">
        <v>0</v>
      </c>
      <c r="T196" s="169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70" t="s">
        <v>1948</v>
      </c>
      <c r="AT196" s="170" t="s">
        <v>478</v>
      </c>
      <c r="AU196" s="170" t="s">
        <v>87</v>
      </c>
      <c r="AY196" s="18" t="s">
        <v>234</v>
      </c>
      <c r="BE196" s="171">
        <f t="shared" si="24"/>
        <v>0</v>
      </c>
      <c r="BF196" s="171">
        <f t="shared" si="25"/>
        <v>0</v>
      </c>
      <c r="BG196" s="171">
        <f t="shared" si="26"/>
        <v>0</v>
      </c>
      <c r="BH196" s="171">
        <f t="shared" si="27"/>
        <v>0</v>
      </c>
      <c r="BI196" s="171">
        <f t="shared" si="28"/>
        <v>0</v>
      </c>
      <c r="BJ196" s="18" t="s">
        <v>87</v>
      </c>
      <c r="BK196" s="171">
        <f t="shared" si="29"/>
        <v>0</v>
      </c>
      <c r="BL196" s="18" t="s">
        <v>843</v>
      </c>
      <c r="BM196" s="170" t="s">
        <v>1129</v>
      </c>
    </row>
    <row r="197" spans="1:65" s="2" customFormat="1" ht="24.15" customHeight="1">
      <c r="A197" s="33"/>
      <c r="B197" s="157"/>
      <c r="C197" s="158" t="s">
        <v>833</v>
      </c>
      <c r="D197" s="158" t="s">
        <v>237</v>
      </c>
      <c r="E197" s="159" t="s">
        <v>2393</v>
      </c>
      <c r="F197" s="160" t="s">
        <v>2394</v>
      </c>
      <c r="G197" s="161" t="s">
        <v>305</v>
      </c>
      <c r="H197" s="162">
        <v>1</v>
      </c>
      <c r="I197" s="163"/>
      <c r="J197" s="164">
        <f t="shared" si="20"/>
        <v>0</v>
      </c>
      <c r="K197" s="165"/>
      <c r="L197" s="34"/>
      <c r="M197" s="166" t="s">
        <v>1</v>
      </c>
      <c r="N197" s="167" t="s">
        <v>41</v>
      </c>
      <c r="O197" s="62"/>
      <c r="P197" s="168">
        <f t="shared" si="21"/>
        <v>0</v>
      </c>
      <c r="Q197" s="168">
        <v>0</v>
      </c>
      <c r="R197" s="168">
        <f t="shared" si="22"/>
        <v>0</v>
      </c>
      <c r="S197" s="168">
        <v>0</v>
      </c>
      <c r="T197" s="169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0" t="s">
        <v>843</v>
      </c>
      <c r="AT197" s="170" t="s">
        <v>237</v>
      </c>
      <c r="AU197" s="170" t="s">
        <v>87</v>
      </c>
      <c r="AY197" s="18" t="s">
        <v>234</v>
      </c>
      <c r="BE197" s="171">
        <f t="shared" si="24"/>
        <v>0</v>
      </c>
      <c r="BF197" s="171">
        <f t="shared" si="25"/>
        <v>0</v>
      </c>
      <c r="BG197" s="171">
        <f t="shared" si="26"/>
        <v>0</v>
      </c>
      <c r="BH197" s="171">
        <f t="shared" si="27"/>
        <v>0</v>
      </c>
      <c r="BI197" s="171">
        <f t="shared" si="28"/>
        <v>0</v>
      </c>
      <c r="BJ197" s="18" t="s">
        <v>87</v>
      </c>
      <c r="BK197" s="171">
        <f t="shared" si="29"/>
        <v>0</v>
      </c>
      <c r="BL197" s="18" t="s">
        <v>843</v>
      </c>
      <c r="BM197" s="170" t="s">
        <v>1137</v>
      </c>
    </row>
    <row r="198" spans="1:65" s="2" customFormat="1" ht="24.15" customHeight="1">
      <c r="A198" s="33"/>
      <c r="B198" s="157"/>
      <c r="C198" s="199" t="s">
        <v>839</v>
      </c>
      <c r="D198" s="199" t="s">
        <v>478</v>
      </c>
      <c r="E198" s="200" t="s">
        <v>2395</v>
      </c>
      <c r="F198" s="201" t="s">
        <v>2396</v>
      </c>
      <c r="G198" s="202" t="s">
        <v>305</v>
      </c>
      <c r="H198" s="203">
        <v>1</v>
      </c>
      <c r="I198" s="204"/>
      <c r="J198" s="205">
        <f t="shared" si="20"/>
        <v>0</v>
      </c>
      <c r="K198" s="206"/>
      <c r="L198" s="207"/>
      <c r="M198" s="208" t="s">
        <v>1</v>
      </c>
      <c r="N198" s="209" t="s">
        <v>41</v>
      </c>
      <c r="O198" s="62"/>
      <c r="P198" s="168">
        <f t="shared" si="21"/>
        <v>0</v>
      </c>
      <c r="Q198" s="168">
        <v>0</v>
      </c>
      <c r="R198" s="168">
        <f t="shared" si="22"/>
        <v>0</v>
      </c>
      <c r="S198" s="168">
        <v>0</v>
      </c>
      <c r="T198" s="169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70" t="s">
        <v>1948</v>
      </c>
      <c r="AT198" s="170" t="s">
        <v>478</v>
      </c>
      <c r="AU198" s="170" t="s">
        <v>87</v>
      </c>
      <c r="AY198" s="18" t="s">
        <v>234</v>
      </c>
      <c r="BE198" s="171">
        <f t="shared" si="24"/>
        <v>0</v>
      </c>
      <c r="BF198" s="171">
        <f t="shared" si="25"/>
        <v>0</v>
      </c>
      <c r="BG198" s="171">
        <f t="shared" si="26"/>
        <v>0</v>
      </c>
      <c r="BH198" s="171">
        <f t="shared" si="27"/>
        <v>0</v>
      </c>
      <c r="BI198" s="171">
        <f t="shared" si="28"/>
        <v>0</v>
      </c>
      <c r="BJ198" s="18" t="s">
        <v>87</v>
      </c>
      <c r="BK198" s="171">
        <f t="shared" si="29"/>
        <v>0</v>
      </c>
      <c r="BL198" s="18" t="s">
        <v>843</v>
      </c>
      <c r="BM198" s="170" t="s">
        <v>1147</v>
      </c>
    </row>
    <row r="199" spans="1:65" s="2" customFormat="1" ht="16.5" customHeight="1">
      <c r="A199" s="33"/>
      <c r="B199" s="157"/>
      <c r="C199" s="199" t="s">
        <v>843</v>
      </c>
      <c r="D199" s="199" t="s">
        <v>478</v>
      </c>
      <c r="E199" s="200" t="s">
        <v>2397</v>
      </c>
      <c r="F199" s="201" t="s">
        <v>2398</v>
      </c>
      <c r="G199" s="202" t="s">
        <v>305</v>
      </c>
      <c r="H199" s="203">
        <v>1</v>
      </c>
      <c r="I199" s="204"/>
      <c r="J199" s="205">
        <f t="shared" si="20"/>
        <v>0</v>
      </c>
      <c r="K199" s="206"/>
      <c r="L199" s="207"/>
      <c r="M199" s="208" t="s">
        <v>1</v>
      </c>
      <c r="N199" s="209" t="s">
        <v>41</v>
      </c>
      <c r="O199" s="62"/>
      <c r="P199" s="168">
        <f t="shared" si="21"/>
        <v>0</v>
      </c>
      <c r="Q199" s="168">
        <v>0</v>
      </c>
      <c r="R199" s="168">
        <f t="shared" si="22"/>
        <v>0</v>
      </c>
      <c r="S199" s="168">
        <v>0</v>
      </c>
      <c r="T199" s="169">
        <f t="shared" si="2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70" t="s">
        <v>1948</v>
      </c>
      <c r="AT199" s="170" t="s">
        <v>478</v>
      </c>
      <c r="AU199" s="170" t="s">
        <v>87</v>
      </c>
      <c r="AY199" s="18" t="s">
        <v>234</v>
      </c>
      <c r="BE199" s="171">
        <f t="shared" si="24"/>
        <v>0</v>
      </c>
      <c r="BF199" s="171">
        <f t="shared" si="25"/>
        <v>0</v>
      </c>
      <c r="BG199" s="171">
        <f t="shared" si="26"/>
        <v>0</v>
      </c>
      <c r="BH199" s="171">
        <f t="shared" si="27"/>
        <v>0</v>
      </c>
      <c r="BI199" s="171">
        <f t="shared" si="28"/>
        <v>0</v>
      </c>
      <c r="BJ199" s="18" t="s">
        <v>87</v>
      </c>
      <c r="BK199" s="171">
        <f t="shared" si="29"/>
        <v>0</v>
      </c>
      <c r="BL199" s="18" t="s">
        <v>843</v>
      </c>
      <c r="BM199" s="170" t="s">
        <v>1157</v>
      </c>
    </row>
    <row r="200" spans="1:65" s="2" customFormat="1" ht="21.75" customHeight="1">
      <c r="A200" s="33"/>
      <c r="B200" s="157"/>
      <c r="C200" s="158" t="s">
        <v>847</v>
      </c>
      <c r="D200" s="158" t="s">
        <v>237</v>
      </c>
      <c r="E200" s="159" t="s">
        <v>2399</v>
      </c>
      <c r="F200" s="160" t="s">
        <v>2400</v>
      </c>
      <c r="G200" s="161" t="s">
        <v>305</v>
      </c>
      <c r="H200" s="162">
        <v>1</v>
      </c>
      <c r="I200" s="163"/>
      <c r="J200" s="164">
        <f t="shared" si="20"/>
        <v>0</v>
      </c>
      <c r="K200" s="165"/>
      <c r="L200" s="34"/>
      <c r="M200" s="166" t="s">
        <v>1</v>
      </c>
      <c r="N200" s="167" t="s">
        <v>41</v>
      </c>
      <c r="O200" s="62"/>
      <c r="P200" s="168">
        <f t="shared" si="21"/>
        <v>0</v>
      </c>
      <c r="Q200" s="168">
        <v>0</v>
      </c>
      <c r="R200" s="168">
        <f t="shared" si="22"/>
        <v>0</v>
      </c>
      <c r="S200" s="168">
        <v>0</v>
      </c>
      <c r="T200" s="169">
        <f t="shared" si="2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70" t="s">
        <v>843</v>
      </c>
      <c r="AT200" s="170" t="s">
        <v>237</v>
      </c>
      <c r="AU200" s="170" t="s">
        <v>87</v>
      </c>
      <c r="AY200" s="18" t="s">
        <v>234</v>
      </c>
      <c r="BE200" s="171">
        <f t="shared" si="24"/>
        <v>0</v>
      </c>
      <c r="BF200" s="171">
        <f t="shared" si="25"/>
        <v>0</v>
      </c>
      <c r="BG200" s="171">
        <f t="shared" si="26"/>
        <v>0</v>
      </c>
      <c r="BH200" s="171">
        <f t="shared" si="27"/>
        <v>0</v>
      </c>
      <c r="BI200" s="171">
        <f t="shared" si="28"/>
        <v>0</v>
      </c>
      <c r="BJ200" s="18" t="s">
        <v>87</v>
      </c>
      <c r="BK200" s="171">
        <f t="shared" si="29"/>
        <v>0</v>
      </c>
      <c r="BL200" s="18" t="s">
        <v>843</v>
      </c>
      <c r="BM200" s="170" t="s">
        <v>1169</v>
      </c>
    </row>
    <row r="201" spans="1:65" s="2" customFormat="1" ht="16.5" customHeight="1">
      <c r="A201" s="33"/>
      <c r="B201" s="157"/>
      <c r="C201" s="199" t="s">
        <v>853</v>
      </c>
      <c r="D201" s="199" t="s">
        <v>478</v>
      </c>
      <c r="E201" s="200" t="s">
        <v>2401</v>
      </c>
      <c r="F201" s="201" t="s">
        <v>2402</v>
      </c>
      <c r="G201" s="202" t="s">
        <v>305</v>
      </c>
      <c r="H201" s="203">
        <v>1</v>
      </c>
      <c r="I201" s="204"/>
      <c r="J201" s="205">
        <f t="shared" si="20"/>
        <v>0</v>
      </c>
      <c r="K201" s="206"/>
      <c r="L201" s="207"/>
      <c r="M201" s="208" t="s">
        <v>1</v>
      </c>
      <c r="N201" s="209" t="s">
        <v>41</v>
      </c>
      <c r="O201" s="62"/>
      <c r="P201" s="168">
        <f t="shared" si="21"/>
        <v>0</v>
      </c>
      <c r="Q201" s="168">
        <v>0</v>
      </c>
      <c r="R201" s="168">
        <f t="shared" si="22"/>
        <v>0</v>
      </c>
      <c r="S201" s="168">
        <v>0</v>
      </c>
      <c r="T201" s="169">
        <f t="shared" si="2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70" t="s">
        <v>1948</v>
      </c>
      <c r="AT201" s="170" t="s">
        <v>478</v>
      </c>
      <c r="AU201" s="170" t="s">
        <v>87</v>
      </c>
      <c r="AY201" s="18" t="s">
        <v>234</v>
      </c>
      <c r="BE201" s="171">
        <f t="shared" si="24"/>
        <v>0</v>
      </c>
      <c r="BF201" s="171">
        <f t="shared" si="25"/>
        <v>0</v>
      </c>
      <c r="BG201" s="171">
        <f t="shared" si="26"/>
        <v>0</v>
      </c>
      <c r="BH201" s="171">
        <f t="shared" si="27"/>
        <v>0</v>
      </c>
      <c r="BI201" s="171">
        <f t="shared" si="28"/>
        <v>0</v>
      </c>
      <c r="BJ201" s="18" t="s">
        <v>87</v>
      </c>
      <c r="BK201" s="171">
        <f t="shared" si="29"/>
        <v>0</v>
      </c>
      <c r="BL201" s="18" t="s">
        <v>843</v>
      </c>
      <c r="BM201" s="170" t="s">
        <v>1183</v>
      </c>
    </row>
    <row r="202" spans="1:65" s="2" customFormat="1" ht="21.75" customHeight="1">
      <c r="A202" s="33"/>
      <c r="B202" s="157"/>
      <c r="C202" s="158" t="s">
        <v>857</v>
      </c>
      <c r="D202" s="158" t="s">
        <v>237</v>
      </c>
      <c r="E202" s="159" t="s">
        <v>2403</v>
      </c>
      <c r="F202" s="160" t="s">
        <v>2404</v>
      </c>
      <c r="G202" s="161" t="s">
        <v>305</v>
      </c>
      <c r="H202" s="162">
        <v>2</v>
      </c>
      <c r="I202" s="163"/>
      <c r="J202" s="164">
        <f t="shared" si="20"/>
        <v>0</v>
      </c>
      <c r="K202" s="165"/>
      <c r="L202" s="34"/>
      <c r="M202" s="166" t="s">
        <v>1</v>
      </c>
      <c r="N202" s="167" t="s">
        <v>41</v>
      </c>
      <c r="O202" s="62"/>
      <c r="P202" s="168">
        <f t="shared" si="21"/>
        <v>0</v>
      </c>
      <c r="Q202" s="168">
        <v>0</v>
      </c>
      <c r="R202" s="168">
        <f t="shared" si="22"/>
        <v>0</v>
      </c>
      <c r="S202" s="168">
        <v>0</v>
      </c>
      <c r="T202" s="169">
        <f t="shared" si="2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0" t="s">
        <v>843</v>
      </c>
      <c r="AT202" s="170" t="s">
        <v>237</v>
      </c>
      <c r="AU202" s="170" t="s">
        <v>87</v>
      </c>
      <c r="AY202" s="18" t="s">
        <v>234</v>
      </c>
      <c r="BE202" s="171">
        <f t="shared" si="24"/>
        <v>0</v>
      </c>
      <c r="BF202" s="171">
        <f t="shared" si="25"/>
        <v>0</v>
      </c>
      <c r="BG202" s="171">
        <f t="shared" si="26"/>
        <v>0</v>
      </c>
      <c r="BH202" s="171">
        <f t="shared" si="27"/>
        <v>0</v>
      </c>
      <c r="BI202" s="171">
        <f t="shared" si="28"/>
        <v>0</v>
      </c>
      <c r="BJ202" s="18" t="s">
        <v>87</v>
      </c>
      <c r="BK202" s="171">
        <f t="shared" si="29"/>
        <v>0</v>
      </c>
      <c r="BL202" s="18" t="s">
        <v>843</v>
      </c>
      <c r="BM202" s="170" t="s">
        <v>1195</v>
      </c>
    </row>
    <row r="203" spans="1:65" s="2" customFormat="1" ht="16.5" customHeight="1">
      <c r="A203" s="33"/>
      <c r="B203" s="157"/>
      <c r="C203" s="199" t="s">
        <v>861</v>
      </c>
      <c r="D203" s="199" t="s">
        <v>478</v>
      </c>
      <c r="E203" s="200" t="s">
        <v>2383</v>
      </c>
      <c r="F203" s="201" t="s">
        <v>2384</v>
      </c>
      <c r="G203" s="202" t="s">
        <v>305</v>
      </c>
      <c r="H203" s="203">
        <v>2</v>
      </c>
      <c r="I203" s="204"/>
      <c r="J203" s="205">
        <f t="shared" si="20"/>
        <v>0</v>
      </c>
      <c r="K203" s="206"/>
      <c r="L203" s="207"/>
      <c r="M203" s="208" t="s">
        <v>1</v>
      </c>
      <c r="N203" s="209" t="s">
        <v>41</v>
      </c>
      <c r="O203" s="62"/>
      <c r="P203" s="168">
        <f t="shared" si="21"/>
        <v>0</v>
      </c>
      <c r="Q203" s="168">
        <v>0</v>
      </c>
      <c r="R203" s="168">
        <f t="shared" si="22"/>
        <v>0</v>
      </c>
      <c r="S203" s="168">
        <v>0</v>
      </c>
      <c r="T203" s="169">
        <f t="shared" si="2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70" t="s">
        <v>1948</v>
      </c>
      <c r="AT203" s="170" t="s">
        <v>478</v>
      </c>
      <c r="AU203" s="170" t="s">
        <v>87</v>
      </c>
      <c r="AY203" s="18" t="s">
        <v>234</v>
      </c>
      <c r="BE203" s="171">
        <f t="shared" si="24"/>
        <v>0</v>
      </c>
      <c r="BF203" s="171">
        <f t="shared" si="25"/>
        <v>0</v>
      </c>
      <c r="BG203" s="171">
        <f t="shared" si="26"/>
        <v>0</v>
      </c>
      <c r="BH203" s="171">
        <f t="shared" si="27"/>
        <v>0</v>
      </c>
      <c r="BI203" s="171">
        <f t="shared" si="28"/>
        <v>0</v>
      </c>
      <c r="BJ203" s="18" t="s">
        <v>87</v>
      </c>
      <c r="BK203" s="171">
        <f t="shared" si="29"/>
        <v>0</v>
      </c>
      <c r="BL203" s="18" t="s">
        <v>843</v>
      </c>
      <c r="BM203" s="170" t="s">
        <v>1211</v>
      </c>
    </row>
    <row r="204" spans="1:65" s="2" customFormat="1" ht="16.5" customHeight="1">
      <c r="A204" s="33"/>
      <c r="B204" s="157"/>
      <c r="C204" s="158" t="s">
        <v>867</v>
      </c>
      <c r="D204" s="158" t="s">
        <v>237</v>
      </c>
      <c r="E204" s="159" t="s">
        <v>2405</v>
      </c>
      <c r="F204" s="160" t="s">
        <v>2406</v>
      </c>
      <c r="G204" s="161" t="s">
        <v>2348</v>
      </c>
      <c r="H204" s="162">
        <v>7</v>
      </c>
      <c r="I204" s="163"/>
      <c r="J204" s="164">
        <f t="shared" si="20"/>
        <v>0</v>
      </c>
      <c r="K204" s="165"/>
      <c r="L204" s="34"/>
      <c r="M204" s="166" t="s">
        <v>1</v>
      </c>
      <c r="N204" s="167" t="s">
        <v>41</v>
      </c>
      <c r="O204" s="62"/>
      <c r="P204" s="168">
        <f t="shared" si="21"/>
        <v>0</v>
      </c>
      <c r="Q204" s="168">
        <v>0</v>
      </c>
      <c r="R204" s="168">
        <f t="shared" si="22"/>
        <v>0</v>
      </c>
      <c r="S204" s="168">
        <v>0</v>
      </c>
      <c r="T204" s="169">
        <f t="shared" si="2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0" t="s">
        <v>843</v>
      </c>
      <c r="AT204" s="170" t="s">
        <v>237</v>
      </c>
      <c r="AU204" s="170" t="s">
        <v>87</v>
      </c>
      <c r="AY204" s="18" t="s">
        <v>234</v>
      </c>
      <c r="BE204" s="171">
        <f t="shared" si="24"/>
        <v>0</v>
      </c>
      <c r="BF204" s="171">
        <f t="shared" si="25"/>
        <v>0</v>
      </c>
      <c r="BG204" s="171">
        <f t="shared" si="26"/>
        <v>0</v>
      </c>
      <c r="BH204" s="171">
        <f t="shared" si="27"/>
        <v>0</v>
      </c>
      <c r="BI204" s="171">
        <f t="shared" si="28"/>
        <v>0</v>
      </c>
      <c r="BJ204" s="18" t="s">
        <v>87</v>
      </c>
      <c r="BK204" s="171">
        <f t="shared" si="29"/>
        <v>0</v>
      </c>
      <c r="BL204" s="18" t="s">
        <v>843</v>
      </c>
      <c r="BM204" s="170" t="s">
        <v>1221</v>
      </c>
    </row>
    <row r="205" spans="1:65" s="2" customFormat="1" ht="21.75" customHeight="1">
      <c r="A205" s="33"/>
      <c r="B205" s="157"/>
      <c r="C205" s="199" t="s">
        <v>871</v>
      </c>
      <c r="D205" s="199" t="s">
        <v>478</v>
      </c>
      <c r="E205" s="200" t="s">
        <v>2407</v>
      </c>
      <c r="F205" s="201" t="s">
        <v>2408</v>
      </c>
      <c r="G205" s="202" t="s">
        <v>305</v>
      </c>
      <c r="H205" s="203">
        <v>7</v>
      </c>
      <c r="I205" s="204"/>
      <c r="J205" s="205">
        <f t="shared" si="20"/>
        <v>0</v>
      </c>
      <c r="K205" s="206"/>
      <c r="L205" s="207"/>
      <c r="M205" s="208" t="s">
        <v>1</v>
      </c>
      <c r="N205" s="209" t="s">
        <v>41</v>
      </c>
      <c r="O205" s="62"/>
      <c r="P205" s="168">
        <f t="shared" si="21"/>
        <v>0</v>
      </c>
      <c r="Q205" s="168">
        <v>0</v>
      </c>
      <c r="R205" s="168">
        <f t="shared" si="22"/>
        <v>0</v>
      </c>
      <c r="S205" s="168">
        <v>0</v>
      </c>
      <c r="T205" s="169">
        <f t="shared" si="2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70" t="s">
        <v>1948</v>
      </c>
      <c r="AT205" s="170" t="s">
        <v>478</v>
      </c>
      <c r="AU205" s="170" t="s">
        <v>87</v>
      </c>
      <c r="AY205" s="18" t="s">
        <v>234</v>
      </c>
      <c r="BE205" s="171">
        <f t="shared" si="24"/>
        <v>0</v>
      </c>
      <c r="BF205" s="171">
        <f t="shared" si="25"/>
        <v>0</v>
      </c>
      <c r="BG205" s="171">
        <f t="shared" si="26"/>
        <v>0</v>
      </c>
      <c r="BH205" s="171">
        <f t="shared" si="27"/>
        <v>0</v>
      </c>
      <c r="BI205" s="171">
        <f t="shared" si="28"/>
        <v>0</v>
      </c>
      <c r="BJ205" s="18" t="s">
        <v>87</v>
      </c>
      <c r="BK205" s="171">
        <f t="shared" si="29"/>
        <v>0</v>
      </c>
      <c r="BL205" s="18" t="s">
        <v>843</v>
      </c>
      <c r="BM205" s="170" t="s">
        <v>1237</v>
      </c>
    </row>
    <row r="206" spans="1:65" s="2" customFormat="1" ht="24.15" customHeight="1">
      <c r="A206" s="33"/>
      <c r="B206" s="157"/>
      <c r="C206" s="158" t="s">
        <v>875</v>
      </c>
      <c r="D206" s="158" t="s">
        <v>237</v>
      </c>
      <c r="E206" s="159" t="s">
        <v>2409</v>
      </c>
      <c r="F206" s="160" t="s">
        <v>2410</v>
      </c>
      <c r="G206" s="161" t="s">
        <v>305</v>
      </c>
      <c r="H206" s="162">
        <v>5</v>
      </c>
      <c r="I206" s="163"/>
      <c r="J206" s="164">
        <f t="shared" si="20"/>
        <v>0</v>
      </c>
      <c r="K206" s="165"/>
      <c r="L206" s="34"/>
      <c r="M206" s="166" t="s">
        <v>1</v>
      </c>
      <c r="N206" s="167" t="s">
        <v>41</v>
      </c>
      <c r="O206" s="62"/>
      <c r="P206" s="168">
        <f t="shared" si="21"/>
        <v>0</v>
      </c>
      <c r="Q206" s="168">
        <v>0</v>
      </c>
      <c r="R206" s="168">
        <f t="shared" si="22"/>
        <v>0</v>
      </c>
      <c r="S206" s="168">
        <v>0</v>
      </c>
      <c r="T206" s="169">
        <f t="shared" si="2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0" t="s">
        <v>843</v>
      </c>
      <c r="AT206" s="170" t="s">
        <v>237</v>
      </c>
      <c r="AU206" s="170" t="s">
        <v>87</v>
      </c>
      <c r="AY206" s="18" t="s">
        <v>234</v>
      </c>
      <c r="BE206" s="171">
        <f t="shared" si="24"/>
        <v>0</v>
      </c>
      <c r="BF206" s="171">
        <f t="shared" si="25"/>
        <v>0</v>
      </c>
      <c r="BG206" s="171">
        <f t="shared" si="26"/>
        <v>0</v>
      </c>
      <c r="BH206" s="171">
        <f t="shared" si="27"/>
        <v>0</v>
      </c>
      <c r="BI206" s="171">
        <f t="shared" si="28"/>
        <v>0</v>
      </c>
      <c r="BJ206" s="18" t="s">
        <v>87</v>
      </c>
      <c r="BK206" s="171">
        <f t="shared" si="29"/>
        <v>0</v>
      </c>
      <c r="BL206" s="18" t="s">
        <v>843</v>
      </c>
      <c r="BM206" s="170" t="s">
        <v>1245</v>
      </c>
    </row>
    <row r="207" spans="1:65" s="2" customFormat="1" ht="24.15" customHeight="1">
      <c r="A207" s="33"/>
      <c r="B207" s="157"/>
      <c r="C207" s="199" t="s">
        <v>881</v>
      </c>
      <c r="D207" s="199" t="s">
        <v>478</v>
      </c>
      <c r="E207" s="200" t="s">
        <v>2411</v>
      </c>
      <c r="F207" s="201" t="s">
        <v>2412</v>
      </c>
      <c r="G207" s="202" t="s">
        <v>305</v>
      </c>
      <c r="H207" s="203">
        <v>5</v>
      </c>
      <c r="I207" s="204"/>
      <c r="J207" s="205">
        <f t="shared" ref="J207:J230" si="30">ROUND(I207*H207,2)</f>
        <v>0</v>
      </c>
      <c r="K207" s="206"/>
      <c r="L207" s="207"/>
      <c r="M207" s="208" t="s">
        <v>1</v>
      </c>
      <c r="N207" s="209" t="s">
        <v>41</v>
      </c>
      <c r="O207" s="62"/>
      <c r="P207" s="168">
        <f t="shared" ref="P207:P230" si="31">O207*H207</f>
        <v>0</v>
      </c>
      <c r="Q207" s="168">
        <v>0</v>
      </c>
      <c r="R207" s="168">
        <f t="shared" ref="R207:R230" si="32">Q207*H207</f>
        <v>0</v>
      </c>
      <c r="S207" s="168">
        <v>0</v>
      </c>
      <c r="T207" s="169">
        <f t="shared" ref="T207:T230" si="33"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70" t="s">
        <v>1948</v>
      </c>
      <c r="AT207" s="170" t="s">
        <v>478</v>
      </c>
      <c r="AU207" s="170" t="s">
        <v>87</v>
      </c>
      <c r="AY207" s="18" t="s">
        <v>234</v>
      </c>
      <c r="BE207" s="171">
        <f t="shared" ref="BE207:BE230" si="34">IF(N207="základná",J207,0)</f>
        <v>0</v>
      </c>
      <c r="BF207" s="171">
        <f t="shared" ref="BF207:BF230" si="35">IF(N207="znížená",J207,0)</f>
        <v>0</v>
      </c>
      <c r="BG207" s="171">
        <f t="shared" ref="BG207:BG230" si="36">IF(N207="zákl. prenesená",J207,0)</f>
        <v>0</v>
      </c>
      <c r="BH207" s="171">
        <f t="shared" ref="BH207:BH230" si="37">IF(N207="zníž. prenesená",J207,0)</f>
        <v>0</v>
      </c>
      <c r="BI207" s="171">
        <f t="shared" ref="BI207:BI230" si="38">IF(N207="nulová",J207,0)</f>
        <v>0</v>
      </c>
      <c r="BJ207" s="18" t="s">
        <v>87</v>
      </c>
      <c r="BK207" s="171">
        <f t="shared" ref="BK207:BK230" si="39">ROUND(I207*H207,2)</f>
        <v>0</v>
      </c>
      <c r="BL207" s="18" t="s">
        <v>843</v>
      </c>
      <c r="BM207" s="170" t="s">
        <v>1255</v>
      </c>
    </row>
    <row r="208" spans="1:65" s="2" customFormat="1" ht="21.75" customHeight="1">
      <c r="A208" s="33"/>
      <c r="B208" s="157"/>
      <c r="C208" s="158" t="s">
        <v>886</v>
      </c>
      <c r="D208" s="158" t="s">
        <v>237</v>
      </c>
      <c r="E208" s="159" t="s">
        <v>2413</v>
      </c>
      <c r="F208" s="160" t="s">
        <v>2414</v>
      </c>
      <c r="G208" s="161" t="s">
        <v>240</v>
      </c>
      <c r="H208" s="162">
        <v>360</v>
      </c>
      <c r="I208" s="163"/>
      <c r="J208" s="164">
        <f t="shared" si="30"/>
        <v>0</v>
      </c>
      <c r="K208" s="165"/>
      <c r="L208" s="34"/>
      <c r="M208" s="166" t="s">
        <v>1</v>
      </c>
      <c r="N208" s="167" t="s">
        <v>41</v>
      </c>
      <c r="O208" s="62"/>
      <c r="P208" s="168">
        <f t="shared" si="31"/>
        <v>0</v>
      </c>
      <c r="Q208" s="168">
        <v>0</v>
      </c>
      <c r="R208" s="168">
        <f t="shared" si="32"/>
        <v>0</v>
      </c>
      <c r="S208" s="168">
        <v>0</v>
      </c>
      <c r="T208" s="169">
        <f t="shared" si="3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70" t="s">
        <v>843</v>
      </c>
      <c r="AT208" s="170" t="s">
        <v>237</v>
      </c>
      <c r="AU208" s="170" t="s">
        <v>87</v>
      </c>
      <c r="AY208" s="18" t="s">
        <v>234</v>
      </c>
      <c r="BE208" s="171">
        <f t="shared" si="34"/>
        <v>0</v>
      </c>
      <c r="BF208" s="171">
        <f t="shared" si="35"/>
        <v>0</v>
      </c>
      <c r="BG208" s="171">
        <f t="shared" si="36"/>
        <v>0</v>
      </c>
      <c r="BH208" s="171">
        <f t="shared" si="37"/>
        <v>0</v>
      </c>
      <c r="BI208" s="171">
        <f t="shared" si="38"/>
        <v>0</v>
      </c>
      <c r="BJ208" s="18" t="s">
        <v>87</v>
      </c>
      <c r="BK208" s="171">
        <f t="shared" si="39"/>
        <v>0</v>
      </c>
      <c r="BL208" s="18" t="s">
        <v>843</v>
      </c>
      <c r="BM208" s="170" t="s">
        <v>1276</v>
      </c>
    </row>
    <row r="209" spans="1:65" s="2" customFormat="1" ht="16.5" customHeight="1">
      <c r="A209" s="33"/>
      <c r="B209" s="157"/>
      <c r="C209" s="199" t="s">
        <v>892</v>
      </c>
      <c r="D209" s="199" t="s">
        <v>478</v>
      </c>
      <c r="E209" s="200" t="s">
        <v>2415</v>
      </c>
      <c r="F209" s="201" t="s">
        <v>2416</v>
      </c>
      <c r="G209" s="202" t="s">
        <v>240</v>
      </c>
      <c r="H209" s="203">
        <v>360</v>
      </c>
      <c r="I209" s="204"/>
      <c r="J209" s="205">
        <f t="shared" si="30"/>
        <v>0</v>
      </c>
      <c r="K209" s="206"/>
      <c r="L209" s="207"/>
      <c r="M209" s="208" t="s">
        <v>1</v>
      </c>
      <c r="N209" s="209" t="s">
        <v>41</v>
      </c>
      <c r="O209" s="62"/>
      <c r="P209" s="168">
        <f t="shared" si="31"/>
        <v>0</v>
      </c>
      <c r="Q209" s="168">
        <v>0</v>
      </c>
      <c r="R209" s="168">
        <f t="shared" si="32"/>
        <v>0</v>
      </c>
      <c r="S209" s="168">
        <v>0</v>
      </c>
      <c r="T209" s="169">
        <f t="shared" si="3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70" t="s">
        <v>1948</v>
      </c>
      <c r="AT209" s="170" t="s">
        <v>478</v>
      </c>
      <c r="AU209" s="170" t="s">
        <v>87</v>
      </c>
      <c r="AY209" s="18" t="s">
        <v>234</v>
      </c>
      <c r="BE209" s="171">
        <f t="shared" si="34"/>
        <v>0</v>
      </c>
      <c r="BF209" s="171">
        <f t="shared" si="35"/>
        <v>0</v>
      </c>
      <c r="BG209" s="171">
        <f t="shared" si="36"/>
        <v>0</v>
      </c>
      <c r="BH209" s="171">
        <f t="shared" si="37"/>
        <v>0</v>
      </c>
      <c r="BI209" s="171">
        <f t="shared" si="38"/>
        <v>0</v>
      </c>
      <c r="BJ209" s="18" t="s">
        <v>87</v>
      </c>
      <c r="BK209" s="171">
        <f t="shared" si="39"/>
        <v>0</v>
      </c>
      <c r="BL209" s="18" t="s">
        <v>843</v>
      </c>
      <c r="BM209" s="170" t="s">
        <v>1286</v>
      </c>
    </row>
    <row r="210" spans="1:65" s="2" customFormat="1" ht="21.75" customHeight="1">
      <c r="A210" s="33"/>
      <c r="B210" s="157"/>
      <c r="C210" s="158" t="s">
        <v>897</v>
      </c>
      <c r="D210" s="158" t="s">
        <v>237</v>
      </c>
      <c r="E210" s="159" t="s">
        <v>2417</v>
      </c>
      <c r="F210" s="160" t="s">
        <v>2418</v>
      </c>
      <c r="G210" s="161" t="s">
        <v>240</v>
      </c>
      <c r="H210" s="162">
        <v>1100</v>
      </c>
      <c r="I210" s="163"/>
      <c r="J210" s="164">
        <f t="shared" si="30"/>
        <v>0</v>
      </c>
      <c r="K210" s="165"/>
      <c r="L210" s="34"/>
      <c r="M210" s="166" t="s">
        <v>1</v>
      </c>
      <c r="N210" s="167" t="s">
        <v>41</v>
      </c>
      <c r="O210" s="62"/>
      <c r="P210" s="168">
        <f t="shared" si="31"/>
        <v>0</v>
      </c>
      <c r="Q210" s="168">
        <v>0</v>
      </c>
      <c r="R210" s="168">
        <f t="shared" si="32"/>
        <v>0</v>
      </c>
      <c r="S210" s="168">
        <v>0</v>
      </c>
      <c r="T210" s="169">
        <f t="shared" si="3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70" t="s">
        <v>843</v>
      </c>
      <c r="AT210" s="170" t="s">
        <v>237</v>
      </c>
      <c r="AU210" s="170" t="s">
        <v>87</v>
      </c>
      <c r="AY210" s="18" t="s">
        <v>234</v>
      </c>
      <c r="BE210" s="171">
        <f t="shared" si="34"/>
        <v>0</v>
      </c>
      <c r="BF210" s="171">
        <f t="shared" si="35"/>
        <v>0</v>
      </c>
      <c r="BG210" s="171">
        <f t="shared" si="36"/>
        <v>0</v>
      </c>
      <c r="BH210" s="171">
        <f t="shared" si="37"/>
        <v>0</v>
      </c>
      <c r="BI210" s="171">
        <f t="shared" si="38"/>
        <v>0</v>
      </c>
      <c r="BJ210" s="18" t="s">
        <v>87</v>
      </c>
      <c r="BK210" s="171">
        <f t="shared" si="39"/>
        <v>0</v>
      </c>
      <c r="BL210" s="18" t="s">
        <v>843</v>
      </c>
      <c r="BM210" s="170" t="s">
        <v>1299</v>
      </c>
    </row>
    <row r="211" spans="1:65" s="2" customFormat="1" ht="16.5" customHeight="1">
      <c r="A211" s="33"/>
      <c r="B211" s="157"/>
      <c r="C211" s="199" t="s">
        <v>901</v>
      </c>
      <c r="D211" s="199" t="s">
        <v>478</v>
      </c>
      <c r="E211" s="200" t="s">
        <v>2419</v>
      </c>
      <c r="F211" s="201" t="s">
        <v>2420</v>
      </c>
      <c r="G211" s="202" t="s">
        <v>240</v>
      </c>
      <c r="H211" s="203">
        <v>1100</v>
      </c>
      <c r="I211" s="204"/>
      <c r="J211" s="205">
        <f t="shared" si="30"/>
        <v>0</v>
      </c>
      <c r="K211" s="206"/>
      <c r="L211" s="207"/>
      <c r="M211" s="208" t="s">
        <v>1</v>
      </c>
      <c r="N211" s="209" t="s">
        <v>41</v>
      </c>
      <c r="O211" s="62"/>
      <c r="P211" s="168">
        <f t="shared" si="31"/>
        <v>0</v>
      </c>
      <c r="Q211" s="168">
        <v>0</v>
      </c>
      <c r="R211" s="168">
        <f t="shared" si="32"/>
        <v>0</v>
      </c>
      <c r="S211" s="168">
        <v>0</v>
      </c>
      <c r="T211" s="169">
        <f t="shared" si="3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70" t="s">
        <v>1948</v>
      </c>
      <c r="AT211" s="170" t="s">
        <v>478</v>
      </c>
      <c r="AU211" s="170" t="s">
        <v>87</v>
      </c>
      <c r="AY211" s="18" t="s">
        <v>234</v>
      </c>
      <c r="BE211" s="171">
        <f t="shared" si="34"/>
        <v>0</v>
      </c>
      <c r="BF211" s="171">
        <f t="shared" si="35"/>
        <v>0</v>
      </c>
      <c r="BG211" s="171">
        <f t="shared" si="36"/>
        <v>0</v>
      </c>
      <c r="BH211" s="171">
        <f t="shared" si="37"/>
        <v>0</v>
      </c>
      <c r="BI211" s="171">
        <f t="shared" si="38"/>
        <v>0</v>
      </c>
      <c r="BJ211" s="18" t="s">
        <v>87</v>
      </c>
      <c r="BK211" s="171">
        <f t="shared" si="39"/>
        <v>0</v>
      </c>
      <c r="BL211" s="18" t="s">
        <v>843</v>
      </c>
      <c r="BM211" s="170" t="s">
        <v>1310</v>
      </c>
    </row>
    <row r="212" spans="1:65" s="2" customFormat="1" ht="21.75" customHeight="1">
      <c r="A212" s="33"/>
      <c r="B212" s="157"/>
      <c r="C212" s="158" t="s">
        <v>907</v>
      </c>
      <c r="D212" s="158" t="s">
        <v>237</v>
      </c>
      <c r="E212" s="159" t="s">
        <v>2421</v>
      </c>
      <c r="F212" s="160" t="s">
        <v>2422</v>
      </c>
      <c r="G212" s="161" t="s">
        <v>240</v>
      </c>
      <c r="H212" s="162">
        <v>890</v>
      </c>
      <c r="I212" s="163"/>
      <c r="J212" s="164">
        <f t="shared" si="30"/>
        <v>0</v>
      </c>
      <c r="K212" s="165"/>
      <c r="L212" s="34"/>
      <c r="M212" s="166" t="s">
        <v>1</v>
      </c>
      <c r="N212" s="167" t="s">
        <v>41</v>
      </c>
      <c r="O212" s="62"/>
      <c r="P212" s="168">
        <f t="shared" si="31"/>
        <v>0</v>
      </c>
      <c r="Q212" s="168">
        <v>0</v>
      </c>
      <c r="R212" s="168">
        <f t="shared" si="32"/>
        <v>0</v>
      </c>
      <c r="S212" s="168">
        <v>0</v>
      </c>
      <c r="T212" s="169">
        <f t="shared" si="3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70" t="s">
        <v>843</v>
      </c>
      <c r="AT212" s="170" t="s">
        <v>237</v>
      </c>
      <c r="AU212" s="170" t="s">
        <v>87</v>
      </c>
      <c r="AY212" s="18" t="s">
        <v>234</v>
      </c>
      <c r="BE212" s="171">
        <f t="shared" si="34"/>
        <v>0</v>
      </c>
      <c r="BF212" s="171">
        <f t="shared" si="35"/>
        <v>0</v>
      </c>
      <c r="BG212" s="171">
        <f t="shared" si="36"/>
        <v>0</v>
      </c>
      <c r="BH212" s="171">
        <f t="shared" si="37"/>
        <v>0</v>
      </c>
      <c r="BI212" s="171">
        <f t="shared" si="38"/>
        <v>0</v>
      </c>
      <c r="BJ212" s="18" t="s">
        <v>87</v>
      </c>
      <c r="BK212" s="171">
        <f t="shared" si="39"/>
        <v>0</v>
      </c>
      <c r="BL212" s="18" t="s">
        <v>843</v>
      </c>
      <c r="BM212" s="170" t="s">
        <v>2423</v>
      </c>
    </row>
    <row r="213" spans="1:65" s="2" customFormat="1" ht="16.5" customHeight="1">
      <c r="A213" s="33"/>
      <c r="B213" s="157"/>
      <c r="C213" s="199" t="s">
        <v>912</v>
      </c>
      <c r="D213" s="199" t="s">
        <v>478</v>
      </c>
      <c r="E213" s="200" t="s">
        <v>2424</v>
      </c>
      <c r="F213" s="201" t="s">
        <v>2425</v>
      </c>
      <c r="G213" s="202" t="s">
        <v>240</v>
      </c>
      <c r="H213" s="203">
        <v>890</v>
      </c>
      <c r="I213" s="204"/>
      <c r="J213" s="205">
        <f t="shared" si="30"/>
        <v>0</v>
      </c>
      <c r="K213" s="206"/>
      <c r="L213" s="207"/>
      <c r="M213" s="208" t="s">
        <v>1</v>
      </c>
      <c r="N213" s="209" t="s">
        <v>41</v>
      </c>
      <c r="O213" s="62"/>
      <c r="P213" s="168">
        <f t="shared" si="31"/>
        <v>0</v>
      </c>
      <c r="Q213" s="168">
        <v>0</v>
      </c>
      <c r="R213" s="168">
        <f t="shared" si="32"/>
        <v>0</v>
      </c>
      <c r="S213" s="168">
        <v>0</v>
      </c>
      <c r="T213" s="169">
        <f t="shared" si="3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70" t="s">
        <v>1948</v>
      </c>
      <c r="AT213" s="170" t="s">
        <v>478</v>
      </c>
      <c r="AU213" s="170" t="s">
        <v>87</v>
      </c>
      <c r="AY213" s="18" t="s">
        <v>234</v>
      </c>
      <c r="BE213" s="171">
        <f t="shared" si="34"/>
        <v>0</v>
      </c>
      <c r="BF213" s="171">
        <f t="shared" si="35"/>
        <v>0</v>
      </c>
      <c r="BG213" s="171">
        <f t="shared" si="36"/>
        <v>0</v>
      </c>
      <c r="BH213" s="171">
        <f t="shared" si="37"/>
        <v>0</v>
      </c>
      <c r="BI213" s="171">
        <f t="shared" si="38"/>
        <v>0</v>
      </c>
      <c r="BJ213" s="18" t="s">
        <v>87</v>
      </c>
      <c r="BK213" s="171">
        <f t="shared" si="39"/>
        <v>0</v>
      </c>
      <c r="BL213" s="18" t="s">
        <v>843</v>
      </c>
      <c r="BM213" s="170" t="s">
        <v>2426</v>
      </c>
    </row>
    <row r="214" spans="1:65" s="2" customFormat="1" ht="21.75" customHeight="1">
      <c r="A214" s="33"/>
      <c r="B214" s="157"/>
      <c r="C214" s="158" t="s">
        <v>917</v>
      </c>
      <c r="D214" s="158" t="s">
        <v>237</v>
      </c>
      <c r="E214" s="159" t="s">
        <v>2427</v>
      </c>
      <c r="F214" s="160" t="s">
        <v>2428</v>
      </c>
      <c r="G214" s="161" t="s">
        <v>240</v>
      </c>
      <c r="H214" s="162">
        <v>370</v>
      </c>
      <c r="I214" s="163"/>
      <c r="J214" s="164">
        <f t="shared" si="30"/>
        <v>0</v>
      </c>
      <c r="K214" s="165"/>
      <c r="L214" s="34"/>
      <c r="M214" s="166" t="s">
        <v>1</v>
      </c>
      <c r="N214" s="167" t="s">
        <v>41</v>
      </c>
      <c r="O214" s="62"/>
      <c r="P214" s="168">
        <f t="shared" si="31"/>
        <v>0</v>
      </c>
      <c r="Q214" s="168">
        <v>0</v>
      </c>
      <c r="R214" s="168">
        <f t="shared" si="32"/>
        <v>0</v>
      </c>
      <c r="S214" s="168">
        <v>0</v>
      </c>
      <c r="T214" s="169">
        <f t="shared" si="3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70" t="s">
        <v>843</v>
      </c>
      <c r="AT214" s="170" t="s">
        <v>237</v>
      </c>
      <c r="AU214" s="170" t="s">
        <v>87</v>
      </c>
      <c r="AY214" s="18" t="s">
        <v>234</v>
      </c>
      <c r="BE214" s="171">
        <f t="shared" si="34"/>
        <v>0</v>
      </c>
      <c r="BF214" s="171">
        <f t="shared" si="35"/>
        <v>0</v>
      </c>
      <c r="BG214" s="171">
        <f t="shared" si="36"/>
        <v>0</v>
      </c>
      <c r="BH214" s="171">
        <f t="shared" si="37"/>
        <v>0</v>
      </c>
      <c r="BI214" s="171">
        <f t="shared" si="38"/>
        <v>0</v>
      </c>
      <c r="BJ214" s="18" t="s">
        <v>87</v>
      </c>
      <c r="BK214" s="171">
        <f t="shared" si="39"/>
        <v>0</v>
      </c>
      <c r="BL214" s="18" t="s">
        <v>843</v>
      </c>
      <c r="BM214" s="170" t="s">
        <v>2429</v>
      </c>
    </row>
    <row r="215" spans="1:65" s="2" customFormat="1" ht="16.5" customHeight="1">
      <c r="A215" s="33"/>
      <c r="B215" s="157"/>
      <c r="C215" s="199" t="s">
        <v>922</v>
      </c>
      <c r="D215" s="199" t="s">
        <v>478</v>
      </c>
      <c r="E215" s="200" t="s">
        <v>2430</v>
      </c>
      <c r="F215" s="201" t="s">
        <v>2431</v>
      </c>
      <c r="G215" s="202" t="s">
        <v>240</v>
      </c>
      <c r="H215" s="203">
        <v>370</v>
      </c>
      <c r="I215" s="204"/>
      <c r="J215" s="205">
        <f t="shared" si="30"/>
        <v>0</v>
      </c>
      <c r="K215" s="206"/>
      <c r="L215" s="207"/>
      <c r="M215" s="208" t="s">
        <v>1</v>
      </c>
      <c r="N215" s="209" t="s">
        <v>41</v>
      </c>
      <c r="O215" s="62"/>
      <c r="P215" s="168">
        <f t="shared" si="31"/>
        <v>0</v>
      </c>
      <c r="Q215" s="168">
        <v>0</v>
      </c>
      <c r="R215" s="168">
        <f t="shared" si="32"/>
        <v>0</v>
      </c>
      <c r="S215" s="168">
        <v>0</v>
      </c>
      <c r="T215" s="169">
        <f t="shared" si="3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70" t="s">
        <v>1948</v>
      </c>
      <c r="AT215" s="170" t="s">
        <v>478</v>
      </c>
      <c r="AU215" s="170" t="s">
        <v>87</v>
      </c>
      <c r="AY215" s="18" t="s">
        <v>234</v>
      </c>
      <c r="BE215" s="171">
        <f t="shared" si="34"/>
        <v>0</v>
      </c>
      <c r="BF215" s="171">
        <f t="shared" si="35"/>
        <v>0</v>
      </c>
      <c r="BG215" s="171">
        <f t="shared" si="36"/>
        <v>0</v>
      </c>
      <c r="BH215" s="171">
        <f t="shared" si="37"/>
        <v>0</v>
      </c>
      <c r="BI215" s="171">
        <f t="shared" si="38"/>
        <v>0</v>
      </c>
      <c r="BJ215" s="18" t="s">
        <v>87</v>
      </c>
      <c r="BK215" s="171">
        <f t="shared" si="39"/>
        <v>0</v>
      </c>
      <c r="BL215" s="18" t="s">
        <v>843</v>
      </c>
      <c r="BM215" s="170" t="s">
        <v>2432</v>
      </c>
    </row>
    <row r="216" spans="1:65" s="2" customFormat="1" ht="21.75" customHeight="1">
      <c r="A216" s="33"/>
      <c r="B216" s="157"/>
      <c r="C216" s="158" t="s">
        <v>926</v>
      </c>
      <c r="D216" s="158" t="s">
        <v>237</v>
      </c>
      <c r="E216" s="159" t="s">
        <v>2433</v>
      </c>
      <c r="F216" s="160" t="s">
        <v>2434</v>
      </c>
      <c r="G216" s="161" t="s">
        <v>240</v>
      </c>
      <c r="H216" s="162">
        <v>350</v>
      </c>
      <c r="I216" s="163"/>
      <c r="J216" s="164">
        <f t="shared" si="30"/>
        <v>0</v>
      </c>
      <c r="K216" s="165"/>
      <c r="L216" s="34"/>
      <c r="M216" s="166" t="s">
        <v>1</v>
      </c>
      <c r="N216" s="167" t="s">
        <v>41</v>
      </c>
      <c r="O216" s="62"/>
      <c r="P216" s="168">
        <f t="shared" si="31"/>
        <v>0</v>
      </c>
      <c r="Q216" s="168">
        <v>0</v>
      </c>
      <c r="R216" s="168">
        <f t="shared" si="32"/>
        <v>0</v>
      </c>
      <c r="S216" s="168">
        <v>0</v>
      </c>
      <c r="T216" s="169">
        <f t="shared" si="3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70" t="s">
        <v>843</v>
      </c>
      <c r="AT216" s="170" t="s">
        <v>237</v>
      </c>
      <c r="AU216" s="170" t="s">
        <v>87</v>
      </c>
      <c r="AY216" s="18" t="s">
        <v>234</v>
      </c>
      <c r="BE216" s="171">
        <f t="shared" si="34"/>
        <v>0</v>
      </c>
      <c r="BF216" s="171">
        <f t="shared" si="35"/>
        <v>0</v>
      </c>
      <c r="BG216" s="171">
        <f t="shared" si="36"/>
        <v>0</v>
      </c>
      <c r="BH216" s="171">
        <f t="shared" si="37"/>
        <v>0</v>
      </c>
      <c r="BI216" s="171">
        <f t="shared" si="38"/>
        <v>0</v>
      </c>
      <c r="BJ216" s="18" t="s">
        <v>87</v>
      </c>
      <c r="BK216" s="171">
        <f t="shared" si="39"/>
        <v>0</v>
      </c>
      <c r="BL216" s="18" t="s">
        <v>843</v>
      </c>
      <c r="BM216" s="170" t="s">
        <v>2435</v>
      </c>
    </row>
    <row r="217" spans="1:65" s="2" customFormat="1" ht="16.5" customHeight="1">
      <c r="A217" s="33"/>
      <c r="B217" s="157"/>
      <c r="C217" s="199" t="s">
        <v>933</v>
      </c>
      <c r="D217" s="199" t="s">
        <v>478</v>
      </c>
      <c r="E217" s="200" t="s">
        <v>2436</v>
      </c>
      <c r="F217" s="201" t="s">
        <v>2437</v>
      </c>
      <c r="G217" s="202" t="s">
        <v>240</v>
      </c>
      <c r="H217" s="203">
        <v>350</v>
      </c>
      <c r="I217" s="204"/>
      <c r="J217" s="205">
        <f t="shared" si="30"/>
        <v>0</v>
      </c>
      <c r="K217" s="206"/>
      <c r="L217" s="207"/>
      <c r="M217" s="208" t="s">
        <v>1</v>
      </c>
      <c r="N217" s="209" t="s">
        <v>41</v>
      </c>
      <c r="O217" s="62"/>
      <c r="P217" s="168">
        <f t="shared" si="31"/>
        <v>0</v>
      </c>
      <c r="Q217" s="168">
        <v>0</v>
      </c>
      <c r="R217" s="168">
        <f t="shared" si="32"/>
        <v>0</v>
      </c>
      <c r="S217" s="168">
        <v>0</v>
      </c>
      <c r="T217" s="169">
        <f t="shared" si="3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70" t="s">
        <v>1948</v>
      </c>
      <c r="AT217" s="170" t="s">
        <v>478</v>
      </c>
      <c r="AU217" s="170" t="s">
        <v>87</v>
      </c>
      <c r="AY217" s="18" t="s">
        <v>234</v>
      </c>
      <c r="BE217" s="171">
        <f t="shared" si="34"/>
        <v>0</v>
      </c>
      <c r="BF217" s="171">
        <f t="shared" si="35"/>
        <v>0</v>
      </c>
      <c r="BG217" s="171">
        <f t="shared" si="36"/>
        <v>0</v>
      </c>
      <c r="BH217" s="171">
        <f t="shared" si="37"/>
        <v>0</v>
      </c>
      <c r="BI217" s="171">
        <f t="shared" si="38"/>
        <v>0</v>
      </c>
      <c r="BJ217" s="18" t="s">
        <v>87</v>
      </c>
      <c r="BK217" s="171">
        <f t="shared" si="39"/>
        <v>0</v>
      </c>
      <c r="BL217" s="18" t="s">
        <v>843</v>
      </c>
      <c r="BM217" s="170" t="s">
        <v>2438</v>
      </c>
    </row>
    <row r="218" spans="1:65" s="2" customFormat="1" ht="21.75" customHeight="1">
      <c r="A218" s="33"/>
      <c r="B218" s="157"/>
      <c r="C218" s="158" t="s">
        <v>936</v>
      </c>
      <c r="D218" s="158" t="s">
        <v>237</v>
      </c>
      <c r="E218" s="159" t="s">
        <v>2439</v>
      </c>
      <c r="F218" s="160" t="s">
        <v>2440</v>
      </c>
      <c r="G218" s="161" t="s">
        <v>240</v>
      </c>
      <c r="H218" s="162">
        <v>280</v>
      </c>
      <c r="I218" s="163"/>
      <c r="J218" s="164">
        <f t="shared" si="30"/>
        <v>0</v>
      </c>
      <c r="K218" s="165"/>
      <c r="L218" s="34"/>
      <c r="M218" s="166" t="s">
        <v>1</v>
      </c>
      <c r="N218" s="167" t="s">
        <v>41</v>
      </c>
      <c r="O218" s="62"/>
      <c r="P218" s="168">
        <f t="shared" si="31"/>
        <v>0</v>
      </c>
      <c r="Q218" s="168">
        <v>0</v>
      </c>
      <c r="R218" s="168">
        <f t="shared" si="32"/>
        <v>0</v>
      </c>
      <c r="S218" s="168">
        <v>0</v>
      </c>
      <c r="T218" s="169">
        <f t="shared" si="3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70" t="s">
        <v>843</v>
      </c>
      <c r="AT218" s="170" t="s">
        <v>237</v>
      </c>
      <c r="AU218" s="170" t="s">
        <v>87</v>
      </c>
      <c r="AY218" s="18" t="s">
        <v>234</v>
      </c>
      <c r="BE218" s="171">
        <f t="shared" si="34"/>
        <v>0</v>
      </c>
      <c r="BF218" s="171">
        <f t="shared" si="35"/>
        <v>0</v>
      </c>
      <c r="BG218" s="171">
        <f t="shared" si="36"/>
        <v>0</v>
      </c>
      <c r="BH218" s="171">
        <f t="shared" si="37"/>
        <v>0</v>
      </c>
      <c r="BI218" s="171">
        <f t="shared" si="38"/>
        <v>0</v>
      </c>
      <c r="BJ218" s="18" t="s">
        <v>87</v>
      </c>
      <c r="BK218" s="171">
        <f t="shared" si="39"/>
        <v>0</v>
      </c>
      <c r="BL218" s="18" t="s">
        <v>843</v>
      </c>
      <c r="BM218" s="170" t="s">
        <v>2441</v>
      </c>
    </row>
    <row r="219" spans="1:65" s="2" customFormat="1" ht="16.5" customHeight="1">
      <c r="A219" s="33"/>
      <c r="B219" s="157"/>
      <c r="C219" s="199" t="s">
        <v>943</v>
      </c>
      <c r="D219" s="199" t="s">
        <v>478</v>
      </c>
      <c r="E219" s="200" t="s">
        <v>2442</v>
      </c>
      <c r="F219" s="201" t="s">
        <v>2443</v>
      </c>
      <c r="G219" s="202" t="s">
        <v>240</v>
      </c>
      <c r="H219" s="203">
        <v>280</v>
      </c>
      <c r="I219" s="204"/>
      <c r="J219" s="205">
        <f t="shared" si="30"/>
        <v>0</v>
      </c>
      <c r="K219" s="206"/>
      <c r="L219" s="207"/>
      <c r="M219" s="208" t="s">
        <v>1</v>
      </c>
      <c r="N219" s="209" t="s">
        <v>41</v>
      </c>
      <c r="O219" s="62"/>
      <c r="P219" s="168">
        <f t="shared" si="31"/>
        <v>0</v>
      </c>
      <c r="Q219" s="168">
        <v>0</v>
      </c>
      <c r="R219" s="168">
        <f t="shared" si="32"/>
        <v>0</v>
      </c>
      <c r="S219" s="168">
        <v>0</v>
      </c>
      <c r="T219" s="169">
        <f t="shared" si="3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70" t="s">
        <v>1948</v>
      </c>
      <c r="AT219" s="170" t="s">
        <v>478</v>
      </c>
      <c r="AU219" s="170" t="s">
        <v>87</v>
      </c>
      <c r="AY219" s="18" t="s">
        <v>234</v>
      </c>
      <c r="BE219" s="171">
        <f t="shared" si="34"/>
        <v>0</v>
      </c>
      <c r="BF219" s="171">
        <f t="shared" si="35"/>
        <v>0</v>
      </c>
      <c r="BG219" s="171">
        <f t="shared" si="36"/>
        <v>0</v>
      </c>
      <c r="BH219" s="171">
        <f t="shared" si="37"/>
        <v>0</v>
      </c>
      <c r="BI219" s="171">
        <f t="shared" si="38"/>
        <v>0</v>
      </c>
      <c r="BJ219" s="18" t="s">
        <v>87</v>
      </c>
      <c r="BK219" s="171">
        <f t="shared" si="39"/>
        <v>0</v>
      </c>
      <c r="BL219" s="18" t="s">
        <v>843</v>
      </c>
      <c r="BM219" s="170" t="s">
        <v>2444</v>
      </c>
    </row>
    <row r="220" spans="1:65" s="2" customFormat="1" ht="21.75" customHeight="1">
      <c r="A220" s="33"/>
      <c r="B220" s="157"/>
      <c r="C220" s="158" t="s">
        <v>949</v>
      </c>
      <c r="D220" s="158" t="s">
        <v>237</v>
      </c>
      <c r="E220" s="159" t="s">
        <v>2445</v>
      </c>
      <c r="F220" s="160" t="s">
        <v>2446</v>
      </c>
      <c r="G220" s="161" t="s">
        <v>240</v>
      </c>
      <c r="H220" s="162">
        <v>5</v>
      </c>
      <c r="I220" s="163"/>
      <c r="J220" s="164">
        <f t="shared" si="30"/>
        <v>0</v>
      </c>
      <c r="K220" s="165"/>
      <c r="L220" s="34"/>
      <c r="M220" s="166" t="s">
        <v>1</v>
      </c>
      <c r="N220" s="167" t="s">
        <v>41</v>
      </c>
      <c r="O220" s="62"/>
      <c r="P220" s="168">
        <f t="shared" si="31"/>
        <v>0</v>
      </c>
      <c r="Q220" s="168">
        <v>0</v>
      </c>
      <c r="R220" s="168">
        <f t="shared" si="32"/>
        <v>0</v>
      </c>
      <c r="S220" s="168">
        <v>0</v>
      </c>
      <c r="T220" s="169">
        <f t="shared" si="3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70" t="s">
        <v>843</v>
      </c>
      <c r="AT220" s="170" t="s">
        <v>237</v>
      </c>
      <c r="AU220" s="170" t="s">
        <v>87</v>
      </c>
      <c r="AY220" s="18" t="s">
        <v>234</v>
      </c>
      <c r="BE220" s="171">
        <f t="shared" si="34"/>
        <v>0</v>
      </c>
      <c r="BF220" s="171">
        <f t="shared" si="35"/>
        <v>0</v>
      </c>
      <c r="BG220" s="171">
        <f t="shared" si="36"/>
        <v>0</v>
      </c>
      <c r="BH220" s="171">
        <f t="shared" si="37"/>
        <v>0</v>
      </c>
      <c r="BI220" s="171">
        <f t="shared" si="38"/>
        <v>0</v>
      </c>
      <c r="BJ220" s="18" t="s">
        <v>87</v>
      </c>
      <c r="BK220" s="171">
        <f t="shared" si="39"/>
        <v>0</v>
      </c>
      <c r="BL220" s="18" t="s">
        <v>843</v>
      </c>
      <c r="BM220" s="170" t="s">
        <v>2447</v>
      </c>
    </row>
    <row r="221" spans="1:65" s="2" customFormat="1" ht="16.5" customHeight="1">
      <c r="A221" s="33"/>
      <c r="B221" s="157"/>
      <c r="C221" s="199" t="s">
        <v>954</v>
      </c>
      <c r="D221" s="199" t="s">
        <v>478</v>
      </c>
      <c r="E221" s="200" t="s">
        <v>2448</v>
      </c>
      <c r="F221" s="201" t="s">
        <v>2449</v>
      </c>
      <c r="G221" s="202" t="s">
        <v>240</v>
      </c>
      <c r="H221" s="203">
        <v>5</v>
      </c>
      <c r="I221" s="204"/>
      <c r="J221" s="205">
        <f t="shared" si="30"/>
        <v>0</v>
      </c>
      <c r="K221" s="206"/>
      <c r="L221" s="207"/>
      <c r="M221" s="208" t="s">
        <v>1</v>
      </c>
      <c r="N221" s="209" t="s">
        <v>41</v>
      </c>
      <c r="O221" s="62"/>
      <c r="P221" s="168">
        <f t="shared" si="31"/>
        <v>0</v>
      </c>
      <c r="Q221" s="168">
        <v>0</v>
      </c>
      <c r="R221" s="168">
        <f t="shared" si="32"/>
        <v>0</v>
      </c>
      <c r="S221" s="168">
        <v>0</v>
      </c>
      <c r="T221" s="169">
        <f t="shared" si="3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70" t="s">
        <v>1948</v>
      </c>
      <c r="AT221" s="170" t="s">
        <v>478</v>
      </c>
      <c r="AU221" s="170" t="s">
        <v>87</v>
      </c>
      <c r="AY221" s="18" t="s">
        <v>234</v>
      </c>
      <c r="BE221" s="171">
        <f t="shared" si="34"/>
        <v>0</v>
      </c>
      <c r="BF221" s="171">
        <f t="shared" si="35"/>
        <v>0</v>
      </c>
      <c r="BG221" s="171">
        <f t="shared" si="36"/>
        <v>0</v>
      </c>
      <c r="BH221" s="171">
        <f t="shared" si="37"/>
        <v>0</v>
      </c>
      <c r="BI221" s="171">
        <f t="shared" si="38"/>
        <v>0</v>
      </c>
      <c r="BJ221" s="18" t="s">
        <v>87</v>
      </c>
      <c r="BK221" s="171">
        <f t="shared" si="39"/>
        <v>0</v>
      </c>
      <c r="BL221" s="18" t="s">
        <v>843</v>
      </c>
      <c r="BM221" s="170" t="s">
        <v>2450</v>
      </c>
    </row>
    <row r="222" spans="1:65" s="2" customFormat="1" ht="24.15" customHeight="1">
      <c r="A222" s="33"/>
      <c r="B222" s="157"/>
      <c r="C222" s="158" t="s">
        <v>959</v>
      </c>
      <c r="D222" s="158" t="s">
        <v>237</v>
      </c>
      <c r="E222" s="159" t="s">
        <v>2451</v>
      </c>
      <c r="F222" s="160" t="s">
        <v>2452</v>
      </c>
      <c r="G222" s="161" t="s">
        <v>240</v>
      </c>
      <c r="H222" s="162">
        <v>25</v>
      </c>
      <c r="I222" s="163"/>
      <c r="J222" s="164">
        <f t="shared" si="30"/>
        <v>0</v>
      </c>
      <c r="K222" s="165"/>
      <c r="L222" s="34"/>
      <c r="M222" s="166" t="s">
        <v>1</v>
      </c>
      <c r="N222" s="167" t="s">
        <v>41</v>
      </c>
      <c r="O222" s="62"/>
      <c r="P222" s="168">
        <f t="shared" si="31"/>
        <v>0</v>
      </c>
      <c r="Q222" s="168">
        <v>0</v>
      </c>
      <c r="R222" s="168">
        <f t="shared" si="32"/>
        <v>0</v>
      </c>
      <c r="S222" s="168">
        <v>0</v>
      </c>
      <c r="T222" s="169">
        <f t="shared" si="3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70" t="s">
        <v>843</v>
      </c>
      <c r="AT222" s="170" t="s">
        <v>237</v>
      </c>
      <c r="AU222" s="170" t="s">
        <v>87</v>
      </c>
      <c r="AY222" s="18" t="s">
        <v>234</v>
      </c>
      <c r="BE222" s="171">
        <f t="shared" si="34"/>
        <v>0</v>
      </c>
      <c r="BF222" s="171">
        <f t="shared" si="35"/>
        <v>0</v>
      </c>
      <c r="BG222" s="171">
        <f t="shared" si="36"/>
        <v>0</v>
      </c>
      <c r="BH222" s="171">
        <f t="shared" si="37"/>
        <v>0</v>
      </c>
      <c r="BI222" s="171">
        <f t="shared" si="38"/>
        <v>0</v>
      </c>
      <c r="BJ222" s="18" t="s">
        <v>87</v>
      </c>
      <c r="BK222" s="171">
        <f t="shared" si="39"/>
        <v>0</v>
      </c>
      <c r="BL222" s="18" t="s">
        <v>843</v>
      </c>
      <c r="BM222" s="170" t="s">
        <v>2453</v>
      </c>
    </row>
    <row r="223" spans="1:65" s="2" customFormat="1" ht="16.5" customHeight="1">
      <c r="A223" s="33"/>
      <c r="B223" s="157"/>
      <c r="C223" s="199" t="s">
        <v>965</v>
      </c>
      <c r="D223" s="199" t="s">
        <v>478</v>
      </c>
      <c r="E223" s="200" t="s">
        <v>2454</v>
      </c>
      <c r="F223" s="201" t="s">
        <v>2455</v>
      </c>
      <c r="G223" s="202" t="s">
        <v>240</v>
      </c>
      <c r="H223" s="203">
        <v>25</v>
      </c>
      <c r="I223" s="204"/>
      <c r="J223" s="205">
        <f t="shared" si="30"/>
        <v>0</v>
      </c>
      <c r="K223" s="206"/>
      <c r="L223" s="207"/>
      <c r="M223" s="208" t="s">
        <v>1</v>
      </c>
      <c r="N223" s="209" t="s">
        <v>41</v>
      </c>
      <c r="O223" s="62"/>
      <c r="P223" s="168">
        <f t="shared" si="31"/>
        <v>0</v>
      </c>
      <c r="Q223" s="168">
        <v>0</v>
      </c>
      <c r="R223" s="168">
        <f t="shared" si="32"/>
        <v>0</v>
      </c>
      <c r="S223" s="168">
        <v>0</v>
      </c>
      <c r="T223" s="169">
        <f t="shared" si="3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70" t="s">
        <v>1948</v>
      </c>
      <c r="AT223" s="170" t="s">
        <v>478</v>
      </c>
      <c r="AU223" s="170" t="s">
        <v>87</v>
      </c>
      <c r="AY223" s="18" t="s">
        <v>234</v>
      </c>
      <c r="BE223" s="171">
        <f t="shared" si="34"/>
        <v>0</v>
      </c>
      <c r="BF223" s="171">
        <f t="shared" si="35"/>
        <v>0</v>
      </c>
      <c r="BG223" s="171">
        <f t="shared" si="36"/>
        <v>0</v>
      </c>
      <c r="BH223" s="171">
        <f t="shared" si="37"/>
        <v>0</v>
      </c>
      <c r="BI223" s="171">
        <f t="shared" si="38"/>
        <v>0</v>
      </c>
      <c r="BJ223" s="18" t="s">
        <v>87</v>
      </c>
      <c r="BK223" s="171">
        <f t="shared" si="39"/>
        <v>0</v>
      </c>
      <c r="BL223" s="18" t="s">
        <v>843</v>
      </c>
      <c r="BM223" s="170" t="s">
        <v>2456</v>
      </c>
    </row>
    <row r="224" spans="1:65" s="2" customFormat="1" ht="24.15" customHeight="1">
      <c r="A224" s="33"/>
      <c r="B224" s="157"/>
      <c r="C224" s="158" t="s">
        <v>969</v>
      </c>
      <c r="D224" s="158" t="s">
        <v>237</v>
      </c>
      <c r="E224" s="159" t="s">
        <v>2457</v>
      </c>
      <c r="F224" s="160" t="s">
        <v>2458</v>
      </c>
      <c r="G224" s="161" t="s">
        <v>240</v>
      </c>
      <c r="H224" s="162">
        <v>15</v>
      </c>
      <c r="I224" s="163"/>
      <c r="J224" s="164">
        <f t="shared" si="30"/>
        <v>0</v>
      </c>
      <c r="K224" s="165"/>
      <c r="L224" s="34"/>
      <c r="M224" s="166" t="s">
        <v>1</v>
      </c>
      <c r="N224" s="167" t="s">
        <v>41</v>
      </c>
      <c r="O224" s="62"/>
      <c r="P224" s="168">
        <f t="shared" si="31"/>
        <v>0</v>
      </c>
      <c r="Q224" s="168">
        <v>0</v>
      </c>
      <c r="R224" s="168">
        <f t="shared" si="32"/>
        <v>0</v>
      </c>
      <c r="S224" s="168">
        <v>0</v>
      </c>
      <c r="T224" s="169">
        <f t="shared" si="3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70" t="s">
        <v>843</v>
      </c>
      <c r="AT224" s="170" t="s">
        <v>237</v>
      </c>
      <c r="AU224" s="170" t="s">
        <v>87</v>
      </c>
      <c r="AY224" s="18" t="s">
        <v>234</v>
      </c>
      <c r="BE224" s="171">
        <f t="shared" si="34"/>
        <v>0</v>
      </c>
      <c r="BF224" s="171">
        <f t="shared" si="35"/>
        <v>0</v>
      </c>
      <c r="BG224" s="171">
        <f t="shared" si="36"/>
        <v>0</v>
      </c>
      <c r="BH224" s="171">
        <f t="shared" si="37"/>
        <v>0</v>
      </c>
      <c r="BI224" s="171">
        <f t="shared" si="38"/>
        <v>0</v>
      </c>
      <c r="BJ224" s="18" t="s">
        <v>87</v>
      </c>
      <c r="BK224" s="171">
        <f t="shared" si="39"/>
        <v>0</v>
      </c>
      <c r="BL224" s="18" t="s">
        <v>843</v>
      </c>
      <c r="BM224" s="170" t="s">
        <v>2459</v>
      </c>
    </row>
    <row r="225" spans="1:65" s="2" customFormat="1" ht="16.5" customHeight="1">
      <c r="A225" s="33"/>
      <c r="B225" s="157"/>
      <c r="C225" s="199" t="s">
        <v>984</v>
      </c>
      <c r="D225" s="199" t="s">
        <v>478</v>
      </c>
      <c r="E225" s="200" t="s">
        <v>2460</v>
      </c>
      <c r="F225" s="201" t="s">
        <v>2461</v>
      </c>
      <c r="G225" s="202" t="s">
        <v>240</v>
      </c>
      <c r="H225" s="203">
        <v>15</v>
      </c>
      <c r="I225" s="204"/>
      <c r="J225" s="205">
        <f t="shared" si="30"/>
        <v>0</v>
      </c>
      <c r="K225" s="206"/>
      <c r="L225" s="207"/>
      <c r="M225" s="208" t="s">
        <v>1</v>
      </c>
      <c r="N225" s="209" t="s">
        <v>41</v>
      </c>
      <c r="O225" s="62"/>
      <c r="P225" s="168">
        <f t="shared" si="31"/>
        <v>0</v>
      </c>
      <c r="Q225" s="168">
        <v>0</v>
      </c>
      <c r="R225" s="168">
        <f t="shared" si="32"/>
        <v>0</v>
      </c>
      <c r="S225" s="168">
        <v>0</v>
      </c>
      <c r="T225" s="169">
        <f t="shared" si="3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70" t="s">
        <v>1948</v>
      </c>
      <c r="AT225" s="170" t="s">
        <v>478</v>
      </c>
      <c r="AU225" s="170" t="s">
        <v>87</v>
      </c>
      <c r="AY225" s="18" t="s">
        <v>234</v>
      </c>
      <c r="BE225" s="171">
        <f t="shared" si="34"/>
        <v>0</v>
      </c>
      <c r="BF225" s="171">
        <f t="shared" si="35"/>
        <v>0</v>
      </c>
      <c r="BG225" s="171">
        <f t="shared" si="36"/>
        <v>0</v>
      </c>
      <c r="BH225" s="171">
        <f t="shared" si="37"/>
        <v>0</v>
      </c>
      <c r="BI225" s="171">
        <f t="shared" si="38"/>
        <v>0</v>
      </c>
      <c r="BJ225" s="18" t="s">
        <v>87</v>
      </c>
      <c r="BK225" s="171">
        <f t="shared" si="39"/>
        <v>0</v>
      </c>
      <c r="BL225" s="18" t="s">
        <v>843</v>
      </c>
      <c r="BM225" s="170" t="s">
        <v>2462</v>
      </c>
    </row>
    <row r="226" spans="1:65" s="2" customFormat="1" ht="24.15" customHeight="1">
      <c r="A226" s="33"/>
      <c r="B226" s="157"/>
      <c r="C226" s="158" t="s">
        <v>993</v>
      </c>
      <c r="D226" s="158" t="s">
        <v>237</v>
      </c>
      <c r="E226" s="159" t="s">
        <v>2463</v>
      </c>
      <c r="F226" s="160" t="s">
        <v>2464</v>
      </c>
      <c r="G226" s="161" t="s">
        <v>240</v>
      </c>
      <c r="H226" s="162">
        <v>47</v>
      </c>
      <c r="I226" s="163"/>
      <c r="J226" s="164">
        <f t="shared" si="30"/>
        <v>0</v>
      </c>
      <c r="K226" s="165"/>
      <c r="L226" s="34"/>
      <c r="M226" s="166" t="s">
        <v>1</v>
      </c>
      <c r="N226" s="167" t="s">
        <v>41</v>
      </c>
      <c r="O226" s="62"/>
      <c r="P226" s="168">
        <f t="shared" si="31"/>
        <v>0</v>
      </c>
      <c r="Q226" s="168">
        <v>0</v>
      </c>
      <c r="R226" s="168">
        <f t="shared" si="32"/>
        <v>0</v>
      </c>
      <c r="S226" s="168">
        <v>0</v>
      </c>
      <c r="T226" s="169">
        <f t="shared" si="3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70" t="s">
        <v>843</v>
      </c>
      <c r="AT226" s="170" t="s">
        <v>237</v>
      </c>
      <c r="AU226" s="170" t="s">
        <v>87</v>
      </c>
      <c r="AY226" s="18" t="s">
        <v>234</v>
      </c>
      <c r="BE226" s="171">
        <f t="shared" si="34"/>
        <v>0</v>
      </c>
      <c r="BF226" s="171">
        <f t="shared" si="35"/>
        <v>0</v>
      </c>
      <c r="BG226" s="171">
        <f t="shared" si="36"/>
        <v>0</v>
      </c>
      <c r="BH226" s="171">
        <f t="shared" si="37"/>
        <v>0</v>
      </c>
      <c r="BI226" s="171">
        <f t="shared" si="38"/>
        <v>0</v>
      </c>
      <c r="BJ226" s="18" t="s">
        <v>87</v>
      </c>
      <c r="BK226" s="171">
        <f t="shared" si="39"/>
        <v>0</v>
      </c>
      <c r="BL226" s="18" t="s">
        <v>843</v>
      </c>
      <c r="BM226" s="170" t="s">
        <v>2465</v>
      </c>
    </row>
    <row r="227" spans="1:65" s="2" customFormat="1" ht="24.15" customHeight="1">
      <c r="A227" s="33"/>
      <c r="B227" s="157"/>
      <c r="C227" s="199" t="s">
        <v>997</v>
      </c>
      <c r="D227" s="199" t="s">
        <v>478</v>
      </c>
      <c r="E227" s="200" t="s">
        <v>2466</v>
      </c>
      <c r="F227" s="201" t="s">
        <v>2467</v>
      </c>
      <c r="G227" s="202" t="s">
        <v>240</v>
      </c>
      <c r="H227" s="203">
        <v>47</v>
      </c>
      <c r="I227" s="204"/>
      <c r="J227" s="205">
        <f t="shared" si="30"/>
        <v>0</v>
      </c>
      <c r="K227" s="206"/>
      <c r="L227" s="207"/>
      <c r="M227" s="208" t="s">
        <v>1</v>
      </c>
      <c r="N227" s="209" t="s">
        <v>41</v>
      </c>
      <c r="O227" s="62"/>
      <c r="P227" s="168">
        <f t="shared" si="31"/>
        <v>0</v>
      </c>
      <c r="Q227" s="168">
        <v>0</v>
      </c>
      <c r="R227" s="168">
        <f t="shared" si="32"/>
        <v>0</v>
      </c>
      <c r="S227" s="168">
        <v>0</v>
      </c>
      <c r="T227" s="169">
        <f t="shared" si="3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70" t="s">
        <v>1948</v>
      </c>
      <c r="AT227" s="170" t="s">
        <v>478</v>
      </c>
      <c r="AU227" s="170" t="s">
        <v>87</v>
      </c>
      <c r="AY227" s="18" t="s">
        <v>234</v>
      </c>
      <c r="BE227" s="171">
        <f t="shared" si="34"/>
        <v>0</v>
      </c>
      <c r="BF227" s="171">
        <f t="shared" si="35"/>
        <v>0</v>
      </c>
      <c r="BG227" s="171">
        <f t="shared" si="36"/>
        <v>0</v>
      </c>
      <c r="BH227" s="171">
        <f t="shared" si="37"/>
        <v>0</v>
      </c>
      <c r="BI227" s="171">
        <f t="shared" si="38"/>
        <v>0</v>
      </c>
      <c r="BJ227" s="18" t="s">
        <v>87</v>
      </c>
      <c r="BK227" s="171">
        <f t="shared" si="39"/>
        <v>0</v>
      </c>
      <c r="BL227" s="18" t="s">
        <v>843</v>
      </c>
      <c r="BM227" s="170" t="s">
        <v>2468</v>
      </c>
    </row>
    <row r="228" spans="1:65" s="2" customFormat="1" ht="16.5" customHeight="1">
      <c r="A228" s="33"/>
      <c r="B228" s="157"/>
      <c r="C228" s="158" t="s">
        <v>1001</v>
      </c>
      <c r="D228" s="158" t="s">
        <v>237</v>
      </c>
      <c r="E228" s="159" t="s">
        <v>2469</v>
      </c>
      <c r="F228" s="160" t="s">
        <v>2470</v>
      </c>
      <c r="G228" s="161" t="s">
        <v>1875</v>
      </c>
      <c r="H228" s="223"/>
      <c r="I228" s="163"/>
      <c r="J228" s="164">
        <f t="shared" si="30"/>
        <v>0</v>
      </c>
      <c r="K228" s="165"/>
      <c r="L228" s="34"/>
      <c r="M228" s="166" t="s">
        <v>1</v>
      </c>
      <c r="N228" s="167" t="s">
        <v>41</v>
      </c>
      <c r="O228" s="62"/>
      <c r="P228" s="168">
        <f t="shared" si="31"/>
        <v>0</v>
      </c>
      <c r="Q228" s="168">
        <v>0</v>
      </c>
      <c r="R228" s="168">
        <f t="shared" si="32"/>
        <v>0</v>
      </c>
      <c r="S228" s="168">
        <v>0</v>
      </c>
      <c r="T228" s="169">
        <f t="shared" si="3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70" t="s">
        <v>843</v>
      </c>
      <c r="AT228" s="170" t="s">
        <v>237</v>
      </c>
      <c r="AU228" s="170" t="s">
        <v>87</v>
      </c>
      <c r="AY228" s="18" t="s">
        <v>234</v>
      </c>
      <c r="BE228" s="171">
        <f t="shared" si="34"/>
        <v>0</v>
      </c>
      <c r="BF228" s="171">
        <f t="shared" si="35"/>
        <v>0</v>
      </c>
      <c r="BG228" s="171">
        <f t="shared" si="36"/>
        <v>0</v>
      </c>
      <c r="BH228" s="171">
        <f t="shared" si="37"/>
        <v>0</v>
      </c>
      <c r="BI228" s="171">
        <f t="shared" si="38"/>
        <v>0</v>
      </c>
      <c r="BJ228" s="18" t="s">
        <v>87</v>
      </c>
      <c r="BK228" s="171">
        <f t="shared" si="39"/>
        <v>0</v>
      </c>
      <c r="BL228" s="18" t="s">
        <v>843</v>
      </c>
      <c r="BM228" s="170" t="s">
        <v>2471</v>
      </c>
    </row>
    <row r="229" spans="1:65" s="2" customFormat="1" ht="16.5" customHeight="1">
      <c r="A229" s="33"/>
      <c r="B229" s="157"/>
      <c r="C229" s="158" t="s">
        <v>1005</v>
      </c>
      <c r="D229" s="158" t="s">
        <v>237</v>
      </c>
      <c r="E229" s="159" t="s">
        <v>2472</v>
      </c>
      <c r="F229" s="160" t="s">
        <v>2473</v>
      </c>
      <c r="G229" s="161" t="s">
        <v>1875</v>
      </c>
      <c r="H229" s="223"/>
      <c r="I229" s="163"/>
      <c r="J229" s="164">
        <f t="shared" si="30"/>
        <v>0</v>
      </c>
      <c r="K229" s="165"/>
      <c r="L229" s="34"/>
      <c r="M229" s="166" t="s">
        <v>1</v>
      </c>
      <c r="N229" s="167" t="s">
        <v>41</v>
      </c>
      <c r="O229" s="62"/>
      <c r="P229" s="168">
        <f t="shared" si="31"/>
        <v>0</v>
      </c>
      <c r="Q229" s="168">
        <v>0</v>
      </c>
      <c r="R229" s="168">
        <f t="shared" si="32"/>
        <v>0</v>
      </c>
      <c r="S229" s="168">
        <v>0</v>
      </c>
      <c r="T229" s="169">
        <f t="shared" si="3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70" t="s">
        <v>843</v>
      </c>
      <c r="AT229" s="170" t="s">
        <v>237</v>
      </c>
      <c r="AU229" s="170" t="s">
        <v>87</v>
      </c>
      <c r="AY229" s="18" t="s">
        <v>234</v>
      </c>
      <c r="BE229" s="171">
        <f t="shared" si="34"/>
        <v>0</v>
      </c>
      <c r="BF229" s="171">
        <f t="shared" si="35"/>
        <v>0</v>
      </c>
      <c r="BG229" s="171">
        <f t="shared" si="36"/>
        <v>0</v>
      </c>
      <c r="BH229" s="171">
        <f t="shared" si="37"/>
        <v>0</v>
      </c>
      <c r="BI229" s="171">
        <f t="shared" si="38"/>
        <v>0</v>
      </c>
      <c r="BJ229" s="18" t="s">
        <v>87</v>
      </c>
      <c r="BK229" s="171">
        <f t="shared" si="39"/>
        <v>0</v>
      </c>
      <c r="BL229" s="18" t="s">
        <v>843</v>
      </c>
      <c r="BM229" s="170" t="s">
        <v>2474</v>
      </c>
    </row>
    <row r="230" spans="1:65" s="2" customFormat="1" ht="16.5" customHeight="1">
      <c r="A230" s="33"/>
      <c r="B230" s="157"/>
      <c r="C230" s="158" t="s">
        <v>1011</v>
      </c>
      <c r="D230" s="158" t="s">
        <v>237</v>
      </c>
      <c r="E230" s="159" t="s">
        <v>2475</v>
      </c>
      <c r="F230" s="160" t="s">
        <v>2476</v>
      </c>
      <c r="G230" s="161" t="s">
        <v>1875</v>
      </c>
      <c r="H230" s="223"/>
      <c r="I230" s="163"/>
      <c r="J230" s="164">
        <f t="shared" si="30"/>
        <v>0</v>
      </c>
      <c r="K230" s="165"/>
      <c r="L230" s="34"/>
      <c r="M230" s="166" t="s">
        <v>1</v>
      </c>
      <c r="N230" s="167" t="s">
        <v>41</v>
      </c>
      <c r="O230" s="62"/>
      <c r="P230" s="168">
        <f t="shared" si="31"/>
        <v>0</v>
      </c>
      <c r="Q230" s="168">
        <v>0</v>
      </c>
      <c r="R230" s="168">
        <f t="shared" si="32"/>
        <v>0</v>
      </c>
      <c r="S230" s="168">
        <v>0</v>
      </c>
      <c r="T230" s="169">
        <f t="shared" si="3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70" t="s">
        <v>843</v>
      </c>
      <c r="AT230" s="170" t="s">
        <v>237</v>
      </c>
      <c r="AU230" s="170" t="s">
        <v>87</v>
      </c>
      <c r="AY230" s="18" t="s">
        <v>234</v>
      </c>
      <c r="BE230" s="171">
        <f t="shared" si="34"/>
        <v>0</v>
      </c>
      <c r="BF230" s="171">
        <f t="shared" si="35"/>
        <v>0</v>
      </c>
      <c r="BG230" s="171">
        <f t="shared" si="36"/>
        <v>0</v>
      </c>
      <c r="BH230" s="171">
        <f t="shared" si="37"/>
        <v>0</v>
      </c>
      <c r="BI230" s="171">
        <f t="shared" si="38"/>
        <v>0</v>
      </c>
      <c r="BJ230" s="18" t="s">
        <v>87</v>
      </c>
      <c r="BK230" s="171">
        <f t="shared" si="39"/>
        <v>0</v>
      </c>
      <c r="BL230" s="18" t="s">
        <v>843</v>
      </c>
      <c r="BM230" s="170" t="s">
        <v>2477</v>
      </c>
    </row>
    <row r="231" spans="1:65" s="12" customFormat="1" ht="22.95" customHeight="1">
      <c r="B231" s="144"/>
      <c r="D231" s="145" t="s">
        <v>74</v>
      </c>
      <c r="E231" s="155" t="s">
        <v>2478</v>
      </c>
      <c r="F231" s="155" t="s">
        <v>2479</v>
      </c>
      <c r="I231" s="147"/>
      <c r="J231" s="156">
        <f>BK231</f>
        <v>0</v>
      </c>
      <c r="L231" s="144"/>
      <c r="M231" s="149"/>
      <c r="N231" s="150"/>
      <c r="O231" s="150"/>
      <c r="P231" s="151">
        <f>SUM(P232:P249)</f>
        <v>0</v>
      </c>
      <c r="Q231" s="150"/>
      <c r="R231" s="151">
        <f>SUM(R232:R249)</f>
        <v>0</v>
      </c>
      <c r="S231" s="150"/>
      <c r="T231" s="152">
        <f>SUM(T232:T249)</f>
        <v>0</v>
      </c>
      <c r="AR231" s="145" t="s">
        <v>92</v>
      </c>
      <c r="AT231" s="153" t="s">
        <v>74</v>
      </c>
      <c r="AU231" s="153" t="s">
        <v>82</v>
      </c>
      <c r="AY231" s="145" t="s">
        <v>234</v>
      </c>
      <c r="BK231" s="154">
        <f>SUM(BK232:BK249)</f>
        <v>0</v>
      </c>
    </row>
    <row r="232" spans="1:65" s="2" customFormat="1" ht="16.5" customHeight="1">
      <c r="A232" s="33"/>
      <c r="B232" s="157"/>
      <c r="C232" s="158" t="s">
        <v>1015</v>
      </c>
      <c r="D232" s="158" t="s">
        <v>237</v>
      </c>
      <c r="E232" s="159" t="s">
        <v>2480</v>
      </c>
      <c r="F232" s="160" t="s">
        <v>2481</v>
      </c>
      <c r="G232" s="161" t="s">
        <v>2348</v>
      </c>
      <c r="H232" s="162">
        <v>1</v>
      </c>
      <c r="I232" s="163"/>
      <c r="J232" s="164">
        <f t="shared" ref="J232:J249" si="40">ROUND(I232*H232,2)</f>
        <v>0</v>
      </c>
      <c r="K232" s="165"/>
      <c r="L232" s="34"/>
      <c r="M232" s="166" t="s">
        <v>1</v>
      </c>
      <c r="N232" s="167" t="s">
        <v>41</v>
      </c>
      <c r="O232" s="62"/>
      <c r="P232" s="168">
        <f t="shared" ref="P232:P249" si="41">O232*H232</f>
        <v>0</v>
      </c>
      <c r="Q232" s="168">
        <v>0</v>
      </c>
      <c r="R232" s="168">
        <f t="shared" ref="R232:R249" si="42">Q232*H232</f>
        <v>0</v>
      </c>
      <c r="S232" s="168">
        <v>0</v>
      </c>
      <c r="T232" s="169">
        <f t="shared" ref="T232:T249" si="43"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70" t="s">
        <v>843</v>
      </c>
      <c r="AT232" s="170" t="s">
        <v>237</v>
      </c>
      <c r="AU232" s="170" t="s">
        <v>87</v>
      </c>
      <c r="AY232" s="18" t="s">
        <v>234</v>
      </c>
      <c r="BE232" s="171">
        <f t="shared" ref="BE232:BE249" si="44">IF(N232="základná",J232,0)</f>
        <v>0</v>
      </c>
      <c r="BF232" s="171">
        <f t="shared" ref="BF232:BF249" si="45">IF(N232="znížená",J232,0)</f>
        <v>0</v>
      </c>
      <c r="BG232" s="171">
        <f t="shared" ref="BG232:BG249" si="46">IF(N232="zákl. prenesená",J232,0)</f>
        <v>0</v>
      </c>
      <c r="BH232" s="171">
        <f t="shared" ref="BH232:BH249" si="47">IF(N232="zníž. prenesená",J232,0)</f>
        <v>0</v>
      </c>
      <c r="BI232" s="171">
        <f t="shared" ref="BI232:BI249" si="48">IF(N232="nulová",J232,0)</f>
        <v>0</v>
      </c>
      <c r="BJ232" s="18" t="s">
        <v>87</v>
      </c>
      <c r="BK232" s="171">
        <f t="shared" ref="BK232:BK249" si="49">ROUND(I232*H232,2)</f>
        <v>0</v>
      </c>
      <c r="BL232" s="18" t="s">
        <v>843</v>
      </c>
      <c r="BM232" s="170" t="s">
        <v>2482</v>
      </c>
    </row>
    <row r="233" spans="1:65" s="2" customFormat="1" ht="16.5" customHeight="1">
      <c r="A233" s="33"/>
      <c r="B233" s="157"/>
      <c r="C233" s="199" t="s">
        <v>1021</v>
      </c>
      <c r="D233" s="199" t="s">
        <v>478</v>
      </c>
      <c r="E233" s="200" t="s">
        <v>2483</v>
      </c>
      <c r="F233" s="201" t="s">
        <v>2484</v>
      </c>
      <c r="G233" s="202" t="s">
        <v>2348</v>
      </c>
      <c r="H233" s="203">
        <v>1</v>
      </c>
      <c r="I233" s="204"/>
      <c r="J233" s="205">
        <f t="shared" si="40"/>
        <v>0</v>
      </c>
      <c r="K233" s="206"/>
      <c r="L233" s="207"/>
      <c r="M233" s="208" t="s">
        <v>1</v>
      </c>
      <c r="N233" s="209" t="s">
        <v>41</v>
      </c>
      <c r="O233" s="62"/>
      <c r="P233" s="168">
        <f t="shared" si="41"/>
        <v>0</v>
      </c>
      <c r="Q233" s="168">
        <v>0</v>
      </c>
      <c r="R233" s="168">
        <f t="shared" si="42"/>
        <v>0</v>
      </c>
      <c r="S233" s="168">
        <v>0</v>
      </c>
      <c r="T233" s="169">
        <f t="shared" si="4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70" t="s">
        <v>1948</v>
      </c>
      <c r="AT233" s="170" t="s">
        <v>478</v>
      </c>
      <c r="AU233" s="170" t="s">
        <v>87</v>
      </c>
      <c r="AY233" s="18" t="s">
        <v>234</v>
      </c>
      <c r="BE233" s="171">
        <f t="shared" si="44"/>
        <v>0</v>
      </c>
      <c r="BF233" s="171">
        <f t="shared" si="45"/>
        <v>0</v>
      </c>
      <c r="BG233" s="171">
        <f t="shared" si="46"/>
        <v>0</v>
      </c>
      <c r="BH233" s="171">
        <f t="shared" si="47"/>
        <v>0</v>
      </c>
      <c r="BI233" s="171">
        <f t="shared" si="48"/>
        <v>0</v>
      </c>
      <c r="BJ233" s="18" t="s">
        <v>87</v>
      </c>
      <c r="BK233" s="171">
        <f t="shared" si="49"/>
        <v>0</v>
      </c>
      <c r="BL233" s="18" t="s">
        <v>843</v>
      </c>
      <c r="BM233" s="170" t="s">
        <v>2485</v>
      </c>
    </row>
    <row r="234" spans="1:65" s="2" customFormat="1" ht="16.5" customHeight="1">
      <c r="A234" s="33"/>
      <c r="B234" s="157"/>
      <c r="C234" s="158" t="s">
        <v>1031</v>
      </c>
      <c r="D234" s="158" t="s">
        <v>237</v>
      </c>
      <c r="E234" s="159" t="s">
        <v>2486</v>
      </c>
      <c r="F234" s="160" t="s">
        <v>2487</v>
      </c>
      <c r="G234" s="161" t="s">
        <v>305</v>
      </c>
      <c r="H234" s="162">
        <v>1</v>
      </c>
      <c r="I234" s="163"/>
      <c r="J234" s="164">
        <f t="shared" si="40"/>
        <v>0</v>
      </c>
      <c r="K234" s="165"/>
      <c r="L234" s="34"/>
      <c r="M234" s="166" t="s">
        <v>1</v>
      </c>
      <c r="N234" s="167" t="s">
        <v>41</v>
      </c>
      <c r="O234" s="62"/>
      <c r="P234" s="168">
        <f t="shared" si="41"/>
        <v>0</v>
      </c>
      <c r="Q234" s="168">
        <v>0</v>
      </c>
      <c r="R234" s="168">
        <f t="shared" si="42"/>
        <v>0</v>
      </c>
      <c r="S234" s="168">
        <v>0</v>
      </c>
      <c r="T234" s="169">
        <f t="shared" si="4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70" t="s">
        <v>843</v>
      </c>
      <c r="AT234" s="170" t="s">
        <v>237</v>
      </c>
      <c r="AU234" s="170" t="s">
        <v>87</v>
      </c>
      <c r="AY234" s="18" t="s">
        <v>234</v>
      </c>
      <c r="BE234" s="171">
        <f t="shared" si="44"/>
        <v>0</v>
      </c>
      <c r="BF234" s="171">
        <f t="shared" si="45"/>
        <v>0</v>
      </c>
      <c r="BG234" s="171">
        <f t="shared" si="46"/>
        <v>0</v>
      </c>
      <c r="BH234" s="171">
        <f t="shared" si="47"/>
        <v>0</v>
      </c>
      <c r="BI234" s="171">
        <f t="shared" si="48"/>
        <v>0</v>
      </c>
      <c r="BJ234" s="18" t="s">
        <v>87</v>
      </c>
      <c r="BK234" s="171">
        <f t="shared" si="49"/>
        <v>0</v>
      </c>
      <c r="BL234" s="18" t="s">
        <v>843</v>
      </c>
      <c r="BM234" s="170" t="s">
        <v>2488</v>
      </c>
    </row>
    <row r="235" spans="1:65" s="2" customFormat="1" ht="16.5" customHeight="1">
      <c r="A235" s="33"/>
      <c r="B235" s="157"/>
      <c r="C235" s="199" t="s">
        <v>325</v>
      </c>
      <c r="D235" s="199" t="s">
        <v>478</v>
      </c>
      <c r="E235" s="200" t="s">
        <v>2489</v>
      </c>
      <c r="F235" s="201" t="s">
        <v>2490</v>
      </c>
      <c r="G235" s="202" t="s">
        <v>305</v>
      </c>
      <c r="H235" s="203">
        <v>1</v>
      </c>
      <c r="I235" s="204"/>
      <c r="J235" s="205">
        <f t="shared" si="40"/>
        <v>0</v>
      </c>
      <c r="K235" s="206"/>
      <c r="L235" s="207"/>
      <c r="M235" s="208" t="s">
        <v>1</v>
      </c>
      <c r="N235" s="209" t="s">
        <v>41</v>
      </c>
      <c r="O235" s="62"/>
      <c r="P235" s="168">
        <f t="shared" si="41"/>
        <v>0</v>
      </c>
      <c r="Q235" s="168">
        <v>0</v>
      </c>
      <c r="R235" s="168">
        <f t="shared" si="42"/>
        <v>0</v>
      </c>
      <c r="S235" s="168">
        <v>0</v>
      </c>
      <c r="T235" s="169">
        <f t="shared" si="4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70" t="s">
        <v>1948</v>
      </c>
      <c r="AT235" s="170" t="s">
        <v>478</v>
      </c>
      <c r="AU235" s="170" t="s">
        <v>87</v>
      </c>
      <c r="AY235" s="18" t="s">
        <v>234</v>
      </c>
      <c r="BE235" s="171">
        <f t="shared" si="44"/>
        <v>0</v>
      </c>
      <c r="BF235" s="171">
        <f t="shared" si="45"/>
        <v>0</v>
      </c>
      <c r="BG235" s="171">
        <f t="shared" si="46"/>
        <v>0</v>
      </c>
      <c r="BH235" s="171">
        <f t="shared" si="47"/>
        <v>0</v>
      </c>
      <c r="BI235" s="171">
        <f t="shared" si="48"/>
        <v>0</v>
      </c>
      <c r="BJ235" s="18" t="s">
        <v>87</v>
      </c>
      <c r="BK235" s="171">
        <f t="shared" si="49"/>
        <v>0</v>
      </c>
      <c r="BL235" s="18" t="s">
        <v>843</v>
      </c>
      <c r="BM235" s="170" t="s">
        <v>2491</v>
      </c>
    </row>
    <row r="236" spans="1:65" s="2" customFormat="1" ht="16.5" customHeight="1">
      <c r="A236" s="33"/>
      <c r="B236" s="157"/>
      <c r="C236" s="158" t="s">
        <v>1038</v>
      </c>
      <c r="D236" s="158" t="s">
        <v>237</v>
      </c>
      <c r="E236" s="159" t="s">
        <v>2492</v>
      </c>
      <c r="F236" s="160" t="s">
        <v>2493</v>
      </c>
      <c r="G236" s="161" t="s">
        <v>305</v>
      </c>
      <c r="H236" s="162">
        <v>7</v>
      </c>
      <c r="I236" s="163"/>
      <c r="J236" s="164">
        <f t="shared" si="40"/>
        <v>0</v>
      </c>
      <c r="K236" s="165"/>
      <c r="L236" s="34"/>
      <c r="M236" s="166" t="s">
        <v>1</v>
      </c>
      <c r="N236" s="167" t="s">
        <v>41</v>
      </c>
      <c r="O236" s="62"/>
      <c r="P236" s="168">
        <f t="shared" si="41"/>
        <v>0</v>
      </c>
      <c r="Q236" s="168">
        <v>0</v>
      </c>
      <c r="R236" s="168">
        <f t="shared" si="42"/>
        <v>0</v>
      </c>
      <c r="S236" s="168">
        <v>0</v>
      </c>
      <c r="T236" s="169">
        <f t="shared" si="4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70" t="s">
        <v>843</v>
      </c>
      <c r="AT236" s="170" t="s">
        <v>237</v>
      </c>
      <c r="AU236" s="170" t="s">
        <v>87</v>
      </c>
      <c r="AY236" s="18" t="s">
        <v>234</v>
      </c>
      <c r="BE236" s="171">
        <f t="shared" si="44"/>
        <v>0</v>
      </c>
      <c r="BF236" s="171">
        <f t="shared" si="45"/>
        <v>0</v>
      </c>
      <c r="BG236" s="171">
        <f t="shared" si="46"/>
        <v>0</v>
      </c>
      <c r="BH236" s="171">
        <f t="shared" si="47"/>
        <v>0</v>
      </c>
      <c r="BI236" s="171">
        <f t="shared" si="48"/>
        <v>0</v>
      </c>
      <c r="BJ236" s="18" t="s">
        <v>87</v>
      </c>
      <c r="BK236" s="171">
        <f t="shared" si="49"/>
        <v>0</v>
      </c>
      <c r="BL236" s="18" t="s">
        <v>843</v>
      </c>
      <c r="BM236" s="170" t="s">
        <v>2494</v>
      </c>
    </row>
    <row r="237" spans="1:65" s="2" customFormat="1" ht="16.5" customHeight="1">
      <c r="A237" s="33"/>
      <c r="B237" s="157"/>
      <c r="C237" s="199" t="s">
        <v>1042</v>
      </c>
      <c r="D237" s="199" t="s">
        <v>478</v>
      </c>
      <c r="E237" s="200" t="s">
        <v>2495</v>
      </c>
      <c r="F237" s="201" t="s">
        <v>2496</v>
      </c>
      <c r="G237" s="202" t="s">
        <v>305</v>
      </c>
      <c r="H237" s="203">
        <v>7</v>
      </c>
      <c r="I237" s="204"/>
      <c r="J237" s="205">
        <f t="shared" si="40"/>
        <v>0</v>
      </c>
      <c r="K237" s="206"/>
      <c r="L237" s="207"/>
      <c r="M237" s="208" t="s">
        <v>1</v>
      </c>
      <c r="N237" s="209" t="s">
        <v>41</v>
      </c>
      <c r="O237" s="62"/>
      <c r="P237" s="168">
        <f t="shared" si="41"/>
        <v>0</v>
      </c>
      <c r="Q237" s="168">
        <v>0</v>
      </c>
      <c r="R237" s="168">
        <f t="shared" si="42"/>
        <v>0</v>
      </c>
      <c r="S237" s="168">
        <v>0</v>
      </c>
      <c r="T237" s="169">
        <f t="shared" si="4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70" t="s">
        <v>1948</v>
      </c>
      <c r="AT237" s="170" t="s">
        <v>478</v>
      </c>
      <c r="AU237" s="170" t="s">
        <v>87</v>
      </c>
      <c r="AY237" s="18" t="s">
        <v>234</v>
      </c>
      <c r="BE237" s="171">
        <f t="shared" si="44"/>
        <v>0</v>
      </c>
      <c r="BF237" s="171">
        <f t="shared" si="45"/>
        <v>0</v>
      </c>
      <c r="BG237" s="171">
        <f t="shared" si="46"/>
        <v>0</v>
      </c>
      <c r="BH237" s="171">
        <f t="shared" si="47"/>
        <v>0</v>
      </c>
      <c r="BI237" s="171">
        <f t="shared" si="48"/>
        <v>0</v>
      </c>
      <c r="BJ237" s="18" t="s">
        <v>87</v>
      </c>
      <c r="BK237" s="171">
        <f t="shared" si="49"/>
        <v>0</v>
      </c>
      <c r="BL237" s="18" t="s">
        <v>843</v>
      </c>
      <c r="BM237" s="170" t="s">
        <v>2497</v>
      </c>
    </row>
    <row r="238" spans="1:65" s="2" customFormat="1" ht="16.5" customHeight="1">
      <c r="A238" s="33"/>
      <c r="B238" s="157"/>
      <c r="C238" s="158" t="s">
        <v>1046</v>
      </c>
      <c r="D238" s="158" t="s">
        <v>237</v>
      </c>
      <c r="E238" s="159" t="s">
        <v>2498</v>
      </c>
      <c r="F238" s="160" t="s">
        <v>2499</v>
      </c>
      <c r="G238" s="161" t="s">
        <v>305</v>
      </c>
      <c r="H238" s="162">
        <v>7</v>
      </c>
      <c r="I238" s="163"/>
      <c r="J238" s="164">
        <f t="shared" si="40"/>
        <v>0</v>
      </c>
      <c r="K238" s="165"/>
      <c r="L238" s="34"/>
      <c r="M238" s="166" t="s">
        <v>1</v>
      </c>
      <c r="N238" s="167" t="s">
        <v>41</v>
      </c>
      <c r="O238" s="62"/>
      <c r="P238" s="168">
        <f t="shared" si="41"/>
        <v>0</v>
      </c>
      <c r="Q238" s="168">
        <v>0</v>
      </c>
      <c r="R238" s="168">
        <f t="shared" si="42"/>
        <v>0</v>
      </c>
      <c r="S238" s="168">
        <v>0</v>
      </c>
      <c r="T238" s="169">
        <f t="shared" si="4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0" t="s">
        <v>843</v>
      </c>
      <c r="AT238" s="170" t="s">
        <v>237</v>
      </c>
      <c r="AU238" s="170" t="s">
        <v>87</v>
      </c>
      <c r="AY238" s="18" t="s">
        <v>234</v>
      </c>
      <c r="BE238" s="171">
        <f t="shared" si="44"/>
        <v>0</v>
      </c>
      <c r="BF238" s="171">
        <f t="shared" si="45"/>
        <v>0</v>
      </c>
      <c r="BG238" s="171">
        <f t="shared" si="46"/>
        <v>0</v>
      </c>
      <c r="BH238" s="171">
        <f t="shared" si="47"/>
        <v>0</v>
      </c>
      <c r="BI238" s="171">
        <f t="shared" si="48"/>
        <v>0</v>
      </c>
      <c r="BJ238" s="18" t="s">
        <v>87</v>
      </c>
      <c r="BK238" s="171">
        <f t="shared" si="49"/>
        <v>0</v>
      </c>
      <c r="BL238" s="18" t="s">
        <v>843</v>
      </c>
      <c r="BM238" s="170" t="s">
        <v>2500</v>
      </c>
    </row>
    <row r="239" spans="1:65" s="2" customFormat="1" ht="16.5" customHeight="1">
      <c r="A239" s="33"/>
      <c r="B239" s="157"/>
      <c r="C239" s="158" t="s">
        <v>1050</v>
      </c>
      <c r="D239" s="158" t="s">
        <v>237</v>
      </c>
      <c r="E239" s="159" t="s">
        <v>2501</v>
      </c>
      <c r="F239" s="160" t="s">
        <v>2502</v>
      </c>
      <c r="G239" s="161" t="s">
        <v>240</v>
      </c>
      <c r="H239" s="162">
        <v>760</v>
      </c>
      <c r="I239" s="163"/>
      <c r="J239" s="164">
        <f t="shared" si="40"/>
        <v>0</v>
      </c>
      <c r="K239" s="165"/>
      <c r="L239" s="34"/>
      <c r="M239" s="166" t="s">
        <v>1</v>
      </c>
      <c r="N239" s="167" t="s">
        <v>41</v>
      </c>
      <c r="O239" s="62"/>
      <c r="P239" s="168">
        <f t="shared" si="41"/>
        <v>0</v>
      </c>
      <c r="Q239" s="168">
        <v>0</v>
      </c>
      <c r="R239" s="168">
        <f t="shared" si="42"/>
        <v>0</v>
      </c>
      <c r="S239" s="168">
        <v>0</v>
      </c>
      <c r="T239" s="169">
        <f t="shared" si="4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70" t="s">
        <v>843</v>
      </c>
      <c r="AT239" s="170" t="s">
        <v>237</v>
      </c>
      <c r="AU239" s="170" t="s">
        <v>87</v>
      </c>
      <c r="AY239" s="18" t="s">
        <v>234</v>
      </c>
      <c r="BE239" s="171">
        <f t="shared" si="44"/>
        <v>0</v>
      </c>
      <c r="BF239" s="171">
        <f t="shared" si="45"/>
        <v>0</v>
      </c>
      <c r="BG239" s="171">
        <f t="shared" si="46"/>
        <v>0</v>
      </c>
      <c r="BH239" s="171">
        <f t="shared" si="47"/>
        <v>0</v>
      </c>
      <c r="BI239" s="171">
        <f t="shared" si="48"/>
        <v>0</v>
      </c>
      <c r="BJ239" s="18" t="s">
        <v>87</v>
      </c>
      <c r="BK239" s="171">
        <f t="shared" si="49"/>
        <v>0</v>
      </c>
      <c r="BL239" s="18" t="s">
        <v>843</v>
      </c>
      <c r="BM239" s="170" t="s">
        <v>2503</v>
      </c>
    </row>
    <row r="240" spans="1:65" s="2" customFormat="1" ht="16.5" customHeight="1">
      <c r="A240" s="33"/>
      <c r="B240" s="157"/>
      <c r="C240" s="199" t="s">
        <v>1054</v>
      </c>
      <c r="D240" s="199" t="s">
        <v>478</v>
      </c>
      <c r="E240" s="200" t="s">
        <v>2504</v>
      </c>
      <c r="F240" s="201" t="s">
        <v>2505</v>
      </c>
      <c r="G240" s="202" t="s">
        <v>240</v>
      </c>
      <c r="H240" s="203">
        <v>760</v>
      </c>
      <c r="I240" s="204"/>
      <c r="J240" s="205">
        <f t="shared" si="40"/>
        <v>0</v>
      </c>
      <c r="K240" s="206"/>
      <c r="L240" s="207"/>
      <c r="M240" s="208" t="s">
        <v>1</v>
      </c>
      <c r="N240" s="209" t="s">
        <v>41</v>
      </c>
      <c r="O240" s="62"/>
      <c r="P240" s="168">
        <f t="shared" si="41"/>
        <v>0</v>
      </c>
      <c r="Q240" s="168">
        <v>0</v>
      </c>
      <c r="R240" s="168">
        <f t="shared" si="42"/>
        <v>0</v>
      </c>
      <c r="S240" s="168">
        <v>0</v>
      </c>
      <c r="T240" s="169">
        <f t="shared" si="4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70" t="s">
        <v>1948</v>
      </c>
      <c r="AT240" s="170" t="s">
        <v>478</v>
      </c>
      <c r="AU240" s="170" t="s">
        <v>87</v>
      </c>
      <c r="AY240" s="18" t="s">
        <v>234</v>
      </c>
      <c r="BE240" s="171">
        <f t="shared" si="44"/>
        <v>0</v>
      </c>
      <c r="BF240" s="171">
        <f t="shared" si="45"/>
        <v>0</v>
      </c>
      <c r="BG240" s="171">
        <f t="shared" si="46"/>
        <v>0</v>
      </c>
      <c r="BH240" s="171">
        <f t="shared" si="47"/>
        <v>0</v>
      </c>
      <c r="BI240" s="171">
        <f t="shared" si="48"/>
        <v>0</v>
      </c>
      <c r="BJ240" s="18" t="s">
        <v>87</v>
      </c>
      <c r="BK240" s="171">
        <f t="shared" si="49"/>
        <v>0</v>
      </c>
      <c r="BL240" s="18" t="s">
        <v>843</v>
      </c>
      <c r="BM240" s="170" t="s">
        <v>2506</v>
      </c>
    </row>
    <row r="241" spans="1:65" s="2" customFormat="1" ht="21.75" customHeight="1">
      <c r="A241" s="33"/>
      <c r="B241" s="157"/>
      <c r="C241" s="158" t="s">
        <v>1060</v>
      </c>
      <c r="D241" s="158" t="s">
        <v>237</v>
      </c>
      <c r="E241" s="159" t="s">
        <v>2507</v>
      </c>
      <c r="F241" s="160" t="s">
        <v>2508</v>
      </c>
      <c r="G241" s="161" t="s">
        <v>305</v>
      </c>
      <c r="H241" s="162">
        <v>1</v>
      </c>
      <c r="I241" s="163"/>
      <c r="J241" s="164">
        <f t="shared" si="40"/>
        <v>0</v>
      </c>
      <c r="K241" s="165"/>
      <c r="L241" s="34"/>
      <c r="M241" s="166" t="s">
        <v>1</v>
      </c>
      <c r="N241" s="167" t="s">
        <v>41</v>
      </c>
      <c r="O241" s="62"/>
      <c r="P241" s="168">
        <f t="shared" si="41"/>
        <v>0</v>
      </c>
      <c r="Q241" s="168">
        <v>0</v>
      </c>
      <c r="R241" s="168">
        <f t="shared" si="42"/>
        <v>0</v>
      </c>
      <c r="S241" s="168">
        <v>0</v>
      </c>
      <c r="T241" s="169">
        <f t="shared" si="4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70" t="s">
        <v>843</v>
      </c>
      <c r="AT241" s="170" t="s">
        <v>237</v>
      </c>
      <c r="AU241" s="170" t="s">
        <v>87</v>
      </c>
      <c r="AY241" s="18" t="s">
        <v>234</v>
      </c>
      <c r="BE241" s="171">
        <f t="shared" si="44"/>
        <v>0</v>
      </c>
      <c r="BF241" s="171">
        <f t="shared" si="45"/>
        <v>0</v>
      </c>
      <c r="BG241" s="171">
        <f t="shared" si="46"/>
        <v>0</v>
      </c>
      <c r="BH241" s="171">
        <f t="shared" si="47"/>
        <v>0</v>
      </c>
      <c r="BI241" s="171">
        <f t="shared" si="48"/>
        <v>0</v>
      </c>
      <c r="BJ241" s="18" t="s">
        <v>87</v>
      </c>
      <c r="BK241" s="171">
        <f t="shared" si="49"/>
        <v>0</v>
      </c>
      <c r="BL241" s="18" t="s">
        <v>843</v>
      </c>
      <c r="BM241" s="170" t="s">
        <v>2509</v>
      </c>
    </row>
    <row r="242" spans="1:65" s="2" customFormat="1" ht="21.75" customHeight="1">
      <c r="A242" s="33"/>
      <c r="B242" s="157"/>
      <c r="C242" s="199" t="s">
        <v>1064</v>
      </c>
      <c r="D242" s="199" t="s">
        <v>478</v>
      </c>
      <c r="E242" s="200" t="s">
        <v>2510</v>
      </c>
      <c r="F242" s="201" t="s">
        <v>2511</v>
      </c>
      <c r="G242" s="202" t="s">
        <v>305</v>
      </c>
      <c r="H242" s="203">
        <v>1</v>
      </c>
      <c r="I242" s="204"/>
      <c r="J242" s="205">
        <f t="shared" si="40"/>
        <v>0</v>
      </c>
      <c r="K242" s="206"/>
      <c r="L242" s="207"/>
      <c r="M242" s="208" t="s">
        <v>1</v>
      </c>
      <c r="N242" s="209" t="s">
        <v>41</v>
      </c>
      <c r="O242" s="62"/>
      <c r="P242" s="168">
        <f t="shared" si="41"/>
        <v>0</v>
      </c>
      <c r="Q242" s="168">
        <v>0</v>
      </c>
      <c r="R242" s="168">
        <f t="shared" si="42"/>
        <v>0</v>
      </c>
      <c r="S242" s="168">
        <v>0</v>
      </c>
      <c r="T242" s="169">
        <f t="shared" si="4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70" t="s">
        <v>1948</v>
      </c>
      <c r="AT242" s="170" t="s">
        <v>478</v>
      </c>
      <c r="AU242" s="170" t="s">
        <v>87</v>
      </c>
      <c r="AY242" s="18" t="s">
        <v>234</v>
      </c>
      <c r="BE242" s="171">
        <f t="shared" si="44"/>
        <v>0</v>
      </c>
      <c r="BF242" s="171">
        <f t="shared" si="45"/>
        <v>0</v>
      </c>
      <c r="BG242" s="171">
        <f t="shared" si="46"/>
        <v>0</v>
      </c>
      <c r="BH242" s="171">
        <f t="shared" si="47"/>
        <v>0</v>
      </c>
      <c r="BI242" s="171">
        <f t="shared" si="48"/>
        <v>0</v>
      </c>
      <c r="BJ242" s="18" t="s">
        <v>87</v>
      </c>
      <c r="BK242" s="171">
        <f t="shared" si="49"/>
        <v>0</v>
      </c>
      <c r="BL242" s="18" t="s">
        <v>843</v>
      </c>
      <c r="BM242" s="170" t="s">
        <v>2512</v>
      </c>
    </row>
    <row r="243" spans="1:65" s="2" customFormat="1" ht="16.5" customHeight="1">
      <c r="A243" s="33"/>
      <c r="B243" s="157"/>
      <c r="C243" s="158" t="s">
        <v>1068</v>
      </c>
      <c r="D243" s="158" t="s">
        <v>237</v>
      </c>
      <c r="E243" s="159" t="s">
        <v>2513</v>
      </c>
      <c r="F243" s="160" t="s">
        <v>2514</v>
      </c>
      <c r="G243" s="161" t="s">
        <v>305</v>
      </c>
      <c r="H243" s="162">
        <v>1</v>
      </c>
      <c r="I243" s="163"/>
      <c r="J243" s="164">
        <f t="shared" si="40"/>
        <v>0</v>
      </c>
      <c r="K243" s="165"/>
      <c r="L243" s="34"/>
      <c r="M243" s="166" t="s">
        <v>1</v>
      </c>
      <c r="N243" s="167" t="s">
        <v>41</v>
      </c>
      <c r="O243" s="62"/>
      <c r="P243" s="168">
        <f t="shared" si="41"/>
        <v>0</v>
      </c>
      <c r="Q243" s="168">
        <v>0</v>
      </c>
      <c r="R243" s="168">
        <f t="shared" si="42"/>
        <v>0</v>
      </c>
      <c r="S243" s="168">
        <v>0</v>
      </c>
      <c r="T243" s="169">
        <f t="shared" si="4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70" t="s">
        <v>843</v>
      </c>
      <c r="AT243" s="170" t="s">
        <v>237</v>
      </c>
      <c r="AU243" s="170" t="s">
        <v>87</v>
      </c>
      <c r="AY243" s="18" t="s">
        <v>234</v>
      </c>
      <c r="BE243" s="171">
        <f t="shared" si="44"/>
        <v>0</v>
      </c>
      <c r="BF243" s="171">
        <f t="shared" si="45"/>
        <v>0</v>
      </c>
      <c r="BG243" s="171">
        <f t="shared" si="46"/>
        <v>0</v>
      </c>
      <c r="BH243" s="171">
        <f t="shared" si="47"/>
        <v>0</v>
      </c>
      <c r="BI243" s="171">
        <f t="shared" si="48"/>
        <v>0</v>
      </c>
      <c r="BJ243" s="18" t="s">
        <v>87</v>
      </c>
      <c r="BK243" s="171">
        <f t="shared" si="49"/>
        <v>0</v>
      </c>
      <c r="BL243" s="18" t="s">
        <v>843</v>
      </c>
      <c r="BM243" s="170" t="s">
        <v>2515</v>
      </c>
    </row>
    <row r="244" spans="1:65" s="2" customFormat="1" ht="16.5" customHeight="1">
      <c r="A244" s="33"/>
      <c r="B244" s="157"/>
      <c r="C244" s="199" t="s">
        <v>1073</v>
      </c>
      <c r="D244" s="199" t="s">
        <v>478</v>
      </c>
      <c r="E244" s="200" t="s">
        <v>2516</v>
      </c>
      <c r="F244" s="201" t="s">
        <v>2517</v>
      </c>
      <c r="G244" s="202" t="s">
        <v>305</v>
      </c>
      <c r="H244" s="203">
        <v>1</v>
      </c>
      <c r="I244" s="204"/>
      <c r="J244" s="205">
        <f t="shared" si="40"/>
        <v>0</v>
      </c>
      <c r="K244" s="206"/>
      <c r="L244" s="207"/>
      <c r="M244" s="208" t="s">
        <v>1</v>
      </c>
      <c r="N244" s="209" t="s">
        <v>41</v>
      </c>
      <c r="O244" s="62"/>
      <c r="P244" s="168">
        <f t="shared" si="41"/>
        <v>0</v>
      </c>
      <c r="Q244" s="168">
        <v>0</v>
      </c>
      <c r="R244" s="168">
        <f t="shared" si="42"/>
        <v>0</v>
      </c>
      <c r="S244" s="168">
        <v>0</v>
      </c>
      <c r="T244" s="169">
        <f t="shared" si="4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70" t="s">
        <v>1948</v>
      </c>
      <c r="AT244" s="170" t="s">
        <v>478</v>
      </c>
      <c r="AU244" s="170" t="s">
        <v>87</v>
      </c>
      <c r="AY244" s="18" t="s">
        <v>234</v>
      </c>
      <c r="BE244" s="171">
        <f t="shared" si="44"/>
        <v>0</v>
      </c>
      <c r="BF244" s="171">
        <f t="shared" si="45"/>
        <v>0</v>
      </c>
      <c r="BG244" s="171">
        <f t="shared" si="46"/>
        <v>0</v>
      </c>
      <c r="BH244" s="171">
        <f t="shared" si="47"/>
        <v>0</v>
      </c>
      <c r="BI244" s="171">
        <f t="shared" si="48"/>
        <v>0</v>
      </c>
      <c r="BJ244" s="18" t="s">
        <v>87</v>
      </c>
      <c r="BK244" s="171">
        <f t="shared" si="49"/>
        <v>0</v>
      </c>
      <c r="BL244" s="18" t="s">
        <v>843</v>
      </c>
      <c r="BM244" s="170" t="s">
        <v>2518</v>
      </c>
    </row>
    <row r="245" spans="1:65" s="2" customFormat="1" ht="21.75" customHeight="1">
      <c r="A245" s="33"/>
      <c r="B245" s="157"/>
      <c r="C245" s="158" t="s">
        <v>1077</v>
      </c>
      <c r="D245" s="158" t="s">
        <v>237</v>
      </c>
      <c r="E245" s="159" t="s">
        <v>2519</v>
      </c>
      <c r="F245" s="160" t="s">
        <v>2520</v>
      </c>
      <c r="G245" s="161" t="s">
        <v>305</v>
      </c>
      <c r="H245" s="162">
        <v>14</v>
      </c>
      <c r="I245" s="163"/>
      <c r="J245" s="164">
        <f t="shared" si="40"/>
        <v>0</v>
      </c>
      <c r="K245" s="165"/>
      <c r="L245" s="34"/>
      <c r="M245" s="166" t="s">
        <v>1</v>
      </c>
      <c r="N245" s="167" t="s">
        <v>41</v>
      </c>
      <c r="O245" s="62"/>
      <c r="P245" s="168">
        <f t="shared" si="41"/>
        <v>0</v>
      </c>
      <c r="Q245" s="168">
        <v>0</v>
      </c>
      <c r="R245" s="168">
        <f t="shared" si="42"/>
        <v>0</v>
      </c>
      <c r="S245" s="168">
        <v>0</v>
      </c>
      <c r="T245" s="169">
        <f t="shared" si="4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70" t="s">
        <v>843</v>
      </c>
      <c r="AT245" s="170" t="s">
        <v>237</v>
      </c>
      <c r="AU245" s="170" t="s">
        <v>87</v>
      </c>
      <c r="AY245" s="18" t="s">
        <v>234</v>
      </c>
      <c r="BE245" s="171">
        <f t="shared" si="44"/>
        <v>0</v>
      </c>
      <c r="BF245" s="171">
        <f t="shared" si="45"/>
        <v>0</v>
      </c>
      <c r="BG245" s="171">
        <f t="shared" si="46"/>
        <v>0</v>
      </c>
      <c r="BH245" s="171">
        <f t="shared" si="47"/>
        <v>0</v>
      </c>
      <c r="BI245" s="171">
        <f t="shared" si="48"/>
        <v>0</v>
      </c>
      <c r="BJ245" s="18" t="s">
        <v>87</v>
      </c>
      <c r="BK245" s="171">
        <f t="shared" si="49"/>
        <v>0</v>
      </c>
      <c r="BL245" s="18" t="s">
        <v>843</v>
      </c>
      <c r="BM245" s="170" t="s">
        <v>2521</v>
      </c>
    </row>
    <row r="246" spans="1:65" s="2" customFormat="1" ht="16.5" customHeight="1">
      <c r="A246" s="33"/>
      <c r="B246" s="157"/>
      <c r="C246" s="158" t="s">
        <v>1081</v>
      </c>
      <c r="D246" s="158" t="s">
        <v>237</v>
      </c>
      <c r="E246" s="159" t="s">
        <v>2522</v>
      </c>
      <c r="F246" s="160" t="s">
        <v>2523</v>
      </c>
      <c r="G246" s="161" t="s">
        <v>305</v>
      </c>
      <c r="H246" s="162">
        <v>14</v>
      </c>
      <c r="I246" s="163"/>
      <c r="J246" s="164">
        <f t="shared" si="40"/>
        <v>0</v>
      </c>
      <c r="K246" s="165"/>
      <c r="L246" s="34"/>
      <c r="M246" s="166" t="s">
        <v>1</v>
      </c>
      <c r="N246" s="167" t="s">
        <v>41</v>
      </c>
      <c r="O246" s="62"/>
      <c r="P246" s="168">
        <f t="shared" si="41"/>
        <v>0</v>
      </c>
      <c r="Q246" s="168">
        <v>0</v>
      </c>
      <c r="R246" s="168">
        <f t="shared" si="42"/>
        <v>0</v>
      </c>
      <c r="S246" s="168">
        <v>0</v>
      </c>
      <c r="T246" s="169">
        <f t="shared" si="4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70" t="s">
        <v>843</v>
      </c>
      <c r="AT246" s="170" t="s">
        <v>237</v>
      </c>
      <c r="AU246" s="170" t="s">
        <v>87</v>
      </c>
      <c r="AY246" s="18" t="s">
        <v>234</v>
      </c>
      <c r="BE246" s="171">
        <f t="shared" si="44"/>
        <v>0</v>
      </c>
      <c r="BF246" s="171">
        <f t="shared" si="45"/>
        <v>0</v>
      </c>
      <c r="BG246" s="171">
        <f t="shared" si="46"/>
        <v>0</v>
      </c>
      <c r="BH246" s="171">
        <f t="shared" si="47"/>
        <v>0</v>
      </c>
      <c r="BI246" s="171">
        <f t="shared" si="48"/>
        <v>0</v>
      </c>
      <c r="BJ246" s="18" t="s">
        <v>87</v>
      </c>
      <c r="BK246" s="171">
        <f t="shared" si="49"/>
        <v>0</v>
      </c>
      <c r="BL246" s="18" t="s">
        <v>843</v>
      </c>
      <c r="BM246" s="170" t="s">
        <v>2524</v>
      </c>
    </row>
    <row r="247" spans="1:65" s="2" customFormat="1" ht="33" customHeight="1">
      <c r="A247" s="33"/>
      <c r="B247" s="157"/>
      <c r="C247" s="158" t="s">
        <v>1085</v>
      </c>
      <c r="D247" s="158" t="s">
        <v>237</v>
      </c>
      <c r="E247" s="159" t="s">
        <v>2525</v>
      </c>
      <c r="F247" s="160" t="s">
        <v>2526</v>
      </c>
      <c r="G247" s="161" t="s">
        <v>240</v>
      </c>
      <c r="H247" s="162">
        <v>280</v>
      </c>
      <c r="I247" s="163"/>
      <c r="J247" s="164">
        <f t="shared" si="40"/>
        <v>0</v>
      </c>
      <c r="K247" s="165"/>
      <c r="L247" s="34"/>
      <c r="M247" s="166" t="s">
        <v>1</v>
      </c>
      <c r="N247" s="167" t="s">
        <v>41</v>
      </c>
      <c r="O247" s="62"/>
      <c r="P247" s="168">
        <f t="shared" si="41"/>
        <v>0</v>
      </c>
      <c r="Q247" s="168">
        <v>0</v>
      </c>
      <c r="R247" s="168">
        <f t="shared" si="42"/>
        <v>0</v>
      </c>
      <c r="S247" s="168">
        <v>0</v>
      </c>
      <c r="T247" s="169">
        <f t="shared" si="4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70" t="s">
        <v>843</v>
      </c>
      <c r="AT247" s="170" t="s">
        <v>237</v>
      </c>
      <c r="AU247" s="170" t="s">
        <v>87</v>
      </c>
      <c r="AY247" s="18" t="s">
        <v>234</v>
      </c>
      <c r="BE247" s="171">
        <f t="shared" si="44"/>
        <v>0</v>
      </c>
      <c r="BF247" s="171">
        <f t="shared" si="45"/>
        <v>0</v>
      </c>
      <c r="BG247" s="171">
        <f t="shared" si="46"/>
        <v>0</v>
      </c>
      <c r="BH247" s="171">
        <f t="shared" si="47"/>
        <v>0</v>
      </c>
      <c r="BI247" s="171">
        <f t="shared" si="48"/>
        <v>0</v>
      </c>
      <c r="BJ247" s="18" t="s">
        <v>87</v>
      </c>
      <c r="BK247" s="171">
        <f t="shared" si="49"/>
        <v>0</v>
      </c>
      <c r="BL247" s="18" t="s">
        <v>843</v>
      </c>
      <c r="BM247" s="170" t="s">
        <v>2527</v>
      </c>
    </row>
    <row r="248" spans="1:65" s="2" customFormat="1" ht="16.5" customHeight="1">
      <c r="A248" s="33"/>
      <c r="B248" s="157"/>
      <c r="C248" s="158" t="s">
        <v>1089</v>
      </c>
      <c r="D248" s="158" t="s">
        <v>237</v>
      </c>
      <c r="E248" s="159" t="s">
        <v>2528</v>
      </c>
      <c r="F248" s="160" t="s">
        <v>2529</v>
      </c>
      <c r="G248" s="161" t="s">
        <v>305</v>
      </c>
      <c r="H248" s="162">
        <v>7</v>
      </c>
      <c r="I248" s="163"/>
      <c r="J248" s="164">
        <f t="shared" si="40"/>
        <v>0</v>
      </c>
      <c r="K248" s="165"/>
      <c r="L248" s="34"/>
      <c r="M248" s="166" t="s">
        <v>1</v>
      </c>
      <c r="N248" s="167" t="s">
        <v>41</v>
      </c>
      <c r="O248" s="62"/>
      <c r="P248" s="168">
        <f t="shared" si="41"/>
        <v>0</v>
      </c>
      <c r="Q248" s="168">
        <v>0</v>
      </c>
      <c r="R248" s="168">
        <f t="shared" si="42"/>
        <v>0</v>
      </c>
      <c r="S248" s="168">
        <v>0</v>
      </c>
      <c r="T248" s="169">
        <f t="shared" si="4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70" t="s">
        <v>843</v>
      </c>
      <c r="AT248" s="170" t="s">
        <v>237</v>
      </c>
      <c r="AU248" s="170" t="s">
        <v>87</v>
      </c>
      <c r="AY248" s="18" t="s">
        <v>234</v>
      </c>
      <c r="BE248" s="171">
        <f t="shared" si="44"/>
        <v>0</v>
      </c>
      <c r="BF248" s="171">
        <f t="shared" si="45"/>
        <v>0</v>
      </c>
      <c r="BG248" s="171">
        <f t="shared" si="46"/>
        <v>0</v>
      </c>
      <c r="BH248" s="171">
        <f t="shared" si="47"/>
        <v>0</v>
      </c>
      <c r="BI248" s="171">
        <f t="shared" si="48"/>
        <v>0</v>
      </c>
      <c r="BJ248" s="18" t="s">
        <v>87</v>
      </c>
      <c r="BK248" s="171">
        <f t="shared" si="49"/>
        <v>0</v>
      </c>
      <c r="BL248" s="18" t="s">
        <v>843</v>
      </c>
      <c r="BM248" s="170" t="s">
        <v>2530</v>
      </c>
    </row>
    <row r="249" spans="1:65" s="2" customFormat="1" ht="16.5" customHeight="1">
      <c r="A249" s="33"/>
      <c r="B249" s="157"/>
      <c r="C249" s="199" t="s">
        <v>1093</v>
      </c>
      <c r="D249" s="199" t="s">
        <v>478</v>
      </c>
      <c r="E249" s="200" t="s">
        <v>2531</v>
      </c>
      <c r="F249" s="201" t="s">
        <v>2532</v>
      </c>
      <c r="G249" s="202" t="s">
        <v>305</v>
      </c>
      <c r="H249" s="203">
        <v>7</v>
      </c>
      <c r="I249" s="204"/>
      <c r="J249" s="205">
        <f t="shared" si="40"/>
        <v>0</v>
      </c>
      <c r="K249" s="206"/>
      <c r="L249" s="207"/>
      <c r="M249" s="208" t="s">
        <v>1</v>
      </c>
      <c r="N249" s="209" t="s">
        <v>41</v>
      </c>
      <c r="O249" s="62"/>
      <c r="P249" s="168">
        <f t="shared" si="41"/>
        <v>0</v>
      </c>
      <c r="Q249" s="168">
        <v>0</v>
      </c>
      <c r="R249" s="168">
        <f t="shared" si="42"/>
        <v>0</v>
      </c>
      <c r="S249" s="168">
        <v>0</v>
      </c>
      <c r="T249" s="169">
        <f t="shared" si="4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70" t="s">
        <v>1948</v>
      </c>
      <c r="AT249" s="170" t="s">
        <v>478</v>
      </c>
      <c r="AU249" s="170" t="s">
        <v>87</v>
      </c>
      <c r="AY249" s="18" t="s">
        <v>234</v>
      </c>
      <c r="BE249" s="171">
        <f t="shared" si="44"/>
        <v>0</v>
      </c>
      <c r="BF249" s="171">
        <f t="shared" si="45"/>
        <v>0</v>
      </c>
      <c r="BG249" s="171">
        <f t="shared" si="46"/>
        <v>0</v>
      </c>
      <c r="BH249" s="171">
        <f t="shared" si="47"/>
        <v>0</v>
      </c>
      <c r="BI249" s="171">
        <f t="shared" si="48"/>
        <v>0</v>
      </c>
      <c r="BJ249" s="18" t="s">
        <v>87</v>
      </c>
      <c r="BK249" s="171">
        <f t="shared" si="49"/>
        <v>0</v>
      </c>
      <c r="BL249" s="18" t="s">
        <v>843</v>
      </c>
      <c r="BM249" s="170" t="s">
        <v>2533</v>
      </c>
    </row>
    <row r="250" spans="1:65" s="12" customFormat="1" ht="22.95" customHeight="1">
      <c r="B250" s="144"/>
      <c r="D250" s="145" t="s">
        <v>74</v>
      </c>
      <c r="E250" s="155" t="s">
        <v>2534</v>
      </c>
      <c r="F250" s="155" t="s">
        <v>2535</v>
      </c>
      <c r="I250" s="147"/>
      <c r="J250" s="156">
        <f>BK250</f>
        <v>0</v>
      </c>
      <c r="L250" s="144"/>
      <c r="M250" s="149"/>
      <c r="N250" s="150"/>
      <c r="O250" s="150"/>
      <c r="P250" s="151">
        <f>SUM(P251:P252)</f>
        <v>0</v>
      </c>
      <c r="Q250" s="150"/>
      <c r="R250" s="151">
        <f>SUM(R251:R252)</f>
        <v>0</v>
      </c>
      <c r="S250" s="150"/>
      <c r="T250" s="152">
        <f>SUM(T251:T252)</f>
        <v>0</v>
      </c>
      <c r="AR250" s="145" t="s">
        <v>92</v>
      </c>
      <c r="AT250" s="153" t="s">
        <v>74</v>
      </c>
      <c r="AU250" s="153" t="s">
        <v>82</v>
      </c>
      <c r="AY250" s="145" t="s">
        <v>234</v>
      </c>
      <c r="BK250" s="154">
        <f>SUM(BK251:BK252)</f>
        <v>0</v>
      </c>
    </row>
    <row r="251" spans="1:65" s="2" customFormat="1" ht="24.15" customHeight="1">
      <c r="A251" s="33"/>
      <c r="B251" s="157"/>
      <c r="C251" s="158" t="s">
        <v>1097</v>
      </c>
      <c r="D251" s="158" t="s">
        <v>237</v>
      </c>
      <c r="E251" s="159" t="s">
        <v>2536</v>
      </c>
      <c r="F251" s="160" t="s">
        <v>2537</v>
      </c>
      <c r="G251" s="161" t="s">
        <v>240</v>
      </c>
      <c r="H251" s="162">
        <v>20</v>
      </c>
      <c r="I251" s="163"/>
      <c r="J251" s="164">
        <f>ROUND(I251*H251,2)</f>
        <v>0</v>
      </c>
      <c r="K251" s="165"/>
      <c r="L251" s="34"/>
      <c r="M251" s="166" t="s">
        <v>1</v>
      </c>
      <c r="N251" s="167" t="s">
        <v>41</v>
      </c>
      <c r="O251" s="62"/>
      <c r="P251" s="168">
        <f>O251*H251</f>
        <v>0</v>
      </c>
      <c r="Q251" s="168">
        <v>0</v>
      </c>
      <c r="R251" s="168">
        <f>Q251*H251</f>
        <v>0</v>
      </c>
      <c r="S251" s="168">
        <v>0</v>
      </c>
      <c r="T251" s="169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70" t="s">
        <v>843</v>
      </c>
      <c r="AT251" s="170" t="s">
        <v>237</v>
      </c>
      <c r="AU251" s="170" t="s">
        <v>87</v>
      </c>
      <c r="AY251" s="18" t="s">
        <v>234</v>
      </c>
      <c r="BE251" s="171">
        <f>IF(N251="základná",J251,0)</f>
        <v>0</v>
      </c>
      <c r="BF251" s="171">
        <f>IF(N251="znížená",J251,0)</f>
        <v>0</v>
      </c>
      <c r="BG251" s="171">
        <f>IF(N251="zákl. prenesená",J251,0)</f>
        <v>0</v>
      </c>
      <c r="BH251" s="171">
        <f>IF(N251="zníž. prenesená",J251,0)</f>
        <v>0</v>
      </c>
      <c r="BI251" s="171">
        <f>IF(N251="nulová",J251,0)</f>
        <v>0</v>
      </c>
      <c r="BJ251" s="18" t="s">
        <v>87</v>
      </c>
      <c r="BK251" s="171">
        <f>ROUND(I251*H251,2)</f>
        <v>0</v>
      </c>
      <c r="BL251" s="18" t="s">
        <v>843</v>
      </c>
      <c r="BM251" s="170" t="s">
        <v>2538</v>
      </c>
    </row>
    <row r="252" spans="1:65" s="2" customFormat="1" ht="33" customHeight="1">
      <c r="A252" s="33"/>
      <c r="B252" s="157"/>
      <c r="C252" s="158" t="s">
        <v>1101</v>
      </c>
      <c r="D252" s="158" t="s">
        <v>237</v>
      </c>
      <c r="E252" s="159" t="s">
        <v>2539</v>
      </c>
      <c r="F252" s="160" t="s">
        <v>2540</v>
      </c>
      <c r="G252" s="161" t="s">
        <v>240</v>
      </c>
      <c r="H252" s="162">
        <v>20</v>
      </c>
      <c r="I252" s="163"/>
      <c r="J252" s="164">
        <f>ROUND(I252*H252,2)</f>
        <v>0</v>
      </c>
      <c r="K252" s="165"/>
      <c r="L252" s="34"/>
      <c r="M252" s="166" t="s">
        <v>1</v>
      </c>
      <c r="N252" s="167" t="s">
        <v>41</v>
      </c>
      <c r="O252" s="62"/>
      <c r="P252" s="168">
        <f>O252*H252</f>
        <v>0</v>
      </c>
      <c r="Q252" s="168">
        <v>0</v>
      </c>
      <c r="R252" s="168">
        <f>Q252*H252</f>
        <v>0</v>
      </c>
      <c r="S252" s="168">
        <v>0</v>
      </c>
      <c r="T252" s="169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70" t="s">
        <v>843</v>
      </c>
      <c r="AT252" s="170" t="s">
        <v>237</v>
      </c>
      <c r="AU252" s="170" t="s">
        <v>87</v>
      </c>
      <c r="AY252" s="18" t="s">
        <v>234</v>
      </c>
      <c r="BE252" s="171">
        <f>IF(N252="základná",J252,0)</f>
        <v>0</v>
      </c>
      <c r="BF252" s="171">
        <f>IF(N252="znížená",J252,0)</f>
        <v>0</v>
      </c>
      <c r="BG252" s="171">
        <f>IF(N252="zákl. prenesená",J252,0)</f>
        <v>0</v>
      </c>
      <c r="BH252" s="171">
        <f>IF(N252="zníž. prenesená",J252,0)</f>
        <v>0</v>
      </c>
      <c r="BI252" s="171">
        <f>IF(N252="nulová",J252,0)</f>
        <v>0</v>
      </c>
      <c r="BJ252" s="18" t="s">
        <v>87</v>
      </c>
      <c r="BK252" s="171">
        <f>ROUND(I252*H252,2)</f>
        <v>0</v>
      </c>
      <c r="BL252" s="18" t="s">
        <v>843</v>
      </c>
      <c r="BM252" s="170" t="s">
        <v>2541</v>
      </c>
    </row>
    <row r="253" spans="1:65" s="12" customFormat="1" ht="25.95" customHeight="1">
      <c r="B253" s="144"/>
      <c r="D253" s="145" t="s">
        <v>74</v>
      </c>
      <c r="E253" s="146" t="s">
        <v>2542</v>
      </c>
      <c r="F253" s="146" t="s">
        <v>2543</v>
      </c>
      <c r="I253" s="147"/>
      <c r="J253" s="148">
        <f>BK253</f>
        <v>0</v>
      </c>
      <c r="L253" s="144"/>
      <c r="M253" s="149"/>
      <c r="N253" s="150"/>
      <c r="O253" s="150"/>
      <c r="P253" s="151">
        <f>SUM(P254:P257)</f>
        <v>0</v>
      </c>
      <c r="Q253" s="150"/>
      <c r="R253" s="151">
        <f>SUM(R254:R257)</f>
        <v>0</v>
      </c>
      <c r="S253" s="150"/>
      <c r="T253" s="152">
        <f>SUM(T254:T257)</f>
        <v>0</v>
      </c>
      <c r="AR253" s="145" t="s">
        <v>269</v>
      </c>
      <c r="AT253" s="153" t="s">
        <v>74</v>
      </c>
      <c r="AU253" s="153" t="s">
        <v>75</v>
      </c>
      <c r="AY253" s="145" t="s">
        <v>234</v>
      </c>
      <c r="BK253" s="154">
        <f>SUM(BK254:BK257)</f>
        <v>0</v>
      </c>
    </row>
    <row r="254" spans="1:65" s="2" customFormat="1" ht="16.5" customHeight="1">
      <c r="A254" s="33"/>
      <c r="B254" s="157"/>
      <c r="C254" s="158" t="s">
        <v>1105</v>
      </c>
      <c r="D254" s="158" t="s">
        <v>237</v>
      </c>
      <c r="E254" s="159" t="s">
        <v>2544</v>
      </c>
      <c r="F254" s="160" t="s">
        <v>2545</v>
      </c>
      <c r="G254" s="161" t="s">
        <v>2348</v>
      </c>
      <c r="H254" s="162">
        <v>1</v>
      </c>
      <c r="I254" s="163"/>
      <c r="J254" s="164">
        <f>ROUND(I254*H254,2)</f>
        <v>0</v>
      </c>
      <c r="K254" s="165"/>
      <c r="L254" s="34"/>
      <c r="M254" s="166" t="s">
        <v>1</v>
      </c>
      <c r="N254" s="167" t="s">
        <v>41</v>
      </c>
      <c r="O254" s="62"/>
      <c r="P254" s="168">
        <f>O254*H254</f>
        <v>0</v>
      </c>
      <c r="Q254" s="168">
        <v>0</v>
      </c>
      <c r="R254" s="168">
        <f>Q254*H254</f>
        <v>0</v>
      </c>
      <c r="S254" s="168">
        <v>0</v>
      </c>
      <c r="T254" s="169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70" t="s">
        <v>241</v>
      </c>
      <c r="AT254" s="170" t="s">
        <v>237</v>
      </c>
      <c r="AU254" s="170" t="s">
        <v>82</v>
      </c>
      <c r="AY254" s="18" t="s">
        <v>234</v>
      </c>
      <c r="BE254" s="171">
        <f>IF(N254="základná",J254,0)</f>
        <v>0</v>
      </c>
      <c r="BF254" s="171">
        <f>IF(N254="znížená",J254,0)</f>
        <v>0</v>
      </c>
      <c r="BG254" s="171">
        <f>IF(N254="zákl. prenesená",J254,0)</f>
        <v>0</v>
      </c>
      <c r="BH254" s="171">
        <f>IF(N254="zníž. prenesená",J254,0)</f>
        <v>0</v>
      </c>
      <c r="BI254" s="171">
        <f>IF(N254="nulová",J254,0)</f>
        <v>0</v>
      </c>
      <c r="BJ254" s="18" t="s">
        <v>87</v>
      </c>
      <c r="BK254" s="171">
        <f>ROUND(I254*H254,2)</f>
        <v>0</v>
      </c>
      <c r="BL254" s="18" t="s">
        <v>241</v>
      </c>
      <c r="BM254" s="170" t="s">
        <v>2546</v>
      </c>
    </row>
    <row r="255" spans="1:65" s="2" customFormat="1" ht="16.5" customHeight="1">
      <c r="A255" s="33"/>
      <c r="B255" s="157"/>
      <c r="C255" s="158" t="s">
        <v>1109</v>
      </c>
      <c r="D255" s="158" t="s">
        <v>237</v>
      </c>
      <c r="E255" s="159" t="s">
        <v>2547</v>
      </c>
      <c r="F255" s="160" t="s">
        <v>2548</v>
      </c>
      <c r="G255" s="161" t="s">
        <v>2348</v>
      </c>
      <c r="H255" s="162">
        <v>1</v>
      </c>
      <c r="I255" s="163"/>
      <c r="J255" s="164">
        <f>ROUND(I255*H255,2)</f>
        <v>0</v>
      </c>
      <c r="K255" s="165"/>
      <c r="L255" s="34"/>
      <c r="M255" s="166" t="s">
        <v>1</v>
      </c>
      <c r="N255" s="167" t="s">
        <v>41</v>
      </c>
      <c r="O255" s="62"/>
      <c r="P255" s="168">
        <f>O255*H255</f>
        <v>0</v>
      </c>
      <c r="Q255" s="168">
        <v>0</v>
      </c>
      <c r="R255" s="168">
        <f>Q255*H255</f>
        <v>0</v>
      </c>
      <c r="S255" s="168">
        <v>0</v>
      </c>
      <c r="T255" s="169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70" t="s">
        <v>241</v>
      </c>
      <c r="AT255" s="170" t="s">
        <v>237</v>
      </c>
      <c r="AU255" s="170" t="s">
        <v>82</v>
      </c>
      <c r="AY255" s="18" t="s">
        <v>234</v>
      </c>
      <c r="BE255" s="171">
        <f>IF(N255="základná",J255,0)</f>
        <v>0</v>
      </c>
      <c r="BF255" s="171">
        <f>IF(N255="znížená",J255,0)</f>
        <v>0</v>
      </c>
      <c r="BG255" s="171">
        <f>IF(N255="zákl. prenesená",J255,0)</f>
        <v>0</v>
      </c>
      <c r="BH255" s="171">
        <f>IF(N255="zníž. prenesená",J255,0)</f>
        <v>0</v>
      </c>
      <c r="BI255" s="171">
        <f>IF(N255="nulová",J255,0)</f>
        <v>0</v>
      </c>
      <c r="BJ255" s="18" t="s">
        <v>87</v>
      </c>
      <c r="BK255" s="171">
        <f>ROUND(I255*H255,2)</f>
        <v>0</v>
      </c>
      <c r="BL255" s="18" t="s">
        <v>241</v>
      </c>
      <c r="BM255" s="170" t="s">
        <v>2549</v>
      </c>
    </row>
    <row r="256" spans="1:65" s="2" customFormat="1" ht="16.5" customHeight="1">
      <c r="A256" s="33"/>
      <c r="B256" s="157"/>
      <c r="C256" s="158" t="s">
        <v>1113</v>
      </c>
      <c r="D256" s="158" t="s">
        <v>237</v>
      </c>
      <c r="E256" s="159" t="s">
        <v>2550</v>
      </c>
      <c r="F256" s="160" t="s">
        <v>2551</v>
      </c>
      <c r="G256" s="161" t="s">
        <v>2348</v>
      </c>
      <c r="H256" s="162">
        <v>1</v>
      </c>
      <c r="I256" s="163"/>
      <c r="J256" s="164">
        <f>ROUND(I256*H256,2)</f>
        <v>0</v>
      </c>
      <c r="K256" s="165"/>
      <c r="L256" s="34"/>
      <c r="M256" s="166" t="s">
        <v>1</v>
      </c>
      <c r="N256" s="167" t="s">
        <v>41</v>
      </c>
      <c r="O256" s="62"/>
      <c r="P256" s="168">
        <f>O256*H256</f>
        <v>0</v>
      </c>
      <c r="Q256" s="168">
        <v>0</v>
      </c>
      <c r="R256" s="168">
        <f>Q256*H256</f>
        <v>0</v>
      </c>
      <c r="S256" s="168">
        <v>0</v>
      </c>
      <c r="T256" s="169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70" t="s">
        <v>241</v>
      </c>
      <c r="AT256" s="170" t="s">
        <v>237</v>
      </c>
      <c r="AU256" s="170" t="s">
        <v>82</v>
      </c>
      <c r="AY256" s="18" t="s">
        <v>234</v>
      </c>
      <c r="BE256" s="171">
        <f>IF(N256="základná",J256,0)</f>
        <v>0</v>
      </c>
      <c r="BF256" s="171">
        <f>IF(N256="znížená",J256,0)</f>
        <v>0</v>
      </c>
      <c r="BG256" s="171">
        <f>IF(N256="zákl. prenesená",J256,0)</f>
        <v>0</v>
      </c>
      <c r="BH256" s="171">
        <f>IF(N256="zníž. prenesená",J256,0)</f>
        <v>0</v>
      </c>
      <c r="BI256" s="171">
        <f>IF(N256="nulová",J256,0)</f>
        <v>0</v>
      </c>
      <c r="BJ256" s="18" t="s">
        <v>87</v>
      </c>
      <c r="BK256" s="171">
        <f>ROUND(I256*H256,2)</f>
        <v>0</v>
      </c>
      <c r="BL256" s="18" t="s">
        <v>241</v>
      </c>
      <c r="BM256" s="170" t="s">
        <v>2552</v>
      </c>
    </row>
    <row r="257" spans="1:65" s="2" customFormat="1" ht="16.5" customHeight="1">
      <c r="A257" s="33"/>
      <c r="B257" s="157"/>
      <c r="C257" s="158" t="s">
        <v>1117</v>
      </c>
      <c r="D257" s="158" t="s">
        <v>237</v>
      </c>
      <c r="E257" s="159" t="s">
        <v>2553</v>
      </c>
      <c r="F257" s="160" t="s">
        <v>2554</v>
      </c>
      <c r="G257" s="161" t="s">
        <v>2348</v>
      </c>
      <c r="H257" s="162">
        <v>1</v>
      </c>
      <c r="I257" s="163"/>
      <c r="J257" s="164">
        <f>ROUND(I257*H257,2)</f>
        <v>0</v>
      </c>
      <c r="K257" s="165"/>
      <c r="L257" s="34"/>
      <c r="M257" s="224" t="s">
        <v>1</v>
      </c>
      <c r="N257" s="225" t="s">
        <v>41</v>
      </c>
      <c r="O257" s="220"/>
      <c r="P257" s="221">
        <f>O257*H257</f>
        <v>0</v>
      </c>
      <c r="Q257" s="221">
        <v>0</v>
      </c>
      <c r="R257" s="221">
        <f>Q257*H257</f>
        <v>0</v>
      </c>
      <c r="S257" s="221">
        <v>0</v>
      </c>
      <c r="T257" s="222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70" t="s">
        <v>241</v>
      </c>
      <c r="AT257" s="170" t="s">
        <v>237</v>
      </c>
      <c r="AU257" s="170" t="s">
        <v>82</v>
      </c>
      <c r="AY257" s="18" t="s">
        <v>234</v>
      </c>
      <c r="BE257" s="171">
        <f>IF(N257="základná",J257,0)</f>
        <v>0</v>
      </c>
      <c r="BF257" s="171">
        <f>IF(N257="znížená",J257,0)</f>
        <v>0</v>
      </c>
      <c r="BG257" s="171">
        <f>IF(N257="zákl. prenesená",J257,0)</f>
        <v>0</v>
      </c>
      <c r="BH257" s="171">
        <f>IF(N257="zníž. prenesená",J257,0)</f>
        <v>0</v>
      </c>
      <c r="BI257" s="171">
        <f>IF(N257="nulová",J257,0)</f>
        <v>0</v>
      </c>
      <c r="BJ257" s="18" t="s">
        <v>87</v>
      </c>
      <c r="BK257" s="171">
        <f>ROUND(I257*H257,2)</f>
        <v>0</v>
      </c>
      <c r="BL257" s="18" t="s">
        <v>241</v>
      </c>
      <c r="BM257" s="170" t="s">
        <v>2555</v>
      </c>
    </row>
    <row r="258" spans="1:65" s="2" customFormat="1" ht="6.9" customHeight="1">
      <c r="A258" s="33"/>
      <c r="B258" s="51"/>
      <c r="C258" s="52"/>
      <c r="D258" s="52"/>
      <c r="E258" s="52"/>
      <c r="F258" s="52"/>
      <c r="G258" s="52"/>
      <c r="H258" s="52"/>
      <c r="I258" s="52"/>
      <c r="J258" s="52"/>
      <c r="K258" s="52"/>
      <c r="L258" s="34"/>
      <c r="M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</row>
  </sheetData>
  <autoFilter ref="C130:K257" xr:uid="{00000000-0009-0000-0000-000005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77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111</v>
      </c>
      <c r="AZ2" s="102" t="s">
        <v>195</v>
      </c>
      <c r="BA2" s="102" t="s">
        <v>196</v>
      </c>
      <c r="BB2" s="102" t="s">
        <v>1</v>
      </c>
      <c r="BC2" s="102" t="s">
        <v>2556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</row>
    <row r="5" spans="1:56" s="1" customFormat="1" ht="6.9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</row>
    <row r="8" spans="1:56" ht="13.2">
      <c r="B8" s="21"/>
      <c r="D8" s="28" t="s">
        <v>199</v>
      </c>
      <c r="L8" s="21"/>
    </row>
    <row r="9" spans="1:56" s="1" customFormat="1" ht="16.5" customHeight="1">
      <c r="B9" s="21"/>
      <c r="E9" s="284" t="s">
        <v>200</v>
      </c>
      <c r="F9" s="248"/>
      <c r="G9" s="248"/>
      <c r="H9" s="248"/>
      <c r="L9" s="21"/>
    </row>
    <row r="10" spans="1:56" s="1" customFormat="1" ht="12" customHeight="1">
      <c r="B10" s="21"/>
      <c r="D10" s="28" t="s">
        <v>201</v>
      </c>
      <c r="L10" s="21"/>
    </row>
    <row r="11" spans="1:56" s="2" customFormat="1" ht="16.5" customHeight="1">
      <c r="A11" s="33"/>
      <c r="B11" s="34"/>
      <c r="C11" s="33"/>
      <c r="D11" s="33"/>
      <c r="E11" s="286" t="s">
        <v>2557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6.5" customHeight="1">
      <c r="A13" s="33"/>
      <c r="B13" s="34"/>
      <c r="C13" s="33"/>
      <c r="D13" s="33"/>
      <c r="E13" s="266" t="s">
        <v>2558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31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205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ROUND(J130,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ROUND((SUM(BE130:BE176)),  2)</f>
        <v>0</v>
      </c>
      <c r="G37" s="110"/>
      <c r="H37" s="110"/>
      <c r="I37" s="111">
        <v>0.2</v>
      </c>
      <c r="J37" s="109">
        <f>ROUND(((SUM(BE130:BE176))*I37),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ROUND((SUM(BF130:BF176)),  2)</f>
        <v>0</v>
      </c>
      <c r="G38" s="110"/>
      <c r="H38" s="110"/>
      <c r="I38" s="111">
        <v>0.2</v>
      </c>
      <c r="J38" s="109">
        <f>ROUND(((SUM(BF130:BF176))*I38),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ROUND((SUM(BG130:BG176)),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ROUND((SUM(BH130:BH176)),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ROUND((SUM(BI130:BI176)),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200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2557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hidden="1" customHeight="1">
      <c r="A91" s="33"/>
      <c r="B91" s="34"/>
      <c r="C91" s="33"/>
      <c r="D91" s="33"/>
      <c r="E91" s="266" t="str">
        <f>E13</f>
        <v xml:space="preserve">SO 01.1-NV - Búracie práce - ZS 1.NP 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Ing. Michal Nágel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Ingrid Szegheőová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J130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211</v>
      </c>
      <c r="E101" s="127"/>
      <c r="F101" s="127"/>
      <c r="G101" s="127"/>
      <c r="H101" s="127"/>
      <c r="I101" s="127"/>
      <c r="J101" s="128">
        <f>J131</f>
        <v>0</v>
      </c>
      <c r="L101" s="125"/>
    </row>
    <row r="102" spans="1:47" s="10" customFormat="1" ht="19.95" hidden="1" customHeight="1">
      <c r="B102" s="129"/>
      <c r="D102" s="130" t="s">
        <v>212</v>
      </c>
      <c r="E102" s="131"/>
      <c r="F102" s="131"/>
      <c r="G102" s="131"/>
      <c r="H102" s="131"/>
      <c r="I102" s="131"/>
      <c r="J102" s="132">
        <f>J132</f>
        <v>0</v>
      </c>
      <c r="L102" s="129"/>
    </row>
    <row r="103" spans="1:47" s="10" customFormat="1" ht="19.95" hidden="1" customHeight="1">
      <c r="B103" s="129"/>
      <c r="D103" s="130" t="s">
        <v>213</v>
      </c>
      <c r="E103" s="131"/>
      <c r="F103" s="131"/>
      <c r="G103" s="131"/>
      <c r="H103" s="131"/>
      <c r="I103" s="131"/>
      <c r="J103" s="132">
        <f>J159</f>
        <v>0</v>
      </c>
      <c r="L103" s="129"/>
    </row>
    <row r="104" spans="1:47" s="10" customFormat="1" ht="14.85" hidden="1" customHeight="1">
      <c r="B104" s="129"/>
      <c r="D104" s="130" t="s">
        <v>214</v>
      </c>
      <c r="E104" s="131"/>
      <c r="F104" s="131"/>
      <c r="G104" s="131"/>
      <c r="H104" s="131"/>
      <c r="I104" s="131"/>
      <c r="J104" s="132">
        <f>J171</f>
        <v>0</v>
      </c>
      <c r="L104" s="129"/>
    </row>
    <row r="105" spans="1:47" s="9" customFormat="1" ht="24.9" hidden="1" customHeight="1">
      <c r="B105" s="125"/>
      <c r="D105" s="126" t="s">
        <v>215</v>
      </c>
      <c r="E105" s="127"/>
      <c r="F105" s="127"/>
      <c r="G105" s="127"/>
      <c r="H105" s="127"/>
      <c r="I105" s="127"/>
      <c r="J105" s="128">
        <f>J173</f>
        <v>0</v>
      </c>
      <c r="L105" s="125"/>
    </row>
    <row r="106" spans="1:47" s="10" customFormat="1" ht="19.95" hidden="1" customHeight="1">
      <c r="B106" s="129"/>
      <c r="D106" s="130" t="s">
        <v>217</v>
      </c>
      <c r="E106" s="131"/>
      <c r="F106" s="131"/>
      <c r="G106" s="131"/>
      <c r="H106" s="131"/>
      <c r="I106" s="131"/>
      <c r="J106" s="132">
        <f>J174</f>
        <v>0</v>
      </c>
      <c r="L106" s="129"/>
    </row>
    <row r="107" spans="1:47" s="2" customFormat="1" ht="21.75" hidden="1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" hidden="1" customHeight="1">
      <c r="A108" s="33"/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hidden="1"/>
    <row r="110" spans="1:47" hidden="1"/>
    <row r="111" spans="1:47" hidden="1"/>
    <row r="112" spans="1:47" s="2" customFormat="1" ht="6.9" customHeight="1">
      <c r="A112" s="33"/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24.9" customHeight="1">
      <c r="A113" s="33"/>
      <c r="B113" s="34"/>
      <c r="C113" s="22" t="s">
        <v>220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6.5" customHeight="1">
      <c r="A116" s="33"/>
      <c r="B116" s="34"/>
      <c r="C116" s="33"/>
      <c r="D116" s="33"/>
      <c r="E116" s="284" t="str">
        <f>E7</f>
        <v>PRESTAVBA BUDOV ZDRAVOTNÉHO STREDISKA - 9 B.J.</v>
      </c>
      <c r="F116" s="285"/>
      <c r="G116" s="285"/>
      <c r="H116" s="285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1" customFormat="1" ht="12" customHeight="1">
      <c r="B117" s="21"/>
      <c r="C117" s="28" t="s">
        <v>199</v>
      </c>
      <c r="L117" s="21"/>
    </row>
    <row r="118" spans="1:31" s="1" customFormat="1" ht="16.5" customHeight="1">
      <c r="B118" s="21"/>
      <c r="E118" s="284" t="s">
        <v>200</v>
      </c>
      <c r="F118" s="248"/>
      <c r="G118" s="248"/>
      <c r="H118" s="248"/>
      <c r="L118" s="21"/>
    </row>
    <row r="119" spans="1:31" s="1" customFormat="1" ht="12" customHeight="1">
      <c r="B119" s="21"/>
      <c r="C119" s="28" t="s">
        <v>201</v>
      </c>
      <c r="L119" s="21"/>
    </row>
    <row r="120" spans="1:31" s="2" customFormat="1" ht="16.5" customHeight="1">
      <c r="A120" s="33"/>
      <c r="B120" s="34"/>
      <c r="C120" s="33"/>
      <c r="D120" s="33"/>
      <c r="E120" s="286" t="s">
        <v>2557</v>
      </c>
      <c r="F120" s="287"/>
      <c r="G120" s="287"/>
      <c r="H120" s="287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203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66" t="str">
        <f>E13</f>
        <v xml:space="preserve">SO 01.1-NV - Búracie práce - ZS 1.NP </v>
      </c>
      <c r="F122" s="287"/>
      <c r="G122" s="287"/>
      <c r="H122" s="287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19</v>
      </c>
      <c r="D124" s="33"/>
      <c r="E124" s="33"/>
      <c r="F124" s="26" t="str">
        <f>F16</f>
        <v>kú: Jelka,p.č.:1174/1,4,24,25</v>
      </c>
      <c r="G124" s="33"/>
      <c r="H124" s="33"/>
      <c r="I124" s="28" t="s">
        <v>21</v>
      </c>
      <c r="J124" s="59" t="str">
        <f>IF(J16="","",J16)</f>
        <v>20. 4. 2022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15" customHeight="1">
      <c r="A126" s="33"/>
      <c r="B126" s="34"/>
      <c r="C126" s="28" t="s">
        <v>23</v>
      </c>
      <c r="D126" s="33"/>
      <c r="E126" s="33"/>
      <c r="F126" s="26" t="str">
        <f>E19</f>
        <v>Obec Jelka, Mierová 959/17, 925 23 Jelka</v>
      </c>
      <c r="G126" s="33"/>
      <c r="H126" s="33"/>
      <c r="I126" s="28" t="s">
        <v>30</v>
      </c>
      <c r="J126" s="31" t="str">
        <f>E25</f>
        <v>Ing. Michal Nágel</v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15" customHeight="1">
      <c r="A127" s="33"/>
      <c r="B127" s="34"/>
      <c r="C127" s="28" t="s">
        <v>27</v>
      </c>
      <c r="D127" s="33"/>
      <c r="E127" s="33"/>
      <c r="F127" s="26" t="str">
        <f>IF(E22="","",E22)</f>
        <v>Vyplň údaj</v>
      </c>
      <c r="G127" s="33"/>
      <c r="H127" s="33"/>
      <c r="I127" s="28" t="s">
        <v>32</v>
      </c>
      <c r="J127" s="31" t="str">
        <f>E28</f>
        <v>Ingrid Szegheőová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>
      <c r="A129" s="133"/>
      <c r="B129" s="134"/>
      <c r="C129" s="135" t="s">
        <v>221</v>
      </c>
      <c r="D129" s="136" t="s">
        <v>60</v>
      </c>
      <c r="E129" s="136" t="s">
        <v>56</v>
      </c>
      <c r="F129" s="136" t="s">
        <v>57</v>
      </c>
      <c r="G129" s="136" t="s">
        <v>222</v>
      </c>
      <c r="H129" s="136" t="s">
        <v>223</v>
      </c>
      <c r="I129" s="136" t="s">
        <v>224</v>
      </c>
      <c r="J129" s="137" t="s">
        <v>208</v>
      </c>
      <c r="K129" s="138" t="s">
        <v>225</v>
      </c>
      <c r="L129" s="139"/>
      <c r="M129" s="66" t="s">
        <v>1</v>
      </c>
      <c r="N129" s="67" t="s">
        <v>39</v>
      </c>
      <c r="O129" s="67" t="s">
        <v>226</v>
      </c>
      <c r="P129" s="67" t="s">
        <v>227</v>
      </c>
      <c r="Q129" s="67" t="s">
        <v>228</v>
      </c>
      <c r="R129" s="67" t="s">
        <v>229</v>
      </c>
      <c r="S129" s="67" t="s">
        <v>230</v>
      </c>
      <c r="T129" s="68" t="s">
        <v>231</v>
      </c>
      <c r="U129" s="133"/>
      <c r="V129" s="133"/>
      <c r="W129" s="133"/>
      <c r="X129" s="133"/>
      <c r="Y129" s="133"/>
      <c r="Z129" s="133"/>
      <c r="AA129" s="133"/>
      <c r="AB129" s="133"/>
      <c r="AC129" s="133"/>
      <c r="AD129" s="133"/>
      <c r="AE129" s="133"/>
    </row>
    <row r="130" spans="1:65" s="2" customFormat="1" ht="22.95" customHeight="1">
      <c r="A130" s="33"/>
      <c r="B130" s="34"/>
      <c r="C130" s="73" t="s">
        <v>209</v>
      </c>
      <c r="D130" s="33"/>
      <c r="E130" s="33"/>
      <c r="F130" s="33"/>
      <c r="G130" s="33"/>
      <c r="H130" s="33"/>
      <c r="I130" s="33"/>
      <c r="J130" s="140">
        <f>BK130</f>
        <v>0</v>
      </c>
      <c r="K130" s="33"/>
      <c r="L130" s="34"/>
      <c r="M130" s="69"/>
      <c r="N130" s="60"/>
      <c r="O130" s="70"/>
      <c r="P130" s="141">
        <f>P131+P173</f>
        <v>0</v>
      </c>
      <c r="Q130" s="70"/>
      <c r="R130" s="141">
        <f>R131+R173</f>
        <v>24.930910400000002</v>
      </c>
      <c r="S130" s="70"/>
      <c r="T130" s="142">
        <f>T131+T173</f>
        <v>4.4610175000000005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74</v>
      </c>
      <c r="AU130" s="18" t="s">
        <v>210</v>
      </c>
      <c r="BK130" s="143">
        <f>BK131+BK173</f>
        <v>0</v>
      </c>
    </row>
    <row r="131" spans="1:65" s="12" customFormat="1" ht="25.95" customHeight="1">
      <c r="B131" s="144"/>
      <c r="D131" s="145" t="s">
        <v>74</v>
      </c>
      <c r="E131" s="146" t="s">
        <v>232</v>
      </c>
      <c r="F131" s="146" t="s">
        <v>233</v>
      </c>
      <c r="I131" s="147"/>
      <c r="J131" s="148">
        <f>BK131</f>
        <v>0</v>
      </c>
      <c r="L131" s="144"/>
      <c r="M131" s="149"/>
      <c r="N131" s="150"/>
      <c r="O131" s="150"/>
      <c r="P131" s="151">
        <f>P132+P159</f>
        <v>0</v>
      </c>
      <c r="Q131" s="150"/>
      <c r="R131" s="151">
        <f>R132+R159</f>
        <v>24.930910400000002</v>
      </c>
      <c r="S131" s="150"/>
      <c r="T131" s="152">
        <f>T132+T159</f>
        <v>4.3988500000000004</v>
      </c>
      <c r="AR131" s="145" t="s">
        <v>82</v>
      </c>
      <c r="AT131" s="153" t="s">
        <v>74</v>
      </c>
      <c r="AU131" s="153" t="s">
        <v>75</v>
      </c>
      <c r="AY131" s="145" t="s">
        <v>234</v>
      </c>
      <c r="BK131" s="154">
        <f>BK132+BK159</f>
        <v>0</v>
      </c>
    </row>
    <row r="132" spans="1:65" s="12" customFormat="1" ht="22.95" customHeight="1">
      <c r="B132" s="144"/>
      <c r="D132" s="145" t="s">
        <v>74</v>
      </c>
      <c r="E132" s="155" t="s">
        <v>235</v>
      </c>
      <c r="F132" s="155" t="s">
        <v>236</v>
      </c>
      <c r="I132" s="147"/>
      <c r="J132" s="156">
        <f>BK132</f>
        <v>0</v>
      </c>
      <c r="L132" s="144"/>
      <c r="M132" s="149"/>
      <c r="N132" s="150"/>
      <c r="O132" s="150"/>
      <c r="P132" s="151">
        <f>SUM(P133:P158)</f>
        <v>0</v>
      </c>
      <c r="Q132" s="150"/>
      <c r="R132" s="151">
        <f>SUM(R133:R158)</f>
        <v>0</v>
      </c>
      <c r="S132" s="150"/>
      <c r="T132" s="152">
        <f>SUM(T133:T158)</f>
        <v>4.3988500000000004</v>
      </c>
      <c r="AR132" s="145" t="s">
        <v>82</v>
      </c>
      <c r="AT132" s="153" t="s">
        <v>74</v>
      </c>
      <c r="AU132" s="153" t="s">
        <v>82</v>
      </c>
      <c r="AY132" s="145" t="s">
        <v>234</v>
      </c>
      <c r="BK132" s="154">
        <f>SUM(BK133:BK158)</f>
        <v>0</v>
      </c>
    </row>
    <row r="133" spans="1:65" s="2" customFormat="1" ht="37.950000000000003" customHeight="1">
      <c r="A133" s="33"/>
      <c r="B133" s="157"/>
      <c r="C133" s="158" t="s">
        <v>82</v>
      </c>
      <c r="D133" s="158" t="s">
        <v>237</v>
      </c>
      <c r="E133" s="159" t="s">
        <v>254</v>
      </c>
      <c r="F133" s="160" t="s">
        <v>255</v>
      </c>
      <c r="G133" s="161" t="s">
        <v>256</v>
      </c>
      <c r="H133" s="162">
        <v>439.88499999999999</v>
      </c>
      <c r="I133" s="163"/>
      <c r="J133" s="164">
        <f>ROUND(I133*H133,2)</f>
        <v>0</v>
      </c>
      <c r="K133" s="165"/>
      <c r="L133" s="34"/>
      <c r="M133" s="166" t="s">
        <v>1</v>
      </c>
      <c r="N133" s="167" t="s">
        <v>41</v>
      </c>
      <c r="O133" s="62"/>
      <c r="P133" s="168">
        <f>O133*H133</f>
        <v>0</v>
      </c>
      <c r="Q133" s="168">
        <v>0</v>
      </c>
      <c r="R133" s="168">
        <f>Q133*H133</f>
        <v>0</v>
      </c>
      <c r="S133" s="168">
        <v>0.01</v>
      </c>
      <c r="T133" s="169">
        <f>S133*H133</f>
        <v>4.3988500000000004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70" t="s">
        <v>241</v>
      </c>
      <c r="AT133" s="170" t="s">
        <v>237</v>
      </c>
      <c r="AU133" s="170" t="s">
        <v>87</v>
      </c>
      <c r="AY133" s="18" t="s">
        <v>234</v>
      </c>
      <c r="BE133" s="171">
        <f>IF(N133="základná",J133,0)</f>
        <v>0</v>
      </c>
      <c r="BF133" s="171">
        <f>IF(N133="znížená",J133,0)</f>
        <v>0</v>
      </c>
      <c r="BG133" s="171">
        <f>IF(N133="zákl. prenesená",J133,0)</f>
        <v>0</v>
      </c>
      <c r="BH133" s="171">
        <f>IF(N133="zníž. prenesená",J133,0)</f>
        <v>0</v>
      </c>
      <c r="BI133" s="171">
        <f>IF(N133="nulová",J133,0)</f>
        <v>0</v>
      </c>
      <c r="BJ133" s="18" t="s">
        <v>87</v>
      </c>
      <c r="BK133" s="171">
        <f>ROUND(I133*H133,2)</f>
        <v>0</v>
      </c>
      <c r="BL133" s="18" t="s">
        <v>241</v>
      </c>
      <c r="BM133" s="170" t="s">
        <v>2559</v>
      </c>
    </row>
    <row r="134" spans="1:65" s="13" customFormat="1">
      <c r="B134" s="172"/>
      <c r="D134" s="173" t="s">
        <v>243</v>
      </c>
      <c r="E134" s="174" t="s">
        <v>1</v>
      </c>
      <c r="F134" s="175" t="s">
        <v>2560</v>
      </c>
      <c r="H134" s="174" t="s">
        <v>1</v>
      </c>
      <c r="I134" s="176"/>
      <c r="L134" s="172"/>
      <c r="M134" s="177"/>
      <c r="N134" s="178"/>
      <c r="O134" s="178"/>
      <c r="P134" s="178"/>
      <c r="Q134" s="178"/>
      <c r="R134" s="178"/>
      <c r="S134" s="178"/>
      <c r="T134" s="179"/>
      <c r="AT134" s="174" t="s">
        <v>243</v>
      </c>
      <c r="AU134" s="174" t="s">
        <v>87</v>
      </c>
      <c r="AV134" s="13" t="s">
        <v>82</v>
      </c>
      <c r="AW134" s="13" t="s">
        <v>29</v>
      </c>
      <c r="AX134" s="13" t="s">
        <v>75</v>
      </c>
      <c r="AY134" s="174" t="s">
        <v>234</v>
      </c>
    </row>
    <row r="135" spans="1:65" s="14" customFormat="1" ht="20.399999999999999">
      <c r="B135" s="180"/>
      <c r="D135" s="173" t="s">
        <v>243</v>
      </c>
      <c r="E135" s="181" t="s">
        <v>1</v>
      </c>
      <c r="F135" s="182" t="s">
        <v>2561</v>
      </c>
      <c r="H135" s="183">
        <v>418.88</v>
      </c>
      <c r="I135" s="184"/>
      <c r="L135" s="180"/>
      <c r="M135" s="185"/>
      <c r="N135" s="186"/>
      <c r="O135" s="186"/>
      <c r="P135" s="186"/>
      <c r="Q135" s="186"/>
      <c r="R135" s="186"/>
      <c r="S135" s="186"/>
      <c r="T135" s="187"/>
      <c r="AT135" s="181" t="s">
        <v>243</v>
      </c>
      <c r="AU135" s="181" t="s">
        <v>87</v>
      </c>
      <c r="AV135" s="14" t="s">
        <v>87</v>
      </c>
      <c r="AW135" s="14" t="s">
        <v>29</v>
      </c>
      <c r="AX135" s="14" t="s">
        <v>75</v>
      </c>
      <c r="AY135" s="181" t="s">
        <v>234</v>
      </c>
    </row>
    <row r="136" spans="1:65" s="14" customFormat="1">
      <c r="B136" s="180"/>
      <c r="D136" s="173" t="s">
        <v>243</v>
      </c>
      <c r="E136" s="181" t="s">
        <v>1</v>
      </c>
      <c r="F136" s="182" t="s">
        <v>2562</v>
      </c>
      <c r="H136" s="183">
        <v>34.74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243</v>
      </c>
      <c r="AU136" s="181" t="s">
        <v>87</v>
      </c>
      <c r="AV136" s="14" t="s">
        <v>87</v>
      </c>
      <c r="AW136" s="14" t="s">
        <v>29</v>
      </c>
      <c r="AX136" s="14" t="s">
        <v>75</v>
      </c>
      <c r="AY136" s="181" t="s">
        <v>234</v>
      </c>
    </row>
    <row r="137" spans="1:65" s="14" customFormat="1">
      <c r="B137" s="180"/>
      <c r="D137" s="173" t="s">
        <v>243</v>
      </c>
      <c r="E137" s="181" t="s">
        <v>1</v>
      </c>
      <c r="F137" s="182" t="s">
        <v>2563</v>
      </c>
      <c r="H137" s="183">
        <v>31.04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243</v>
      </c>
      <c r="AU137" s="181" t="s">
        <v>87</v>
      </c>
      <c r="AV137" s="14" t="s">
        <v>87</v>
      </c>
      <c r="AW137" s="14" t="s">
        <v>29</v>
      </c>
      <c r="AX137" s="14" t="s">
        <v>75</v>
      </c>
      <c r="AY137" s="181" t="s">
        <v>234</v>
      </c>
    </row>
    <row r="138" spans="1:65" s="16" customFormat="1">
      <c r="B138" s="210"/>
      <c r="D138" s="173" t="s">
        <v>243</v>
      </c>
      <c r="E138" s="211" t="s">
        <v>1</v>
      </c>
      <c r="F138" s="212" t="s">
        <v>2564</v>
      </c>
      <c r="H138" s="213">
        <v>484.66</v>
      </c>
      <c r="I138" s="214"/>
      <c r="L138" s="210"/>
      <c r="M138" s="215"/>
      <c r="N138" s="216"/>
      <c r="O138" s="216"/>
      <c r="P138" s="216"/>
      <c r="Q138" s="216"/>
      <c r="R138" s="216"/>
      <c r="S138" s="216"/>
      <c r="T138" s="217"/>
      <c r="AT138" s="211" t="s">
        <v>243</v>
      </c>
      <c r="AU138" s="211" t="s">
        <v>87</v>
      </c>
      <c r="AV138" s="16" t="s">
        <v>92</v>
      </c>
      <c r="AW138" s="16" t="s">
        <v>29</v>
      </c>
      <c r="AX138" s="16" t="s">
        <v>75</v>
      </c>
      <c r="AY138" s="211" t="s">
        <v>234</v>
      </c>
    </row>
    <row r="139" spans="1:65" s="13" customFormat="1">
      <c r="B139" s="172"/>
      <c r="D139" s="173" t="s">
        <v>243</v>
      </c>
      <c r="E139" s="174" t="s">
        <v>1</v>
      </c>
      <c r="F139" s="175" t="s">
        <v>2565</v>
      </c>
      <c r="H139" s="174" t="s">
        <v>1</v>
      </c>
      <c r="I139" s="176"/>
      <c r="L139" s="172"/>
      <c r="M139" s="177"/>
      <c r="N139" s="178"/>
      <c r="O139" s="178"/>
      <c r="P139" s="178"/>
      <c r="Q139" s="178"/>
      <c r="R139" s="178"/>
      <c r="S139" s="178"/>
      <c r="T139" s="179"/>
      <c r="AT139" s="174" t="s">
        <v>243</v>
      </c>
      <c r="AU139" s="174" t="s">
        <v>87</v>
      </c>
      <c r="AV139" s="13" t="s">
        <v>82</v>
      </c>
      <c r="AW139" s="13" t="s">
        <v>29</v>
      </c>
      <c r="AX139" s="13" t="s">
        <v>75</v>
      </c>
      <c r="AY139" s="174" t="s">
        <v>234</v>
      </c>
    </row>
    <row r="140" spans="1:65" s="14" customFormat="1" ht="20.399999999999999">
      <c r="B140" s="180"/>
      <c r="D140" s="173" t="s">
        <v>243</v>
      </c>
      <c r="E140" s="181" t="s">
        <v>1</v>
      </c>
      <c r="F140" s="182" t="s">
        <v>2566</v>
      </c>
      <c r="H140" s="183">
        <v>31.71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243</v>
      </c>
      <c r="AU140" s="181" t="s">
        <v>87</v>
      </c>
      <c r="AV140" s="14" t="s">
        <v>87</v>
      </c>
      <c r="AW140" s="14" t="s">
        <v>29</v>
      </c>
      <c r="AX140" s="14" t="s">
        <v>75</v>
      </c>
      <c r="AY140" s="181" t="s">
        <v>234</v>
      </c>
    </row>
    <row r="141" spans="1:65" s="16" customFormat="1">
      <c r="B141" s="210"/>
      <c r="D141" s="173" t="s">
        <v>243</v>
      </c>
      <c r="E141" s="211" t="s">
        <v>1</v>
      </c>
      <c r="F141" s="212" t="s">
        <v>2567</v>
      </c>
      <c r="H141" s="213">
        <v>31.71</v>
      </c>
      <c r="I141" s="214"/>
      <c r="L141" s="210"/>
      <c r="M141" s="215"/>
      <c r="N141" s="216"/>
      <c r="O141" s="216"/>
      <c r="P141" s="216"/>
      <c r="Q141" s="216"/>
      <c r="R141" s="216"/>
      <c r="S141" s="216"/>
      <c r="T141" s="217"/>
      <c r="AT141" s="211" t="s">
        <v>243</v>
      </c>
      <c r="AU141" s="211" t="s">
        <v>87</v>
      </c>
      <c r="AV141" s="16" t="s">
        <v>92</v>
      </c>
      <c r="AW141" s="16" t="s">
        <v>29</v>
      </c>
      <c r="AX141" s="16" t="s">
        <v>75</v>
      </c>
      <c r="AY141" s="211" t="s">
        <v>234</v>
      </c>
    </row>
    <row r="142" spans="1:65" s="13" customFormat="1">
      <c r="B142" s="172"/>
      <c r="D142" s="173" t="s">
        <v>243</v>
      </c>
      <c r="E142" s="174" t="s">
        <v>1</v>
      </c>
      <c r="F142" s="175" t="s">
        <v>262</v>
      </c>
      <c r="H142" s="174" t="s">
        <v>1</v>
      </c>
      <c r="I142" s="176"/>
      <c r="L142" s="172"/>
      <c r="M142" s="177"/>
      <c r="N142" s="178"/>
      <c r="O142" s="178"/>
      <c r="P142" s="178"/>
      <c r="Q142" s="178"/>
      <c r="R142" s="178"/>
      <c r="S142" s="178"/>
      <c r="T142" s="179"/>
      <c r="AT142" s="174" t="s">
        <v>243</v>
      </c>
      <c r="AU142" s="174" t="s">
        <v>87</v>
      </c>
      <c r="AV142" s="13" t="s">
        <v>82</v>
      </c>
      <c r="AW142" s="13" t="s">
        <v>29</v>
      </c>
      <c r="AX142" s="13" t="s">
        <v>75</v>
      </c>
      <c r="AY142" s="174" t="s">
        <v>234</v>
      </c>
    </row>
    <row r="143" spans="1:65" s="14" customFormat="1">
      <c r="B143" s="180"/>
      <c r="D143" s="173" t="s">
        <v>243</v>
      </c>
      <c r="E143" s="181" t="s">
        <v>1</v>
      </c>
      <c r="F143" s="182" t="s">
        <v>2568</v>
      </c>
      <c r="H143" s="183">
        <v>-62.774999999999999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243</v>
      </c>
      <c r="AU143" s="181" t="s">
        <v>87</v>
      </c>
      <c r="AV143" s="14" t="s">
        <v>87</v>
      </c>
      <c r="AW143" s="14" t="s">
        <v>29</v>
      </c>
      <c r="AX143" s="14" t="s">
        <v>75</v>
      </c>
      <c r="AY143" s="181" t="s">
        <v>234</v>
      </c>
    </row>
    <row r="144" spans="1:65" s="14" customFormat="1">
      <c r="B144" s="180"/>
      <c r="D144" s="173" t="s">
        <v>243</v>
      </c>
      <c r="E144" s="181" t="s">
        <v>1</v>
      </c>
      <c r="F144" s="182" t="s">
        <v>2569</v>
      </c>
      <c r="H144" s="183">
        <v>-13.71</v>
      </c>
      <c r="I144" s="184"/>
      <c r="L144" s="180"/>
      <c r="M144" s="185"/>
      <c r="N144" s="186"/>
      <c r="O144" s="186"/>
      <c r="P144" s="186"/>
      <c r="Q144" s="186"/>
      <c r="R144" s="186"/>
      <c r="S144" s="186"/>
      <c r="T144" s="187"/>
      <c r="AT144" s="181" t="s">
        <v>243</v>
      </c>
      <c r="AU144" s="181" t="s">
        <v>87</v>
      </c>
      <c r="AV144" s="14" t="s">
        <v>87</v>
      </c>
      <c r="AW144" s="14" t="s">
        <v>29</v>
      </c>
      <c r="AX144" s="14" t="s">
        <v>75</v>
      </c>
      <c r="AY144" s="181" t="s">
        <v>234</v>
      </c>
    </row>
    <row r="145" spans="1:65" s="16" customFormat="1">
      <c r="B145" s="210"/>
      <c r="D145" s="173" t="s">
        <v>243</v>
      </c>
      <c r="E145" s="211" t="s">
        <v>1</v>
      </c>
      <c r="F145" s="212" t="s">
        <v>2570</v>
      </c>
      <c r="H145" s="213">
        <v>-76.484999999999999</v>
      </c>
      <c r="I145" s="214"/>
      <c r="L145" s="210"/>
      <c r="M145" s="215"/>
      <c r="N145" s="216"/>
      <c r="O145" s="216"/>
      <c r="P145" s="216"/>
      <c r="Q145" s="216"/>
      <c r="R145" s="216"/>
      <c r="S145" s="216"/>
      <c r="T145" s="217"/>
      <c r="AT145" s="211" t="s">
        <v>243</v>
      </c>
      <c r="AU145" s="211" t="s">
        <v>87</v>
      </c>
      <c r="AV145" s="16" t="s">
        <v>92</v>
      </c>
      <c r="AW145" s="16" t="s">
        <v>29</v>
      </c>
      <c r="AX145" s="16" t="s">
        <v>75</v>
      </c>
      <c r="AY145" s="211" t="s">
        <v>234</v>
      </c>
    </row>
    <row r="146" spans="1:65" s="15" customFormat="1">
      <c r="B146" s="188"/>
      <c r="D146" s="173" t="s">
        <v>243</v>
      </c>
      <c r="E146" s="189" t="s">
        <v>1</v>
      </c>
      <c r="F146" s="190" t="s">
        <v>248</v>
      </c>
      <c r="H146" s="191">
        <v>439.88499999999999</v>
      </c>
      <c r="I146" s="192"/>
      <c r="L146" s="188"/>
      <c r="M146" s="193"/>
      <c r="N146" s="194"/>
      <c r="O146" s="194"/>
      <c r="P146" s="194"/>
      <c r="Q146" s="194"/>
      <c r="R146" s="194"/>
      <c r="S146" s="194"/>
      <c r="T146" s="195"/>
      <c r="AT146" s="189" t="s">
        <v>243</v>
      </c>
      <c r="AU146" s="189" t="s">
        <v>87</v>
      </c>
      <c r="AV146" s="15" t="s">
        <v>241</v>
      </c>
      <c r="AW146" s="15" t="s">
        <v>29</v>
      </c>
      <c r="AX146" s="15" t="s">
        <v>82</v>
      </c>
      <c r="AY146" s="189" t="s">
        <v>234</v>
      </c>
    </row>
    <row r="147" spans="1:65" s="2" customFormat="1" ht="24.15" customHeight="1">
      <c r="A147" s="33"/>
      <c r="B147" s="157"/>
      <c r="C147" s="158" t="s">
        <v>87</v>
      </c>
      <c r="D147" s="158" t="s">
        <v>237</v>
      </c>
      <c r="E147" s="159" t="s">
        <v>265</v>
      </c>
      <c r="F147" s="160" t="s">
        <v>266</v>
      </c>
      <c r="G147" s="161" t="s">
        <v>267</v>
      </c>
      <c r="H147" s="162">
        <v>4.4610000000000003</v>
      </c>
      <c r="I147" s="163"/>
      <c r="J147" s="164">
        <f>ROUND(I147*H147,2)</f>
        <v>0</v>
      </c>
      <c r="K147" s="165"/>
      <c r="L147" s="34"/>
      <c r="M147" s="166" t="s">
        <v>1</v>
      </c>
      <c r="N147" s="167" t="s">
        <v>41</v>
      </c>
      <c r="O147" s="62"/>
      <c r="P147" s="168">
        <f>O147*H147</f>
        <v>0</v>
      </c>
      <c r="Q147" s="168">
        <v>0</v>
      </c>
      <c r="R147" s="168">
        <f>Q147*H147</f>
        <v>0</v>
      </c>
      <c r="S147" s="168">
        <v>0</v>
      </c>
      <c r="T147" s="169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0" t="s">
        <v>241</v>
      </c>
      <c r="AT147" s="170" t="s">
        <v>237</v>
      </c>
      <c r="AU147" s="170" t="s">
        <v>87</v>
      </c>
      <c r="AY147" s="18" t="s">
        <v>234</v>
      </c>
      <c r="BE147" s="171">
        <f>IF(N147="základná",J147,0)</f>
        <v>0</v>
      </c>
      <c r="BF147" s="171">
        <f>IF(N147="znížená",J147,0)</f>
        <v>0</v>
      </c>
      <c r="BG147" s="171">
        <f>IF(N147="zákl. prenesená",J147,0)</f>
        <v>0</v>
      </c>
      <c r="BH147" s="171">
        <f>IF(N147="zníž. prenesená",J147,0)</f>
        <v>0</v>
      </c>
      <c r="BI147" s="171">
        <f>IF(N147="nulová",J147,0)</f>
        <v>0</v>
      </c>
      <c r="BJ147" s="18" t="s">
        <v>87</v>
      </c>
      <c r="BK147" s="171">
        <f>ROUND(I147*H147,2)</f>
        <v>0</v>
      </c>
      <c r="BL147" s="18" t="s">
        <v>241</v>
      </c>
      <c r="BM147" s="170" t="s">
        <v>2571</v>
      </c>
    </row>
    <row r="148" spans="1:65" s="2" customFormat="1" ht="21.75" customHeight="1">
      <c r="A148" s="33"/>
      <c r="B148" s="157"/>
      <c r="C148" s="158" t="s">
        <v>92</v>
      </c>
      <c r="D148" s="158" t="s">
        <v>237</v>
      </c>
      <c r="E148" s="159" t="s">
        <v>270</v>
      </c>
      <c r="F148" s="160" t="s">
        <v>271</v>
      </c>
      <c r="G148" s="161" t="s">
        <v>267</v>
      </c>
      <c r="H148" s="162">
        <v>4.4610000000000003</v>
      </c>
      <c r="I148" s="163"/>
      <c r="J148" s="164">
        <f>ROUND(I148*H148,2)</f>
        <v>0</v>
      </c>
      <c r="K148" s="165"/>
      <c r="L148" s="34"/>
      <c r="M148" s="166" t="s">
        <v>1</v>
      </c>
      <c r="N148" s="167" t="s">
        <v>41</v>
      </c>
      <c r="O148" s="62"/>
      <c r="P148" s="168">
        <f>O148*H148</f>
        <v>0</v>
      </c>
      <c r="Q148" s="168">
        <v>0</v>
      </c>
      <c r="R148" s="168">
        <f>Q148*H148</f>
        <v>0</v>
      </c>
      <c r="S148" s="168">
        <v>0</v>
      </c>
      <c r="T148" s="169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0" t="s">
        <v>241</v>
      </c>
      <c r="AT148" s="170" t="s">
        <v>237</v>
      </c>
      <c r="AU148" s="170" t="s">
        <v>87</v>
      </c>
      <c r="AY148" s="18" t="s">
        <v>234</v>
      </c>
      <c r="BE148" s="171">
        <f>IF(N148="základná",J148,0)</f>
        <v>0</v>
      </c>
      <c r="BF148" s="171">
        <f>IF(N148="znížená",J148,0)</f>
        <v>0</v>
      </c>
      <c r="BG148" s="171">
        <f>IF(N148="zákl. prenesená",J148,0)</f>
        <v>0</v>
      </c>
      <c r="BH148" s="171">
        <f>IF(N148="zníž. prenesená",J148,0)</f>
        <v>0</v>
      </c>
      <c r="BI148" s="171">
        <f>IF(N148="nulová",J148,0)</f>
        <v>0</v>
      </c>
      <c r="BJ148" s="18" t="s">
        <v>87</v>
      </c>
      <c r="BK148" s="171">
        <f>ROUND(I148*H148,2)</f>
        <v>0</v>
      </c>
      <c r="BL148" s="18" t="s">
        <v>241</v>
      </c>
      <c r="BM148" s="170" t="s">
        <v>2572</v>
      </c>
    </row>
    <row r="149" spans="1:65" s="2" customFormat="1" ht="24.15" customHeight="1">
      <c r="A149" s="33"/>
      <c r="B149" s="157"/>
      <c r="C149" s="158" t="s">
        <v>241</v>
      </c>
      <c r="D149" s="158" t="s">
        <v>237</v>
      </c>
      <c r="E149" s="159" t="s">
        <v>274</v>
      </c>
      <c r="F149" s="160" t="s">
        <v>2573</v>
      </c>
      <c r="G149" s="161" t="s">
        <v>267</v>
      </c>
      <c r="H149" s="162">
        <v>17.844000000000001</v>
      </c>
      <c r="I149" s="163"/>
      <c r="J149" s="164">
        <f>ROUND(I149*H149,2)</f>
        <v>0</v>
      </c>
      <c r="K149" s="165"/>
      <c r="L149" s="34"/>
      <c r="M149" s="166" t="s">
        <v>1</v>
      </c>
      <c r="N149" s="167" t="s">
        <v>41</v>
      </c>
      <c r="O149" s="62"/>
      <c r="P149" s="168">
        <f>O149*H149</f>
        <v>0</v>
      </c>
      <c r="Q149" s="168">
        <v>0</v>
      </c>
      <c r="R149" s="168">
        <f>Q149*H149</f>
        <v>0</v>
      </c>
      <c r="S149" s="168">
        <v>0</v>
      </c>
      <c r="T149" s="169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0" t="s">
        <v>241</v>
      </c>
      <c r="AT149" s="170" t="s">
        <v>237</v>
      </c>
      <c r="AU149" s="170" t="s">
        <v>87</v>
      </c>
      <c r="AY149" s="18" t="s">
        <v>234</v>
      </c>
      <c r="BE149" s="171">
        <f>IF(N149="základná",J149,0)</f>
        <v>0</v>
      </c>
      <c r="BF149" s="171">
        <f>IF(N149="znížená",J149,0)</f>
        <v>0</v>
      </c>
      <c r="BG149" s="171">
        <f>IF(N149="zákl. prenesená",J149,0)</f>
        <v>0</v>
      </c>
      <c r="BH149" s="171">
        <f>IF(N149="zníž. prenesená",J149,0)</f>
        <v>0</v>
      </c>
      <c r="BI149" s="171">
        <f>IF(N149="nulová",J149,0)</f>
        <v>0</v>
      </c>
      <c r="BJ149" s="18" t="s">
        <v>87</v>
      </c>
      <c r="BK149" s="171">
        <f>ROUND(I149*H149,2)</f>
        <v>0</v>
      </c>
      <c r="BL149" s="18" t="s">
        <v>241</v>
      </c>
      <c r="BM149" s="170" t="s">
        <v>2574</v>
      </c>
    </row>
    <row r="150" spans="1:65" s="14" customFormat="1">
      <c r="B150" s="180"/>
      <c r="D150" s="173" t="s">
        <v>243</v>
      </c>
      <c r="E150" s="181" t="s">
        <v>1</v>
      </c>
      <c r="F150" s="182" t="s">
        <v>2575</v>
      </c>
      <c r="H150" s="183">
        <v>17.844000000000001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243</v>
      </c>
      <c r="AU150" s="181" t="s">
        <v>87</v>
      </c>
      <c r="AV150" s="14" t="s">
        <v>87</v>
      </c>
      <c r="AW150" s="14" t="s">
        <v>29</v>
      </c>
      <c r="AX150" s="14" t="s">
        <v>82</v>
      </c>
      <c r="AY150" s="181" t="s">
        <v>234</v>
      </c>
    </row>
    <row r="151" spans="1:65" s="2" customFormat="1" ht="24.15" customHeight="1">
      <c r="A151" s="33"/>
      <c r="B151" s="157"/>
      <c r="C151" s="158" t="s">
        <v>269</v>
      </c>
      <c r="D151" s="158" t="s">
        <v>237</v>
      </c>
      <c r="E151" s="159" t="s">
        <v>279</v>
      </c>
      <c r="F151" s="160" t="s">
        <v>280</v>
      </c>
      <c r="G151" s="161" t="s">
        <v>267</v>
      </c>
      <c r="H151" s="162">
        <v>4.4610000000000003</v>
      </c>
      <c r="I151" s="163"/>
      <c r="J151" s="164">
        <f>ROUND(I151*H151,2)</f>
        <v>0</v>
      </c>
      <c r="K151" s="165"/>
      <c r="L151" s="34"/>
      <c r="M151" s="166" t="s">
        <v>1</v>
      </c>
      <c r="N151" s="167" t="s">
        <v>41</v>
      </c>
      <c r="O151" s="62"/>
      <c r="P151" s="168">
        <f>O151*H151</f>
        <v>0</v>
      </c>
      <c r="Q151" s="168">
        <v>0</v>
      </c>
      <c r="R151" s="168">
        <f>Q151*H151</f>
        <v>0</v>
      </c>
      <c r="S151" s="168">
        <v>0</v>
      </c>
      <c r="T151" s="169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0" t="s">
        <v>241</v>
      </c>
      <c r="AT151" s="170" t="s">
        <v>237</v>
      </c>
      <c r="AU151" s="170" t="s">
        <v>87</v>
      </c>
      <c r="AY151" s="18" t="s">
        <v>234</v>
      </c>
      <c r="BE151" s="171">
        <f>IF(N151="základná",J151,0)</f>
        <v>0</v>
      </c>
      <c r="BF151" s="171">
        <f>IF(N151="znížená",J151,0)</f>
        <v>0</v>
      </c>
      <c r="BG151" s="171">
        <f>IF(N151="zákl. prenesená",J151,0)</f>
        <v>0</v>
      </c>
      <c r="BH151" s="171">
        <f>IF(N151="zníž. prenesená",J151,0)</f>
        <v>0</v>
      </c>
      <c r="BI151" s="171">
        <f>IF(N151="nulová",J151,0)</f>
        <v>0</v>
      </c>
      <c r="BJ151" s="18" t="s">
        <v>87</v>
      </c>
      <c r="BK151" s="171">
        <f>ROUND(I151*H151,2)</f>
        <v>0</v>
      </c>
      <c r="BL151" s="18" t="s">
        <v>241</v>
      </c>
      <c r="BM151" s="170" t="s">
        <v>2576</v>
      </c>
    </row>
    <row r="152" spans="1:65" s="2" customFormat="1" ht="24.15" customHeight="1">
      <c r="A152" s="33"/>
      <c r="B152" s="157"/>
      <c r="C152" s="158" t="s">
        <v>273</v>
      </c>
      <c r="D152" s="158" t="s">
        <v>237</v>
      </c>
      <c r="E152" s="159" t="s">
        <v>283</v>
      </c>
      <c r="F152" s="160" t="s">
        <v>284</v>
      </c>
      <c r="G152" s="161" t="s">
        <v>267</v>
      </c>
      <c r="H152" s="162">
        <v>4.4610000000000003</v>
      </c>
      <c r="I152" s="163"/>
      <c r="J152" s="164">
        <f>ROUND(I152*H152,2)</f>
        <v>0</v>
      </c>
      <c r="K152" s="165"/>
      <c r="L152" s="34"/>
      <c r="M152" s="166" t="s">
        <v>1</v>
      </c>
      <c r="N152" s="167" t="s">
        <v>41</v>
      </c>
      <c r="O152" s="62"/>
      <c r="P152" s="168">
        <f>O152*H152</f>
        <v>0</v>
      </c>
      <c r="Q152" s="168">
        <v>0</v>
      </c>
      <c r="R152" s="168">
        <f>Q152*H152</f>
        <v>0</v>
      </c>
      <c r="S152" s="168">
        <v>0</v>
      </c>
      <c r="T152" s="169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0" t="s">
        <v>241</v>
      </c>
      <c r="AT152" s="170" t="s">
        <v>237</v>
      </c>
      <c r="AU152" s="170" t="s">
        <v>87</v>
      </c>
      <c r="AY152" s="18" t="s">
        <v>234</v>
      </c>
      <c r="BE152" s="171">
        <f>IF(N152="základná",J152,0)</f>
        <v>0</v>
      </c>
      <c r="BF152" s="171">
        <f>IF(N152="znížená",J152,0)</f>
        <v>0</v>
      </c>
      <c r="BG152" s="171">
        <f>IF(N152="zákl. prenesená",J152,0)</f>
        <v>0</v>
      </c>
      <c r="BH152" s="171">
        <f>IF(N152="zníž. prenesená",J152,0)</f>
        <v>0</v>
      </c>
      <c r="BI152" s="171">
        <f>IF(N152="nulová",J152,0)</f>
        <v>0</v>
      </c>
      <c r="BJ152" s="18" t="s">
        <v>87</v>
      </c>
      <c r="BK152" s="171">
        <f>ROUND(I152*H152,2)</f>
        <v>0</v>
      </c>
      <c r="BL152" s="18" t="s">
        <v>241</v>
      </c>
      <c r="BM152" s="170" t="s">
        <v>2577</v>
      </c>
    </row>
    <row r="153" spans="1:65" s="2" customFormat="1" ht="24.15" customHeight="1">
      <c r="A153" s="33"/>
      <c r="B153" s="157"/>
      <c r="C153" s="158" t="s">
        <v>278</v>
      </c>
      <c r="D153" s="158" t="s">
        <v>237</v>
      </c>
      <c r="E153" s="159" t="s">
        <v>286</v>
      </c>
      <c r="F153" s="160" t="s">
        <v>287</v>
      </c>
      <c r="G153" s="161" t="s">
        <v>267</v>
      </c>
      <c r="H153" s="162">
        <v>4.399</v>
      </c>
      <c r="I153" s="163"/>
      <c r="J153" s="164">
        <f>ROUND(I153*H153,2)</f>
        <v>0</v>
      </c>
      <c r="K153" s="165"/>
      <c r="L153" s="34"/>
      <c r="M153" s="166" t="s">
        <v>1</v>
      </c>
      <c r="N153" s="167" t="s">
        <v>41</v>
      </c>
      <c r="O153" s="62"/>
      <c r="P153" s="168">
        <f>O153*H153</f>
        <v>0</v>
      </c>
      <c r="Q153" s="168">
        <v>0</v>
      </c>
      <c r="R153" s="168">
        <f>Q153*H153</f>
        <v>0</v>
      </c>
      <c r="S153" s="168">
        <v>0</v>
      </c>
      <c r="T153" s="169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0" t="s">
        <v>241</v>
      </c>
      <c r="AT153" s="170" t="s">
        <v>237</v>
      </c>
      <c r="AU153" s="170" t="s">
        <v>87</v>
      </c>
      <c r="AY153" s="18" t="s">
        <v>234</v>
      </c>
      <c r="BE153" s="171">
        <f>IF(N153="základná",J153,0)</f>
        <v>0</v>
      </c>
      <c r="BF153" s="171">
        <f>IF(N153="znížená",J153,0)</f>
        <v>0</v>
      </c>
      <c r="BG153" s="171">
        <f>IF(N153="zákl. prenesená",J153,0)</f>
        <v>0</v>
      </c>
      <c r="BH153" s="171">
        <f>IF(N153="zníž. prenesená",J153,0)</f>
        <v>0</v>
      </c>
      <c r="BI153" s="171">
        <f>IF(N153="nulová",J153,0)</f>
        <v>0</v>
      </c>
      <c r="BJ153" s="18" t="s">
        <v>87</v>
      </c>
      <c r="BK153" s="171">
        <f>ROUND(I153*H153,2)</f>
        <v>0</v>
      </c>
      <c r="BL153" s="18" t="s">
        <v>241</v>
      </c>
      <c r="BM153" s="170" t="s">
        <v>2578</v>
      </c>
    </row>
    <row r="154" spans="1:65" s="14" customFormat="1">
      <c r="B154" s="180"/>
      <c r="D154" s="173" t="s">
        <v>243</v>
      </c>
      <c r="E154" s="181" t="s">
        <v>1</v>
      </c>
      <c r="F154" s="182" t="s">
        <v>2579</v>
      </c>
      <c r="H154" s="183">
        <v>4.4610000000000003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243</v>
      </c>
      <c r="AU154" s="181" t="s">
        <v>87</v>
      </c>
      <c r="AV154" s="14" t="s">
        <v>87</v>
      </c>
      <c r="AW154" s="14" t="s">
        <v>29</v>
      </c>
      <c r="AX154" s="14" t="s">
        <v>75</v>
      </c>
      <c r="AY154" s="181" t="s">
        <v>234</v>
      </c>
    </row>
    <row r="155" spans="1:65" s="14" customFormat="1">
      <c r="B155" s="180"/>
      <c r="D155" s="173" t="s">
        <v>243</v>
      </c>
      <c r="E155" s="181" t="s">
        <v>1</v>
      </c>
      <c r="F155" s="182" t="s">
        <v>2580</v>
      </c>
      <c r="H155" s="183">
        <v>-6.2E-2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243</v>
      </c>
      <c r="AU155" s="181" t="s">
        <v>87</v>
      </c>
      <c r="AV155" s="14" t="s">
        <v>87</v>
      </c>
      <c r="AW155" s="14" t="s">
        <v>29</v>
      </c>
      <c r="AX155" s="14" t="s">
        <v>75</v>
      </c>
      <c r="AY155" s="181" t="s">
        <v>234</v>
      </c>
    </row>
    <row r="156" spans="1:65" s="15" customFormat="1">
      <c r="B156" s="188"/>
      <c r="D156" s="173" t="s">
        <v>243</v>
      </c>
      <c r="E156" s="189" t="s">
        <v>1</v>
      </c>
      <c r="F156" s="190" t="s">
        <v>248</v>
      </c>
      <c r="H156" s="191">
        <v>4.399</v>
      </c>
      <c r="I156" s="192"/>
      <c r="L156" s="188"/>
      <c r="M156" s="193"/>
      <c r="N156" s="194"/>
      <c r="O156" s="194"/>
      <c r="P156" s="194"/>
      <c r="Q156" s="194"/>
      <c r="R156" s="194"/>
      <c r="S156" s="194"/>
      <c r="T156" s="195"/>
      <c r="AT156" s="189" t="s">
        <v>243</v>
      </c>
      <c r="AU156" s="189" t="s">
        <v>87</v>
      </c>
      <c r="AV156" s="15" t="s">
        <v>241</v>
      </c>
      <c r="AW156" s="15" t="s">
        <v>29</v>
      </c>
      <c r="AX156" s="15" t="s">
        <v>82</v>
      </c>
      <c r="AY156" s="189" t="s">
        <v>234</v>
      </c>
    </row>
    <row r="157" spans="1:65" s="2" customFormat="1" ht="24.15" customHeight="1">
      <c r="A157" s="33"/>
      <c r="B157" s="157"/>
      <c r="C157" s="158" t="s">
        <v>282</v>
      </c>
      <c r="D157" s="158" t="s">
        <v>237</v>
      </c>
      <c r="E157" s="159" t="s">
        <v>299</v>
      </c>
      <c r="F157" s="160" t="s">
        <v>300</v>
      </c>
      <c r="G157" s="161" t="s">
        <v>267</v>
      </c>
      <c r="H157" s="162">
        <v>6.2E-2</v>
      </c>
      <c r="I157" s="163"/>
      <c r="J157" s="164">
        <f>ROUND(I157*H157,2)</f>
        <v>0</v>
      </c>
      <c r="K157" s="165"/>
      <c r="L157" s="34"/>
      <c r="M157" s="166" t="s">
        <v>1</v>
      </c>
      <c r="N157" s="167" t="s">
        <v>41</v>
      </c>
      <c r="O157" s="62"/>
      <c r="P157" s="168">
        <f>O157*H157</f>
        <v>0</v>
      </c>
      <c r="Q157" s="168">
        <v>0</v>
      </c>
      <c r="R157" s="168">
        <f>Q157*H157</f>
        <v>0</v>
      </c>
      <c r="S157" s="168">
        <v>0</v>
      </c>
      <c r="T157" s="169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0" t="s">
        <v>241</v>
      </c>
      <c r="AT157" s="170" t="s">
        <v>237</v>
      </c>
      <c r="AU157" s="170" t="s">
        <v>87</v>
      </c>
      <c r="AY157" s="18" t="s">
        <v>234</v>
      </c>
      <c r="BE157" s="171">
        <f>IF(N157="základná",J157,0)</f>
        <v>0</v>
      </c>
      <c r="BF157" s="171">
        <f>IF(N157="znížená",J157,0)</f>
        <v>0</v>
      </c>
      <c r="BG157" s="171">
        <f>IF(N157="zákl. prenesená",J157,0)</f>
        <v>0</v>
      </c>
      <c r="BH157" s="171">
        <f>IF(N157="zníž. prenesená",J157,0)</f>
        <v>0</v>
      </c>
      <c r="BI157" s="171">
        <f>IF(N157="nulová",J157,0)</f>
        <v>0</v>
      </c>
      <c r="BJ157" s="18" t="s">
        <v>87</v>
      </c>
      <c r="BK157" s="171">
        <f>ROUND(I157*H157,2)</f>
        <v>0</v>
      </c>
      <c r="BL157" s="18" t="s">
        <v>241</v>
      </c>
      <c r="BM157" s="170" t="s">
        <v>2581</v>
      </c>
    </row>
    <row r="158" spans="1:65" s="2" customFormat="1" ht="16.5" customHeight="1">
      <c r="A158" s="33"/>
      <c r="B158" s="157"/>
      <c r="C158" s="158" t="s">
        <v>235</v>
      </c>
      <c r="D158" s="158" t="s">
        <v>237</v>
      </c>
      <c r="E158" s="159" t="s">
        <v>303</v>
      </c>
      <c r="F158" s="160" t="s">
        <v>304</v>
      </c>
      <c r="G158" s="161" t="s">
        <v>305</v>
      </c>
      <c r="H158" s="162">
        <v>1</v>
      </c>
      <c r="I158" s="163"/>
      <c r="J158" s="164">
        <f>ROUND(I158*H158,2)</f>
        <v>0</v>
      </c>
      <c r="K158" s="165"/>
      <c r="L158" s="34"/>
      <c r="M158" s="166" t="s">
        <v>1</v>
      </c>
      <c r="N158" s="167" t="s">
        <v>41</v>
      </c>
      <c r="O158" s="62"/>
      <c r="P158" s="168">
        <f>O158*H158</f>
        <v>0</v>
      </c>
      <c r="Q158" s="168">
        <v>0</v>
      </c>
      <c r="R158" s="168">
        <f>Q158*H158</f>
        <v>0</v>
      </c>
      <c r="S158" s="168">
        <v>0</v>
      </c>
      <c r="T158" s="169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0" t="s">
        <v>241</v>
      </c>
      <c r="AT158" s="170" t="s">
        <v>237</v>
      </c>
      <c r="AU158" s="170" t="s">
        <v>87</v>
      </c>
      <c r="AY158" s="18" t="s">
        <v>234</v>
      </c>
      <c r="BE158" s="171">
        <f>IF(N158="základná",J158,0)</f>
        <v>0</v>
      </c>
      <c r="BF158" s="171">
        <f>IF(N158="znížená",J158,0)</f>
        <v>0</v>
      </c>
      <c r="BG158" s="171">
        <f>IF(N158="zákl. prenesená",J158,0)</f>
        <v>0</v>
      </c>
      <c r="BH158" s="171">
        <f>IF(N158="zníž. prenesená",J158,0)</f>
        <v>0</v>
      </c>
      <c r="BI158" s="171">
        <f>IF(N158="nulová",J158,0)</f>
        <v>0</v>
      </c>
      <c r="BJ158" s="18" t="s">
        <v>87</v>
      </c>
      <c r="BK158" s="171">
        <f>ROUND(I158*H158,2)</f>
        <v>0</v>
      </c>
      <c r="BL158" s="18" t="s">
        <v>241</v>
      </c>
      <c r="BM158" s="170" t="s">
        <v>2582</v>
      </c>
    </row>
    <row r="159" spans="1:65" s="12" customFormat="1" ht="22.95" customHeight="1">
      <c r="B159" s="144"/>
      <c r="D159" s="145" t="s">
        <v>74</v>
      </c>
      <c r="E159" s="155" t="s">
        <v>307</v>
      </c>
      <c r="F159" s="155" t="s">
        <v>308</v>
      </c>
      <c r="I159" s="147"/>
      <c r="J159" s="156">
        <f>BK159</f>
        <v>0</v>
      </c>
      <c r="L159" s="144"/>
      <c r="M159" s="149"/>
      <c r="N159" s="150"/>
      <c r="O159" s="150"/>
      <c r="P159" s="151">
        <f>P160+SUM(P161:P171)</f>
        <v>0</v>
      </c>
      <c r="Q159" s="150"/>
      <c r="R159" s="151">
        <f>R160+SUM(R161:R171)</f>
        <v>24.930910400000002</v>
      </c>
      <c r="S159" s="150"/>
      <c r="T159" s="152">
        <f>T160+SUM(T161:T171)</f>
        <v>0</v>
      </c>
      <c r="AR159" s="145" t="s">
        <v>82</v>
      </c>
      <c r="AT159" s="153" t="s">
        <v>74</v>
      </c>
      <c r="AU159" s="153" t="s">
        <v>82</v>
      </c>
      <c r="AY159" s="145" t="s">
        <v>234</v>
      </c>
      <c r="BK159" s="154">
        <f>BK160+SUM(BK161:BK171)</f>
        <v>0</v>
      </c>
    </row>
    <row r="160" spans="1:65" s="2" customFormat="1" ht="33" customHeight="1">
      <c r="A160" s="33"/>
      <c r="B160" s="157"/>
      <c r="C160" s="158" t="s">
        <v>292</v>
      </c>
      <c r="D160" s="158" t="s">
        <v>237</v>
      </c>
      <c r="E160" s="159" t="s">
        <v>310</v>
      </c>
      <c r="F160" s="160" t="s">
        <v>311</v>
      </c>
      <c r="G160" s="161" t="s">
        <v>256</v>
      </c>
      <c r="H160" s="162">
        <v>484.66</v>
      </c>
      <c r="I160" s="163"/>
      <c r="J160" s="164">
        <f>ROUND(I160*H160,2)</f>
        <v>0</v>
      </c>
      <c r="K160" s="165"/>
      <c r="L160" s="34"/>
      <c r="M160" s="166" t="s">
        <v>1</v>
      </c>
      <c r="N160" s="167" t="s">
        <v>41</v>
      </c>
      <c r="O160" s="62"/>
      <c r="P160" s="168">
        <f>O160*H160</f>
        <v>0</v>
      </c>
      <c r="Q160" s="168">
        <v>2.572E-2</v>
      </c>
      <c r="R160" s="168">
        <f>Q160*H160</f>
        <v>12.465455200000001</v>
      </c>
      <c r="S160" s="168">
        <v>0</v>
      </c>
      <c r="T160" s="169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0" t="s">
        <v>241</v>
      </c>
      <c r="AT160" s="170" t="s">
        <v>237</v>
      </c>
      <c r="AU160" s="170" t="s">
        <v>87</v>
      </c>
      <c r="AY160" s="18" t="s">
        <v>234</v>
      </c>
      <c r="BE160" s="171">
        <f>IF(N160="základná",J160,0)</f>
        <v>0</v>
      </c>
      <c r="BF160" s="171">
        <f>IF(N160="znížená",J160,0)</f>
        <v>0</v>
      </c>
      <c r="BG160" s="171">
        <f>IF(N160="zákl. prenesená",J160,0)</f>
        <v>0</v>
      </c>
      <c r="BH160" s="171">
        <f>IF(N160="zníž. prenesená",J160,0)</f>
        <v>0</v>
      </c>
      <c r="BI160" s="171">
        <f>IF(N160="nulová",J160,0)</f>
        <v>0</v>
      </c>
      <c r="BJ160" s="18" t="s">
        <v>87</v>
      </c>
      <c r="BK160" s="171">
        <f>ROUND(I160*H160,2)</f>
        <v>0</v>
      </c>
      <c r="BL160" s="18" t="s">
        <v>241</v>
      </c>
      <c r="BM160" s="170" t="s">
        <v>2583</v>
      </c>
    </row>
    <row r="161" spans="1:65" s="13" customFormat="1">
      <c r="B161" s="172"/>
      <c r="D161" s="173" t="s">
        <v>243</v>
      </c>
      <c r="E161" s="174" t="s">
        <v>1</v>
      </c>
      <c r="F161" s="175" t="s">
        <v>2584</v>
      </c>
      <c r="H161" s="174" t="s">
        <v>1</v>
      </c>
      <c r="I161" s="176"/>
      <c r="L161" s="172"/>
      <c r="M161" s="177"/>
      <c r="N161" s="178"/>
      <c r="O161" s="178"/>
      <c r="P161" s="178"/>
      <c r="Q161" s="178"/>
      <c r="R161" s="178"/>
      <c r="S161" s="178"/>
      <c r="T161" s="179"/>
      <c r="AT161" s="174" t="s">
        <v>243</v>
      </c>
      <c r="AU161" s="174" t="s">
        <v>87</v>
      </c>
      <c r="AV161" s="13" t="s">
        <v>82</v>
      </c>
      <c r="AW161" s="13" t="s">
        <v>29</v>
      </c>
      <c r="AX161" s="13" t="s">
        <v>75</v>
      </c>
      <c r="AY161" s="174" t="s">
        <v>234</v>
      </c>
    </row>
    <row r="162" spans="1:65" s="14" customFormat="1" ht="20.399999999999999">
      <c r="B162" s="180"/>
      <c r="D162" s="173" t="s">
        <v>243</v>
      </c>
      <c r="E162" s="181" t="s">
        <v>1</v>
      </c>
      <c r="F162" s="182" t="s">
        <v>2585</v>
      </c>
      <c r="H162" s="183">
        <v>418.88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243</v>
      </c>
      <c r="AU162" s="181" t="s">
        <v>87</v>
      </c>
      <c r="AV162" s="14" t="s">
        <v>87</v>
      </c>
      <c r="AW162" s="14" t="s">
        <v>29</v>
      </c>
      <c r="AX162" s="14" t="s">
        <v>75</v>
      </c>
      <c r="AY162" s="181" t="s">
        <v>234</v>
      </c>
    </row>
    <row r="163" spans="1:65" s="14" customFormat="1">
      <c r="B163" s="180"/>
      <c r="D163" s="173" t="s">
        <v>243</v>
      </c>
      <c r="E163" s="181" t="s">
        <v>1</v>
      </c>
      <c r="F163" s="182" t="s">
        <v>2586</v>
      </c>
      <c r="H163" s="183">
        <v>34.74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243</v>
      </c>
      <c r="AU163" s="181" t="s">
        <v>87</v>
      </c>
      <c r="AV163" s="14" t="s">
        <v>87</v>
      </c>
      <c r="AW163" s="14" t="s">
        <v>29</v>
      </c>
      <c r="AX163" s="14" t="s">
        <v>75</v>
      </c>
      <c r="AY163" s="181" t="s">
        <v>234</v>
      </c>
    </row>
    <row r="164" spans="1:65" s="14" customFormat="1">
      <c r="B164" s="180"/>
      <c r="D164" s="173" t="s">
        <v>243</v>
      </c>
      <c r="E164" s="181" t="s">
        <v>1</v>
      </c>
      <c r="F164" s="182" t="s">
        <v>2587</v>
      </c>
      <c r="H164" s="183">
        <v>31.04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243</v>
      </c>
      <c r="AU164" s="181" t="s">
        <v>87</v>
      </c>
      <c r="AV164" s="14" t="s">
        <v>87</v>
      </c>
      <c r="AW164" s="14" t="s">
        <v>29</v>
      </c>
      <c r="AX164" s="14" t="s">
        <v>75</v>
      </c>
      <c r="AY164" s="181" t="s">
        <v>234</v>
      </c>
    </row>
    <row r="165" spans="1:65" s="15" customFormat="1">
      <c r="B165" s="188"/>
      <c r="D165" s="173" t="s">
        <v>243</v>
      </c>
      <c r="E165" s="189" t="s">
        <v>195</v>
      </c>
      <c r="F165" s="190" t="s">
        <v>248</v>
      </c>
      <c r="H165" s="191">
        <v>484.66</v>
      </c>
      <c r="I165" s="192"/>
      <c r="L165" s="188"/>
      <c r="M165" s="193"/>
      <c r="N165" s="194"/>
      <c r="O165" s="194"/>
      <c r="P165" s="194"/>
      <c r="Q165" s="194"/>
      <c r="R165" s="194"/>
      <c r="S165" s="194"/>
      <c r="T165" s="195"/>
      <c r="AT165" s="189" t="s">
        <v>243</v>
      </c>
      <c r="AU165" s="189" t="s">
        <v>87</v>
      </c>
      <c r="AV165" s="15" t="s">
        <v>241</v>
      </c>
      <c r="AW165" s="15" t="s">
        <v>29</v>
      </c>
      <c r="AX165" s="15" t="s">
        <v>82</v>
      </c>
      <c r="AY165" s="189" t="s">
        <v>234</v>
      </c>
    </row>
    <row r="166" spans="1:65" s="2" customFormat="1" ht="44.25" customHeight="1">
      <c r="A166" s="33"/>
      <c r="B166" s="157"/>
      <c r="C166" s="158" t="s">
        <v>298</v>
      </c>
      <c r="D166" s="158" t="s">
        <v>237</v>
      </c>
      <c r="E166" s="159" t="s">
        <v>316</v>
      </c>
      <c r="F166" s="160" t="s">
        <v>317</v>
      </c>
      <c r="G166" s="161" t="s">
        <v>256</v>
      </c>
      <c r="H166" s="162">
        <v>484.66</v>
      </c>
      <c r="I166" s="163"/>
      <c r="J166" s="164">
        <f>ROUND(I166*H166,2)</f>
        <v>0</v>
      </c>
      <c r="K166" s="165"/>
      <c r="L166" s="34"/>
      <c r="M166" s="166" t="s">
        <v>1</v>
      </c>
      <c r="N166" s="167" t="s">
        <v>41</v>
      </c>
      <c r="O166" s="62"/>
      <c r="P166" s="168">
        <f>O166*H166</f>
        <v>0</v>
      </c>
      <c r="Q166" s="168">
        <v>0</v>
      </c>
      <c r="R166" s="168">
        <f>Q166*H166</f>
        <v>0</v>
      </c>
      <c r="S166" s="168">
        <v>0</v>
      </c>
      <c r="T166" s="16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0" t="s">
        <v>241</v>
      </c>
      <c r="AT166" s="170" t="s">
        <v>237</v>
      </c>
      <c r="AU166" s="170" t="s">
        <v>87</v>
      </c>
      <c r="AY166" s="18" t="s">
        <v>234</v>
      </c>
      <c r="BE166" s="171">
        <f>IF(N166="základná",J166,0)</f>
        <v>0</v>
      </c>
      <c r="BF166" s="171">
        <f>IF(N166="znížená",J166,0)</f>
        <v>0</v>
      </c>
      <c r="BG166" s="171">
        <f>IF(N166="zákl. prenesená",J166,0)</f>
        <v>0</v>
      </c>
      <c r="BH166" s="171">
        <f>IF(N166="zníž. prenesená",J166,0)</f>
        <v>0</v>
      </c>
      <c r="BI166" s="171">
        <f>IF(N166="nulová",J166,0)</f>
        <v>0</v>
      </c>
      <c r="BJ166" s="18" t="s">
        <v>87</v>
      </c>
      <c r="BK166" s="171">
        <f>ROUND(I166*H166,2)</f>
        <v>0</v>
      </c>
      <c r="BL166" s="18" t="s">
        <v>241</v>
      </c>
      <c r="BM166" s="170" t="s">
        <v>2588</v>
      </c>
    </row>
    <row r="167" spans="1:65" s="13" customFormat="1" ht="20.399999999999999">
      <c r="B167" s="172"/>
      <c r="D167" s="173" t="s">
        <v>243</v>
      </c>
      <c r="E167" s="174" t="s">
        <v>1</v>
      </c>
      <c r="F167" s="175" t="s">
        <v>319</v>
      </c>
      <c r="H167" s="174" t="s">
        <v>1</v>
      </c>
      <c r="I167" s="176"/>
      <c r="L167" s="172"/>
      <c r="M167" s="177"/>
      <c r="N167" s="178"/>
      <c r="O167" s="178"/>
      <c r="P167" s="178"/>
      <c r="Q167" s="178"/>
      <c r="R167" s="178"/>
      <c r="S167" s="178"/>
      <c r="T167" s="179"/>
      <c r="AT167" s="174" t="s">
        <v>243</v>
      </c>
      <c r="AU167" s="174" t="s">
        <v>87</v>
      </c>
      <c r="AV167" s="13" t="s">
        <v>82</v>
      </c>
      <c r="AW167" s="13" t="s">
        <v>29</v>
      </c>
      <c r="AX167" s="13" t="s">
        <v>75</v>
      </c>
      <c r="AY167" s="174" t="s">
        <v>234</v>
      </c>
    </row>
    <row r="168" spans="1:65" s="14" customFormat="1">
      <c r="B168" s="180"/>
      <c r="D168" s="173" t="s">
        <v>243</v>
      </c>
      <c r="E168" s="181" t="s">
        <v>1</v>
      </c>
      <c r="F168" s="182" t="s">
        <v>195</v>
      </c>
      <c r="H168" s="183">
        <v>484.66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243</v>
      </c>
      <c r="AU168" s="181" t="s">
        <v>87</v>
      </c>
      <c r="AV168" s="14" t="s">
        <v>87</v>
      </c>
      <c r="AW168" s="14" t="s">
        <v>29</v>
      </c>
      <c r="AX168" s="14" t="s">
        <v>82</v>
      </c>
      <c r="AY168" s="181" t="s">
        <v>234</v>
      </c>
    </row>
    <row r="169" spans="1:65" s="2" customFormat="1" ht="33" customHeight="1">
      <c r="A169" s="33"/>
      <c r="B169" s="157"/>
      <c r="C169" s="158" t="s">
        <v>302</v>
      </c>
      <c r="D169" s="158" t="s">
        <v>237</v>
      </c>
      <c r="E169" s="159" t="s">
        <v>322</v>
      </c>
      <c r="F169" s="160" t="s">
        <v>323</v>
      </c>
      <c r="G169" s="161" t="s">
        <v>256</v>
      </c>
      <c r="H169" s="162">
        <v>484.66</v>
      </c>
      <c r="I169" s="163"/>
      <c r="J169" s="164">
        <f>ROUND(I169*H169,2)</f>
        <v>0</v>
      </c>
      <c r="K169" s="165"/>
      <c r="L169" s="34"/>
      <c r="M169" s="166" t="s">
        <v>1</v>
      </c>
      <c r="N169" s="167" t="s">
        <v>41</v>
      </c>
      <c r="O169" s="62"/>
      <c r="P169" s="168">
        <f>O169*H169</f>
        <v>0</v>
      </c>
      <c r="Q169" s="168">
        <v>2.572E-2</v>
      </c>
      <c r="R169" s="168">
        <f>Q169*H169</f>
        <v>12.465455200000001</v>
      </c>
      <c r="S169" s="168">
        <v>0</v>
      </c>
      <c r="T169" s="169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0" t="s">
        <v>241</v>
      </c>
      <c r="AT169" s="170" t="s">
        <v>237</v>
      </c>
      <c r="AU169" s="170" t="s">
        <v>87</v>
      </c>
      <c r="AY169" s="18" t="s">
        <v>234</v>
      </c>
      <c r="BE169" s="171">
        <f>IF(N169="základná",J169,0)</f>
        <v>0</v>
      </c>
      <c r="BF169" s="171">
        <f>IF(N169="znížená",J169,0)</f>
        <v>0</v>
      </c>
      <c r="BG169" s="171">
        <f>IF(N169="zákl. prenesená",J169,0)</f>
        <v>0</v>
      </c>
      <c r="BH169" s="171">
        <f>IF(N169="zníž. prenesená",J169,0)</f>
        <v>0</v>
      </c>
      <c r="BI169" s="171">
        <f>IF(N169="nulová",J169,0)</f>
        <v>0</v>
      </c>
      <c r="BJ169" s="18" t="s">
        <v>87</v>
      </c>
      <c r="BK169" s="171">
        <f>ROUND(I169*H169,2)</f>
        <v>0</v>
      </c>
      <c r="BL169" s="18" t="s">
        <v>241</v>
      </c>
      <c r="BM169" s="170" t="s">
        <v>2589</v>
      </c>
    </row>
    <row r="170" spans="1:65" s="14" customFormat="1">
      <c r="B170" s="180"/>
      <c r="D170" s="173" t="s">
        <v>243</v>
      </c>
      <c r="E170" s="181" t="s">
        <v>1</v>
      </c>
      <c r="F170" s="182" t="s">
        <v>195</v>
      </c>
      <c r="H170" s="183">
        <v>484.66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243</v>
      </c>
      <c r="AU170" s="181" t="s">
        <v>87</v>
      </c>
      <c r="AV170" s="14" t="s">
        <v>87</v>
      </c>
      <c r="AW170" s="14" t="s">
        <v>29</v>
      </c>
      <c r="AX170" s="14" t="s">
        <v>82</v>
      </c>
      <c r="AY170" s="181" t="s">
        <v>234</v>
      </c>
    </row>
    <row r="171" spans="1:65" s="12" customFormat="1" ht="20.85" customHeight="1">
      <c r="B171" s="144"/>
      <c r="D171" s="145" t="s">
        <v>74</v>
      </c>
      <c r="E171" s="155" t="s">
        <v>325</v>
      </c>
      <c r="F171" s="155" t="s">
        <v>326</v>
      </c>
      <c r="I171" s="147"/>
      <c r="J171" s="156">
        <f>BK171</f>
        <v>0</v>
      </c>
      <c r="L171" s="144"/>
      <c r="M171" s="149"/>
      <c r="N171" s="150"/>
      <c r="O171" s="150"/>
      <c r="P171" s="151">
        <f>P172</f>
        <v>0</v>
      </c>
      <c r="Q171" s="150"/>
      <c r="R171" s="151">
        <f>R172</f>
        <v>0</v>
      </c>
      <c r="S171" s="150"/>
      <c r="T171" s="152">
        <f>T172</f>
        <v>0</v>
      </c>
      <c r="AR171" s="145" t="s">
        <v>82</v>
      </c>
      <c r="AT171" s="153" t="s">
        <v>74</v>
      </c>
      <c r="AU171" s="153" t="s">
        <v>87</v>
      </c>
      <c r="AY171" s="145" t="s">
        <v>234</v>
      </c>
      <c r="BK171" s="154">
        <f>BK172</f>
        <v>0</v>
      </c>
    </row>
    <row r="172" spans="1:65" s="2" customFormat="1" ht="24.15" customHeight="1">
      <c r="A172" s="33"/>
      <c r="B172" s="157"/>
      <c r="C172" s="158" t="s">
        <v>309</v>
      </c>
      <c r="D172" s="158" t="s">
        <v>237</v>
      </c>
      <c r="E172" s="159" t="s">
        <v>328</v>
      </c>
      <c r="F172" s="160" t="s">
        <v>329</v>
      </c>
      <c r="G172" s="161" t="s">
        <v>267</v>
      </c>
      <c r="H172" s="162">
        <v>24.931000000000001</v>
      </c>
      <c r="I172" s="163"/>
      <c r="J172" s="164">
        <f>ROUND(I172*H172,2)</f>
        <v>0</v>
      </c>
      <c r="K172" s="165"/>
      <c r="L172" s="34"/>
      <c r="M172" s="166" t="s">
        <v>1</v>
      </c>
      <c r="N172" s="167" t="s">
        <v>41</v>
      </c>
      <c r="O172" s="62"/>
      <c r="P172" s="168">
        <f>O172*H172</f>
        <v>0</v>
      </c>
      <c r="Q172" s="168">
        <v>0</v>
      </c>
      <c r="R172" s="168">
        <f>Q172*H172</f>
        <v>0</v>
      </c>
      <c r="S172" s="168">
        <v>0</v>
      </c>
      <c r="T172" s="169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241</v>
      </c>
      <c r="AT172" s="170" t="s">
        <v>237</v>
      </c>
      <c r="AU172" s="170" t="s">
        <v>92</v>
      </c>
      <c r="AY172" s="18" t="s">
        <v>234</v>
      </c>
      <c r="BE172" s="171">
        <f>IF(N172="základná",J172,0)</f>
        <v>0</v>
      </c>
      <c r="BF172" s="171">
        <f>IF(N172="znížená",J172,0)</f>
        <v>0</v>
      </c>
      <c r="BG172" s="171">
        <f>IF(N172="zákl. prenesená",J172,0)</f>
        <v>0</v>
      </c>
      <c r="BH172" s="171">
        <f>IF(N172="zníž. prenesená",J172,0)</f>
        <v>0</v>
      </c>
      <c r="BI172" s="171">
        <f>IF(N172="nulová",J172,0)</f>
        <v>0</v>
      </c>
      <c r="BJ172" s="18" t="s">
        <v>87</v>
      </c>
      <c r="BK172" s="171">
        <f>ROUND(I172*H172,2)</f>
        <v>0</v>
      </c>
      <c r="BL172" s="18" t="s">
        <v>241</v>
      </c>
      <c r="BM172" s="170" t="s">
        <v>2590</v>
      </c>
    </row>
    <row r="173" spans="1:65" s="12" customFormat="1" ht="25.95" customHeight="1">
      <c r="B173" s="144"/>
      <c r="D173" s="145" t="s">
        <v>74</v>
      </c>
      <c r="E173" s="146" t="s">
        <v>331</v>
      </c>
      <c r="F173" s="146" t="s">
        <v>332</v>
      </c>
      <c r="I173" s="147"/>
      <c r="J173" s="148">
        <f>BK173</f>
        <v>0</v>
      </c>
      <c r="L173" s="144"/>
      <c r="M173" s="149"/>
      <c r="N173" s="150"/>
      <c r="O173" s="150"/>
      <c r="P173" s="151">
        <f>P174</f>
        <v>0</v>
      </c>
      <c r="Q173" s="150"/>
      <c r="R173" s="151">
        <f>R174</f>
        <v>0</v>
      </c>
      <c r="S173" s="150"/>
      <c r="T173" s="152">
        <f>T174</f>
        <v>6.2167500000000001E-2</v>
      </c>
      <c r="AR173" s="145" t="s">
        <v>87</v>
      </c>
      <c r="AT173" s="153" t="s">
        <v>74</v>
      </c>
      <c r="AU173" s="153" t="s">
        <v>75</v>
      </c>
      <c r="AY173" s="145" t="s">
        <v>234</v>
      </c>
      <c r="BK173" s="154">
        <f>BK174</f>
        <v>0</v>
      </c>
    </row>
    <row r="174" spans="1:65" s="12" customFormat="1" ht="22.95" customHeight="1">
      <c r="B174" s="144"/>
      <c r="D174" s="145" t="s">
        <v>74</v>
      </c>
      <c r="E174" s="155" t="s">
        <v>360</v>
      </c>
      <c r="F174" s="155" t="s">
        <v>361</v>
      </c>
      <c r="I174" s="147"/>
      <c r="J174" s="156">
        <f>BK174</f>
        <v>0</v>
      </c>
      <c r="L174" s="144"/>
      <c r="M174" s="149"/>
      <c r="N174" s="150"/>
      <c r="O174" s="150"/>
      <c r="P174" s="151">
        <f>SUM(P175:P176)</f>
        <v>0</v>
      </c>
      <c r="Q174" s="150"/>
      <c r="R174" s="151">
        <f>SUM(R175:R176)</f>
        <v>0</v>
      </c>
      <c r="S174" s="150"/>
      <c r="T174" s="152">
        <f>SUM(T175:T176)</f>
        <v>6.2167500000000001E-2</v>
      </c>
      <c r="AR174" s="145" t="s">
        <v>87</v>
      </c>
      <c r="AT174" s="153" t="s">
        <v>74</v>
      </c>
      <c r="AU174" s="153" t="s">
        <v>82</v>
      </c>
      <c r="AY174" s="145" t="s">
        <v>234</v>
      </c>
      <c r="BK174" s="154">
        <f>SUM(BK175:BK176)</f>
        <v>0</v>
      </c>
    </row>
    <row r="175" spans="1:65" s="2" customFormat="1" ht="24.15" customHeight="1">
      <c r="A175" s="33"/>
      <c r="B175" s="157"/>
      <c r="C175" s="158" t="s">
        <v>315</v>
      </c>
      <c r="D175" s="158" t="s">
        <v>237</v>
      </c>
      <c r="E175" s="159" t="s">
        <v>368</v>
      </c>
      <c r="F175" s="160" t="s">
        <v>369</v>
      </c>
      <c r="G175" s="161" t="s">
        <v>240</v>
      </c>
      <c r="H175" s="162">
        <v>46.05</v>
      </c>
      <c r="I175" s="163"/>
      <c r="J175" s="164">
        <f>ROUND(I175*H175,2)</f>
        <v>0</v>
      </c>
      <c r="K175" s="165"/>
      <c r="L175" s="34"/>
      <c r="M175" s="166" t="s">
        <v>1</v>
      </c>
      <c r="N175" s="167" t="s">
        <v>41</v>
      </c>
      <c r="O175" s="62"/>
      <c r="P175" s="168">
        <f>O175*H175</f>
        <v>0</v>
      </c>
      <c r="Q175" s="168">
        <v>0</v>
      </c>
      <c r="R175" s="168">
        <f>Q175*H175</f>
        <v>0</v>
      </c>
      <c r="S175" s="168">
        <v>1.3500000000000001E-3</v>
      </c>
      <c r="T175" s="169">
        <f>S175*H175</f>
        <v>6.2167500000000001E-2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327</v>
      </c>
      <c r="AT175" s="170" t="s">
        <v>237</v>
      </c>
      <c r="AU175" s="170" t="s">
        <v>87</v>
      </c>
      <c r="AY175" s="18" t="s">
        <v>234</v>
      </c>
      <c r="BE175" s="171">
        <f>IF(N175="základná",J175,0)</f>
        <v>0</v>
      </c>
      <c r="BF175" s="171">
        <f>IF(N175="znížená",J175,0)</f>
        <v>0</v>
      </c>
      <c r="BG175" s="171">
        <f>IF(N175="zákl. prenesená",J175,0)</f>
        <v>0</v>
      </c>
      <c r="BH175" s="171">
        <f>IF(N175="zníž. prenesená",J175,0)</f>
        <v>0</v>
      </c>
      <c r="BI175" s="171">
        <f>IF(N175="nulová",J175,0)</f>
        <v>0</v>
      </c>
      <c r="BJ175" s="18" t="s">
        <v>87</v>
      </c>
      <c r="BK175" s="171">
        <f>ROUND(I175*H175,2)</f>
        <v>0</v>
      </c>
      <c r="BL175" s="18" t="s">
        <v>327</v>
      </c>
      <c r="BM175" s="170" t="s">
        <v>2591</v>
      </c>
    </row>
    <row r="176" spans="1:65" s="14" customFormat="1">
      <c r="B176" s="180"/>
      <c r="D176" s="173" t="s">
        <v>243</v>
      </c>
      <c r="E176" s="181" t="s">
        <v>1</v>
      </c>
      <c r="F176" s="182" t="s">
        <v>2592</v>
      </c>
      <c r="H176" s="183">
        <v>46.05</v>
      </c>
      <c r="I176" s="184"/>
      <c r="L176" s="180"/>
      <c r="M176" s="196"/>
      <c r="N176" s="197"/>
      <c r="O176" s="197"/>
      <c r="P176" s="197"/>
      <c r="Q176" s="197"/>
      <c r="R176" s="197"/>
      <c r="S176" s="197"/>
      <c r="T176" s="198"/>
      <c r="AT176" s="181" t="s">
        <v>243</v>
      </c>
      <c r="AU176" s="181" t="s">
        <v>87</v>
      </c>
      <c r="AV176" s="14" t="s">
        <v>87</v>
      </c>
      <c r="AW176" s="14" t="s">
        <v>29</v>
      </c>
      <c r="AX176" s="14" t="s">
        <v>82</v>
      </c>
      <c r="AY176" s="181" t="s">
        <v>234</v>
      </c>
    </row>
    <row r="177" spans="1:31" s="2" customFormat="1" ht="6.9" customHeight="1">
      <c r="A177" s="33"/>
      <c r="B177" s="51"/>
      <c r="C177" s="52"/>
      <c r="D177" s="52"/>
      <c r="E177" s="52"/>
      <c r="F177" s="52"/>
      <c r="G177" s="52"/>
      <c r="H177" s="52"/>
      <c r="I177" s="52"/>
      <c r="J177" s="52"/>
      <c r="K177" s="52"/>
      <c r="L177" s="34"/>
      <c r="M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</row>
  </sheetData>
  <autoFilter ref="C129:K176" xr:uid="{00000000-0009-0000-0000-000006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288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114</v>
      </c>
      <c r="AZ2" s="102" t="s">
        <v>2593</v>
      </c>
      <c r="BA2" s="102" t="s">
        <v>2594</v>
      </c>
      <c r="BB2" s="102" t="s">
        <v>1</v>
      </c>
      <c r="BC2" s="102" t="s">
        <v>2595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2596</v>
      </c>
      <c r="BA3" s="102" t="s">
        <v>410</v>
      </c>
      <c r="BB3" s="102" t="s">
        <v>1</v>
      </c>
      <c r="BC3" s="102" t="s">
        <v>2597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2598</v>
      </c>
      <c r="BA4" s="102" t="s">
        <v>2599</v>
      </c>
      <c r="BB4" s="102" t="s">
        <v>1</v>
      </c>
      <c r="BC4" s="102" t="s">
        <v>2600</v>
      </c>
      <c r="BD4" s="102" t="s">
        <v>87</v>
      </c>
    </row>
    <row r="5" spans="1:56" s="1" customFormat="1" ht="6.9" customHeight="1">
      <c r="B5" s="21"/>
      <c r="L5" s="21"/>
      <c r="AZ5" s="102" t="s">
        <v>195</v>
      </c>
      <c r="BA5" s="102" t="s">
        <v>196</v>
      </c>
      <c r="BB5" s="102" t="s">
        <v>1</v>
      </c>
      <c r="BC5" s="102" t="s">
        <v>2601</v>
      </c>
      <c r="BD5" s="102" t="s">
        <v>87</v>
      </c>
    </row>
    <row r="6" spans="1:56" s="1" customFormat="1" ht="12" customHeight="1">
      <c r="B6" s="21"/>
      <c r="D6" s="28" t="s">
        <v>15</v>
      </c>
      <c r="L6" s="21"/>
      <c r="AZ6" s="102" t="s">
        <v>2602</v>
      </c>
      <c r="BA6" s="102" t="s">
        <v>2603</v>
      </c>
      <c r="BB6" s="102" t="s">
        <v>1</v>
      </c>
      <c r="BC6" s="102" t="s">
        <v>2604</v>
      </c>
      <c r="BD6" s="102" t="s">
        <v>87</v>
      </c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  <c r="AZ7" s="102" t="s">
        <v>2605</v>
      </c>
      <c r="BA7" s="102" t="s">
        <v>2606</v>
      </c>
      <c r="BB7" s="102" t="s">
        <v>1</v>
      </c>
      <c r="BC7" s="102" t="s">
        <v>2607</v>
      </c>
      <c r="BD7" s="102" t="s">
        <v>87</v>
      </c>
    </row>
    <row r="8" spans="1:56" ht="13.2">
      <c r="B8" s="21"/>
      <c r="D8" s="28" t="s">
        <v>199</v>
      </c>
      <c r="L8" s="21"/>
      <c r="AZ8" s="102" t="s">
        <v>2608</v>
      </c>
      <c r="BA8" s="102" t="s">
        <v>2609</v>
      </c>
      <c r="BB8" s="102" t="s">
        <v>1</v>
      </c>
      <c r="BC8" s="102" t="s">
        <v>2610</v>
      </c>
      <c r="BD8" s="102" t="s">
        <v>87</v>
      </c>
    </row>
    <row r="9" spans="1:56" s="1" customFormat="1" ht="16.5" customHeight="1">
      <c r="B9" s="21"/>
      <c r="E9" s="284" t="s">
        <v>200</v>
      </c>
      <c r="F9" s="248"/>
      <c r="G9" s="248"/>
      <c r="H9" s="248"/>
      <c r="L9" s="21"/>
    </row>
    <row r="10" spans="1:56" s="1" customFormat="1" ht="12" customHeight="1">
      <c r="B10" s="21"/>
      <c r="D10" s="28" t="s">
        <v>201</v>
      </c>
      <c r="L10" s="21"/>
    </row>
    <row r="11" spans="1:56" s="2" customFormat="1" ht="16.5" customHeight="1">
      <c r="A11" s="33"/>
      <c r="B11" s="34"/>
      <c r="C11" s="33"/>
      <c r="D11" s="33"/>
      <c r="E11" s="286" t="s">
        <v>2557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6.5" customHeight="1">
      <c r="A13" s="33"/>
      <c r="B13" s="34"/>
      <c r="C13" s="33"/>
      <c r="D13" s="33"/>
      <c r="E13" s="266" t="s">
        <v>2611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8" customHeight="1">
      <c r="A25" s="33"/>
      <c r="B25" s="34"/>
      <c r="C25" s="33"/>
      <c r="D25" s="33"/>
      <c r="E25" s="26" t="s">
        <v>31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8" customHeight="1">
      <c r="A28" s="33"/>
      <c r="B28" s="34"/>
      <c r="C28" s="33"/>
      <c r="D28" s="33"/>
      <c r="E28" s="26" t="s">
        <v>205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ROUND(J134,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ROUND((SUM(BE134:BE287)),  2)</f>
        <v>0</v>
      </c>
      <c r="G37" s="110"/>
      <c r="H37" s="110"/>
      <c r="I37" s="111">
        <v>0.2</v>
      </c>
      <c r="J37" s="109">
        <f>ROUND(((SUM(BE134:BE287))*I37),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ROUND((SUM(BF134:BF287)),  2)</f>
        <v>0</v>
      </c>
      <c r="G38" s="110"/>
      <c r="H38" s="110"/>
      <c r="I38" s="111">
        <v>0.2</v>
      </c>
      <c r="J38" s="109">
        <f>ROUND(((SUM(BF134:BF287))*I38),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ROUND((SUM(BG134:BG287)),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ROUND((SUM(BH134:BH287)),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ROUND((SUM(BI134:BI287)),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200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2557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6.5" hidden="1" customHeight="1">
      <c r="A91" s="33"/>
      <c r="B91" s="34"/>
      <c r="C91" s="33"/>
      <c r="D91" s="33"/>
      <c r="E91" s="266" t="str">
        <f>E13</f>
        <v xml:space="preserve">SO 01.2-NV - Navrhovaný stav - ZS 1.NP 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Ing. Michal Nágel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Ingrid Szegheőová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J134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211</v>
      </c>
      <c r="E101" s="127"/>
      <c r="F101" s="127"/>
      <c r="G101" s="127"/>
      <c r="H101" s="127"/>
      <c r="I101" s="127"/>
      <c r="J101" s="128">
        <f>J135</f>
        <v>0</v>
      </c>
      <c r="L101" s="125"/>
    </row>
    <row r="102" spans="1:47" s="10" customFormat="1" ht="19.95" hidden="1" customHeight="1">
      <c r="B102" s="129"/>
      <c r="D102" s="130" t="s">
        <v>435</v>
      </c>
      <c r="E102" s="131"/>
      <c r="F102" s="131"/>
      <c r="G102" s="131"/>
      <c r="H102" s="131"/>
      <c r="I102" s="131"/>
      <c r="J102" s="132">
        <f>J136</f>
        <v>0</v>
      </c>
      <c r="L102" s="129"/>
    </row>
    <row r="103" spans="1:47" s="10" customFormat="1" ht="19.95" hidden="1" customHeight="1">
      <c r="B103" s="129"/>
      <c r="D103" s="130" t="s">
        <v>436</v>
      </c>
      <c r="E103" s="131"/>
      <c r="F103" s="131"/>
      <c r="G103" s="131"/>
      <c r="H103" s="131"/>
      <c r="I103" s="131"/>
      <c r="J103" s="132">
        <f>J141</f>
        <v>0</v>
      </c>
      <c r="L103" s="129"/>
    </row>
    <row r="104" spans="1:47" s="10" customFormat="1" ht="19.95" hidden="1" customHeight="1">
      <c r="B104" s="129"/>
      <c r="D104" s="130" t="s">
        <v>438</v>
      </c>
      <c r="E104" s="131"/>
      <c r="F104" s="131"/>
      <c r="G104" s="131"/>
      <c r="H104" s="131"/>
      <c r="I104" s="131"/>
      <c r="J104" s="132">
        <f>J142</f>
        <v>0</v>
      </c>
      <c r="L104" s="129"/>
    </row>
    <row r="105" spans="1:47" s="10" customFormat="1" ht="19.95" hidden="1" customHeight="1">
      <c r="B105" s="129"/>
      <c r="D105" s="130" t="s">
        <v>212</v>
      </c>
      <c r="E105" s="131"/>
      <c r="F105" s="131"/>
      <c r="G105" s="131"/>
      <c r="H105" s="131"/>
      <c r="I105" s="131"/>
      <c r="J105" s="132">
        <f>J244</f>
        <v>0</v>
      </c>
      <c r="L105" s="129"/>
    </row>
    <row r="106" spans="1:47" s="10" customFormat="1" ht="19.95" hidden="1" customHeight="1">
      <c r="B106" s="129"/>
      <c r="D106" s="130" t="s">
        <v>213</v>
      </c>
      <c r="E106" s="131"/>
      <c r="F106" s="131"/>
      <c r="G106" s="131"/>
      <c r="H106" s="131"/>
      <c r="I106" s="131"/>
      <c r="J106" s="132">
        <f>J273</f>
        <v>0</v>
      </c>
      <c r="L106" s="129"/>
    </row>
    <row r="107" spans="1:47" s="10" customFormat="1" ht="14.85" hidden="1" customHeight="1">
      <c r="B107" s="129"/>
      <c r="D107" s="130" t="s">
        <v>214</v>
      </c>
      <c r="E107" s="131"/>
      <c r="F107" s="131"/>
      <c r="G107" s="131"/>
      <c r="H107" s="131"/>
      <c r="I107" s="131"/>
      <c r="J107" s="132">
        <f>J274</f>
        <v>0</v>
      </c>
      <c r="L107" s="129"/>
    </row>
    <row r="108" spans="1:47" s="9" customFormat="1" ht="24.9" hidden="1" customHeight="1">
      <c r="B108" s="125"/>
      <c r="D108" s="126" t="s">
        <v>215</v>
      </c>
      <c r="E108" s="127"/>
      <c r="F108" s="127"/>
      <c r="G108" s="127"/>
      <c r="H108" s="127"/>
      <c r="I108" s="127"/>
      <c r="J108" s="128">
        <f>J276</f>
        <v>0</v>
      </c>
      <c r="L108" s="125"/>
    </row>
    <row r="109" spans="1:47" s="10" customFormat="1" ht="19.95" hidden="1" customHeight="1">
      <c r="B109" s="129"/>
      <c r="D109" s="130" t="s">
        <v>439</v>
      </c>
      <c r="E109" s="131"/>
      <c r="F109" s="131"/>
      <c r="G109" s="131"/>
      <c r="H109" s="131"/>
      <c r="I109" s="131"/>
      <c r="J109" s="132">
        <f>J277</f>
        <v>0</v>
      </c>
      <c r="L109" s="129"/>
    </row>
    <row r="110" spans="1:47" s="10" customFormat="1" ht="19.95" hidden="1" customHeight="1">
      <c r="B110" s="129"/>
      <c r="D110" s="130" t="s">
        <v>217</v>
      </c>
      <c r="E110" s="131"/>
      <c r="F110" s="131"/>
      <c r="G110" s="131"/>
      <c r="H110" s="131"/>
      <c r="I110" s="131"/>
      <c r="J110" s="132">
        <f>J284</f>
        <v>0</v>
      </c>
      <c r="L110" s="129"/>
    </row>
    <row r="111" spans="1:47" s="2" customFormat="1" ht="21.75" hidden="1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6.9" hidden="1" customHeight="1">
      <c r="A112" s="33"/>
      <c r="B112" s="51"/>
      <c r="C112" s="52"/>
      <c r="D112" s="52"/>
      <c r="E112" s="52"/>
      <c r="F112" s="52"/>
      <c r="G112" s="52"/>
      <c r="H112" s="52"/>
      <c r="I112" s="52"/>
      <c r="J112" s="52"/>
      <c r="K112" s="52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hidden="1"/>
    <row r="114" spans="1:31" hidden="1"/>
    <row r="115" spans="1:31" hidden="1"/>
    <row r="116" spans="1:31" s="2" customFormat="1" ht="6.9" customHeight="1">
      <c r="A116" s="33"/>
      <c r="B116" s="53"/>
      <c r="C116" s="54"/>
      <c r="D116" s="54"/>
      <c r="E116" s="54"/>
      <c r="F116" s="54"/>
      <c r="G116" s="54"/>
      <c r="H116" s="54"/>
      <c r="I116" s="54"/>
      <c r="J116" s="54"/>
      <c r="K116" s="54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" customHeight="1">
      <c r="A117" s="33"/>
      <c r="B117" s="34"/>
      <c r="C117" s="22" t="s">
        <v>220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15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6.5" customHeight="1">
      <c r="A120" s="33"/>
      <c r="B120" s="34"/>
      <c r="C120" s="33"/>
      <c r="D120" s="33"/>
      <c r="E120" s="284" t="str">
        <f>E7</f>
        <v>PRESTAVBA BUDOV ZDRAVOTNÉHO STREDISKA - 9 B.J.</v>
      </c>
      <c r="F120" s="285"/>
      <c r="G120" s="285"/>
      <c r="H120" s="285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1"/>
      <c r="C121" s="28" t="s">
        <v>199</v>
      </c>
      <c r="L121" s="21"/>
    </row>
    <row r="122" spans="1:31" s="1" customFormat="1" ht="16.5" customHeight="1">
      <c r="B122" s="21"/>
      <c r="E122" s="284" t="s">
        <v>200</v>
      </c>
      <c r="F122" s="248"/>
      <c r="G122" s="248"/>
      <c r="H122" s="248"/>
      <c r="L122" s="21"/>
    </row>
    <row r="123" spans="1:31" s="1" customFormat="1" ht="12" customHeight="1">
      <c r="B123" s="21"/>
      <c r="C123" s="28" t="s">
        <v>201</v>
      </c>
      <c r="L123" s="21"/>
    </row>
    <row r="124" spans="1:31" s="2" customFormat="1" ht="16.5" customHeight="1">
      <c r="A124" s="33"/>
      <c r="B124" s="34"/>
      <c r="C124" s="33"/>
      <c r="D124" s="33"/>
      <c r="E124" s="286" t="s">
        <v>2557</v>
      </c>
      <c r="F124" s="287"/>
      <c r="G124" s="287"/>
      <c r="H124" s="287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203</v>
      </c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6.5" customHeight="1">
      <c r="A126" s="33"/>
      <c r="B126" s="34"/>
      <c r="C126" s="33"/>
      <c r="D126" s="33"/>
      <c r="E126" s="266" t="str">
        <f>E13</f>
        <v xml:space="preserve">SO 01.2-NV - Navrhovaný stav - ZS 1.NP </v>
      </c>
      <c r="F126" s="287"/>
      <c r="G126" s="287"/>
      <c r="H126" s="287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19</v>
      </c>
      <c r="D128" s="33"/>
      <c r="E128" s="33"/>
      <c r="F128" s="26" t="str">
        <f>F16</f>
        <v>kú: Jelka,p.č.:1174/1,4,24,25</v>
      </c>
      <c r="G128" s="33"/>
      <c r="H128" s="33"/>
      <c r="I128" s="28" t="s">
        <v>21</v>
      </c>
      <c r="J128" s="59" t="str">
        <f>IF(J16="","",J16)</f>
        <v>20. 4. 2022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15" customHeight="1">
      <c r="A130" s="33"/>
      <c r="B130" s="34"/>
      <c r="C130" s="28" t="s">
        <v>23</v>
      </c>
      <c r="D130" s="33"/>
      <c r="E130" s="33"/>
      <c r="F130" s="26" t="str">
        <f>E19</f>
        <v>Obec Jelka, Mierová 959/17, 925 23 Jelka</v>
      </c>
      <c r="G130" s="33"/>
      <c r="H130" s="33"/>
      <c r="I130" s="28" t="s">
        <v>30</v>
      </c>
      <c r="J130" s="31" t="str">
        <f>E25</f>
        <v>Ing. Michal Nágel</v>
      </c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15" customHeight="1">
      <c r="A131" s="33"/>
      <c r="B131" s="34"/>
      <c r="C131" s="28" t="s">
        <v>27</v>
      </c>
      <c r="D131" s="33"/>
      <c r="E131" s="33"/>
      <c r="F131" s="26" t="str">
        <f>IF(E22="","",E22)</f>
        <v>Vyplň údaj</v>
      </c>
      <c r="G131" s="33"/>
      <c r="H131" s="33"/>
      <c r="I131" s="28" t="s">
        <v>32</v>
      </c>
      <c r="J131" s="31" t="str">
        <f>E28</f>
        <v>Ingrid Szegheőová</v>
      </c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0.3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11" customFormat="1" ht="29.25" customHeight="1">
      <c r="A133" s="133"/>
      <c r="B133" s="134"/>
      <c r="C133" s="135" t="s">
        <v>221</v>
      </c>
      <c r="D133" s="136" t="s">
        <v>60</v>
      </c>
      <c r="E133" s="136" t="s">
        <v>56</v>
      </c>
      <c r="F133" s="136" t="s">
        <v>57</v>
      </c>
      <c r="G133" s="136" t="s">
        <v>222</v>
      </c>
      <c r="H133" s="136" t="s">
        <v>223</v>
      </c>
      <c r="I133" s="136" t="s">
        <v>224</v>
      </c>
      <c r="J133" s="137" t="s">
        <v>208</v>
      </c>
      <c r="K133" s="138" t="s">
        <v>225</v>
      </c>
      <c r="L133" s="139"/>
      <c r="M133" s="66" t="s">
        <v>1</v>
      </c>
      <c r="N133" s="67" t="s">
        <v>39</v>
      </c>
      <c r="O133" s="67" t="s">
        <v>226</v>
      </c>
      <c r="P133" s="67" t="s">
        <v>227</v>
      </c>
      <c r="Q133" s="67" t="s">
        <v>228</v>
      </c>
      <c r="R133" s="67" t="s">
        <v>229</v>
      </c>
      <c r="S133" s="67" t="s">
        <v>230</v>
      </c>
      <c r="T133" s="68" t="s">
        <v>231</v>
      </c>
      <c r="U133" s="133"/>
      <c r="V133" s="133"/>
      <c r="W133" s="133"/>
      <c r="X133" s="133"/>
      <c r="Y133" s="133"/>
      <c r="Z133" s="133"/>
      <c r="AA133" s="133"/>
      <c r="AB133" s="133"/>
      <c r="AC133" s="133"/>
      <c r="AD133" s="133"/>
      <c r="AE133" s="133"/>
    </row>
    <row r="134" spans="1:65" s="2" customFormat="1" ht="22.95" customHeight="1">
      <c r="A134" s="33"/>
      <c r="B134" s="34"/>
      <c r="C134" s="73" t="s">
        <v>209</v>
      </c>
      <c r="D134" s="33"/>
      <c r="E134" s="33"/>
      <c r="F134" s="33"/>
      <c r="G134" s="33"/>
      <c r="H134" s="33"/>
      <c r="I134" s="33"/>
      <c r="J134" s="140">
        <f>BK134</f>
        <v>0</v>
      </c>
      <c r="K134" s="33"/>
      <c r="L134" s="34"/>
      <c r="M134" s="69"/>
      <c r="N134" s="60"/>
      <c r="O134" s="70"/>
      <c r="P134" s="141">
        <f>P135+P276</f>
        <v>0</v>
      </c>
      <c r="Q134" s="70"/>
      <c r="R134" s="141">
        <f>R135+R276</f>
        <v>48.769471609999997</v>
      </c>
      <c r="S134" s="70"/>
      <c r="T134" s="142">
        <f>T135+T276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8" t="s">
        <v>74</v>
      </c>
      <c r="AU134" s="18" t="s">
        <v>210</v>
      </c>
      <c r="BK134" s="143">
        <f>BK135+BK276</f>
        <v>0</v>
      </c>
    </row>
    <row r="135" spans="1:65" s="12" customFormat="1" ht="25.95" customHeight="1">
      <c r="B135" s="144"/>
      <c r="D135" s="145" t="s">
        <v>74</v>
      </c>
      <c r="E135" s="146" t="s">
        <v>232</v>
      </c>
      <c r="F135" s="146" t="s">
        <v>233</v>
      </c>
      <c r="I135" s="147"/>
      <c r="J135" s="148">
        <f>BK135</f>
        <v>0</v>
      </c>
      <c r="L135" s="144"/>
      <c r="M135" s="149"/>
      <c r="N135" s="150"/>
      <c r="O135" s="150"/>
      <c r="P135" s="151">
        <f>P136+P141+P142+P244+P273</f>
        <v>0</v>
      </c>
      <c r="Q135" s="150"/>
      <c r="R135" s="151">
        <f>R136+R141+R142+R244+R273</f>
        <v>48.295602959999997</v>
      </c>
      <c r="S135" s="150"/>
      <c r="T135" s="152">
        <f>T136+T141+T142+T244+T273</f>
        <v>0</v>
      </c>
      <c r="AR135" s="145" t="s">
        <v>82</v>
      </c>
      <c r="AT135" s="153" t="s">
        <v>74</v>
      </c>
      <c r="AU135" s="153" t="s">
        <v>75</v>
      </c>
      <c r="AY135" s="145" t="s">
        <v>234</v>
      </c>
      <c r="BK135" s="154">
        <f>BK136+BK141+BK142+BK244+BK273</f>
        <v>0</v>
      </c>
    </row>
    <row r="136" spans="1:65" s="12" customFormat="1" ht="22.95" customHeight="1">
      <c r="B136" s="144"/>
      <c r="D136" s="145" t="s">
        <v>74</v>
      </c>
      <c r="E136" s="155" t="s">
        <v>92</v>
      </c>
      <c r="F136" s="155" t="s">
        <v>492</v>
      </c>
      <c r="I136" s="147"/>
      <c r="J136" s="156">
        <f>BK136</f>
        <v>0</v>
      </c>
      <c r="L136" s="144"/>
      <c r="M136" s="149"/>
      <c r="N136" s="150"/>
      <c r="O136" s="150"/>
      <c r="P136" s="151">
        <f>SUM(P137:P140)</f>
        <v>0</v>
      </c>
      <c r="Q136" s="150"/>
      <c r="R136" s="151">
        <f>SUM(R137:R140)</f>
        <v>0.78669</v>
      </c>
      <c r="S136" s="150"/>
      <c r="T136" s="152">
        <f>SUM(T137:T140)</f>
        <v>0</v>
      </c>
      <c r="AR136" s="145" t="s">
        <v>82</v>
      </c>
      <c r="AT136" s="153" t="s">
        <v>74</v>
      </c>
      <c r="AU136" s="153" t="s">
        <v>82</v>
      </c>
      <c r="AY136" s="145" t="s">
        <v>234</v>
      </c>
      <c r="BK136" s="154">
        <f>SUM(BK137:BK140)</f>
        <v>0</v>
      </c>
    </row>
    <row r="137" spans="1:65" s="2" customFormat="1" ht="24.15" customHeight="1">
      <c r="A137" s="33"/>
      <c r="B137" s="157"/>
      <c r="C137" s="158" t="s">
        <v>82</v>
      </c>
      <c r="D137" s="158" t="s">
        <v>237</v>
      </c>
      <c r="E137" s="159" t="s">
        <v>2612</v>
      </c>
      <c r="F137" s="160" t="s">
        <v>2613</v>
      </c>
      <c r="G137" s="161" t="s">
        <v>256</v>
      </c>
      <c r="H137" s="162">
        <v>2.25</v>
      </c>
      <c r="I137" s="163"/>
      <c r="J137" s="164">
        <f>ROUND(I137*H137,2)</f>
        <v>0</v>
      </c>
      <c r="K137" s="165"/>
      <c r="L137" s="34"/>
      <c r="M137" s="166" t="s">
        <v>1</v>
      </c>
      <c r="N137" s="167" t="s">
        <v>41</v>
      </c>
      <c r="O137" s="62"/>
      <c r="P137" s="168">
        <f>O137*H137</f>
        <v>0</v>
      </c>
      <c r="Q137" s="168">
        <v>0.34964000000000001</v>
      </c>
      <c r="R137" s="168">
        <f>Q137*H137</f>
        <v>0.78669</v>
      </c>
      <c r="S137" s="168">
        <v>0</v>
      </c>
      <c r="T137" s="169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0" t="s">
        <v>241</v>
      </c>
      <c r="AT137" s="170" t="s">
        <v>237</v>
      </c>
      <c r="AU137" s="170" t="s">
        <v>87</v>
      </c>
      <c r="AY137" s="18" t="s">
        <v>234</v>
      </c>
      <c r="BE137" s="171">
        <f>IF(N137="základná",J137,0)</f>
        <v>0</v>
      </c>
      <c r="BF137" s="171">
        <f>IF(N137="znížená",J137,0)</f>
        <v>0</v>
      </c>
      <c r="BG137" s="171">
        <f>IF(N137="zákl. prenesená",J137,0)</f>
        <v>0</v>
      </c>
      <c r="BH137" s="171">
        <f>IF(N137="zníž. prenesená",J137,0)</f>
        <v>0</v>
      </c>
      <c r="BI137" s="171">
        <f>IF(N137="nulová",J137,0)</f>
        <v>0</v>
      </c>
      <c r="BJ137" s="18" t="s">
        <v>87</v>
      </c>
      <c r="BK137" s="171">
        <f>ROUND(I137*H137,2)</f>
        <v>0</v>
      </c>
      <c r="BL137" s="18" t="s">
        <v>241</v>
      </c>
      <c r="BM137" s="170" t="s">
        <v>2614</v>
      </c>
    </row>
    <row r="138" spans="1:65" s="13" customFormat="1">
      <c r="B138" s="172"/>
      <c r="D138" s="173" t="s">
        <v>243</v>
      </c>
      <c r="E138" s="174" t="s">
        <v>1</v>
      </c>
      <c r="F138" s="175" t="s">
        <v>2615</v>
      </c>
      <c r="H138" s="174" t="s">
        <v>1</v>
      </c>
      <c r="I138" s="176"/>
      <c r="L138" s="172"/>
      <c r="M138" s="177"/>
      <c r="N138" s="178"/>
      <c r="O138" s="178"/>
      <c r="P138" s="178"/>
      <c r="Q138" s="178"/>
      <c r="R138" s="178"/>
      <c r="S138" s="178"/>
      <c r="T138" s="179"/>
      <c r="AT138" s="174" t="s">
        <v>243</v>
      </c>
      <c r="AU138" s="174" t="s">
        <v>87</v>
      </c>
      <c r="AV138" s="13" t="s">
        <v>82</v>
      </c>
      <c r="AW138" s="13" t="s">
        <v>29</v>
      </c>
      <c r="AX138" s="13" t="s">
        <v>75</v>
      </c>
      <c r="AY138" s="174" t="s">
        <v>234</v>
      </c>
    </row>
    <row r="139" spans="1:65" s="14" customFormat="1">
      <c r="B139" s="180"/>
      <c r="D139" s="173" t="s">
        <v>243</v>
      </c>
      <c r="E139" s="181" t="s">
        <v>1</v>
      </c>
      <c r="F139" s="182" t="s">
        <v>2616</v>
      </c>
      <c r="H139" s="183">
        <v>2.25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243</v>
      </c>
      <c r="AU139" s="181" t="s">
        <v>87</v>
      </c>
      <c r="AV139" s="14" t="s">
        <v>87</v>
      </c>
      <c r="AW139" s="14" t="s">
        <v>29</v>
      </c>
      <c r="AX139" s="14" t="s">
        <v>75</v>
      </c>
      <c r="AY139" s="181" t="s">
        <v>234</v>
      </c>
    </row>
    <row r="140" spans="1:65" s="15" customFormat="1">
      <c r="B140" s="188"/>
      <c r="D140" s="173" t="s">
        <v>243</v>
      </c>
      <c r="E140" s="189" t="s">
        <v>1</v>
      </c>
      <c r="F140" s="190" t="s">
        <v>248</v>
      </c>
      <c r="H140" s="191">
        <v>2.25</v>
      </c>
      <c r="I140" s="192"/>
      <c r="L140" s="188"/>
      <c r="M140" s="193"/>
      <c r="N140" s="194"/>
      <c r="O140" s="194"/>
      <c r="P140" s="194"/>
      <c r="Q140" s="194"/>
      <c r="R140" s="194"/>
      <c r="S140" s="194"/>
      <c r="T140" s="195"/>
      <c r="AT140" s="189" t="s">
        <v>243</v>
      </c>
      <c r="AU140" s="189" t="s">
        <v>87</v>
      </c>
      <c r="AV140" s="15" t="s">
        <v>241</v>
      </c>
      <c r="AW140" s="15" t="s">
        <v>29</v>
      </c>
      <c r="AX140" s="15" t="s">
        <v>82</v>
      </c>
      <c r="AY140" s="189" t="s">
        <v>234</v>
      </c>
    </row>
    <row r="141" spans="1:65" s="12" customFormat="1" ht="22.95" customHeight="1">
      <c r="B141" s="144"/>
      <c r="D141" s="145" t="s">
        <v>74</v>
      </c>
      <c r="E141" s="155" t="s">
        <v>273</v>
      </c>
      <c r="F141" s="155" t="s">
        <v>578</v>
      </c>
      <c r="I141" s="147"/>
      <c r="J141" s="156">
        <f>BK141</f>
        <v>0</v>
      </c>
      <c r="L141" s="144"/>
      <c r="M141" s="149"/>
      <c r="N141" s="150"/>
      <c r="O141" s="150"/>
      <c r="P141" s="151">
        <v>0</v>
      </c>
      <c r="Q141" s="150"/>
      <c r="R141" s="151">
        <v>0</v>
      </c>
      <c r="S141" s="150"/>
      <c r="T141" s="152">
        <v>0</v>
      </c>
      <c r="AR141" s="145" t="s">
        <v>82</v>
      </c>
      <c r="AT141" s="153" t="s">
        <v>74</v>
      </c>
      <c r="AU141" s="153" t="s">
        <v>82</v>
      </c>
      <c r="AY141" s="145" t="s">
        <v>234</v>
      </c>
      <c r="BK141" s="154">
        <v>0</v>
      </c>
    </row>
    <row r="142" spans="1:65" s="12" customFormat="1" ht="22.95" customHeight="1">
      <c r="B142" s="144"/>
      <c r="D142" s="145" t="s">
        <v>74</v>
      </c>
      <c r="E142" s="155" t="s">
        <v>680</v>
      </c>
      <c r="F142" s="155" t="s">
        <v>681</v>
      </c>
      <c r="I142" s="147"/>
      <c r="J142" s="156">
        <f>BK142</f>
        <v>0</v>
      </c>
      <c r="L142" s="144"/>
      <c r="M142" s="149"/>
      <c r="N142" s="150"/>
      <c r="O142" s="150"/>
      <c r="P142" s="151">
        <f>SUM(P143:P243)</f>
        <v>0</v>
      </c>
      <c r="Q142" s="150"/>
      <c r="R142" s="151">
        <f>SUM(R143:R243)</f>
        <v>21.679581290000002</v>
      </c>
      <c r="S142" s="150"/>
      <c r="T142" s="152">
        <f>SUM(T143:T243)</f>
        <v>0</v>
      </c>
      <c r="AR142" s="145" t="s">
        <v>82</v>
      </c>
      <c r="AT142" s="153" t="s">
        <v>74</v>
      </c>
      <c r="AU142" s="153" t="s">
        <v>82</v>
      </c>
      <c r="AY142" s="145" t="s">
        <v>234</v>
      </c>
      <c r="BK142" s="154">
        <f>SUM(BK143:BK243)</f>
        <v>0</v>
      </c>
    </row>
    <row r="143" spans="1:65" s="2" customFormat="1" ht="33" customHeight="1">
      <c r="A143" s="33"/>
      <c r="B143" s="157"/>
      <c r="C143" s="158" t="s">
        <v>87</v>
      </c>
      <c r="D143" s="158" t="s">
        <v>237</v>
      </c>
      <c r="E143" s="159" t="s">
        <v>2617</v>
      </c>
      <c r="F143" s="160" t="s">
        <v>2618</v>
      </c>
      <c r="G143" s="161" t="s">
        <v>256</v>
      </c>
      <c r="H143" s="162">
        <v>448.54199999999997</v>
      </c>
      <c r="I143" s="163"/>
      <c r="J143" s="164">
        <f>ROUND(I143*H143,2)</f>
        <v>0</v>
      </c>
      <c r="K143" s="165"/>
      <c r="L143" s="34"/>
      <c r="M143" s="166" t="s">
        <v>1</v>
      </c>
      <c r="N143" s="167" t="s">
        <v>41</v>
      </c>
      <c r="O143" s="62"/>
      <c r="P143" s="168">
        <f>O143*H143</f>
        <v>0</v>
      </c>
      <c r="Q143" s="168">
        <v>1.4500000000000001E-2</v>
      </c>
      <c r="R143" s="168">
        <f>Q143*H143</f>
        <v>6.5038590000000003</v>
      </c>
      <c r="S143" s="168">
        <v>0</v>
      </c>
      <c r="T143" s="169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0" t="s">
        <v>241</v>
      </c>
      <c r="AT143" s="170" t="s">
        <v>237</v>
      </c>
      <c r="AU143" s="170" t="s">
        <v>87</v>
      </c>
      <c r="AY143" s="18" t="s">
        <v>234</v>
      </c>
      <c r="BE143" s="171">
        <f>IF(N143="základná",J143,0)</f>
        <v>0</v>
      </c>
      <c r="BF143" s="171">
        <f>IF(N143="znížená",J143,0)</f>
        <v>0</v>
      </c>
      <c r="BG143" s="171">
        <f>IF(N143="zákl. prenesená",J143,0)</f>
        <v>0</v>
      </c>
      <c r="BH143" s="171">
        <f>IF(N143="zníž. prenesená",J143,0)</f>
        <v>0</v>
      </c>
      <c r="BI143" s="171">
        <f>IF(N143="nulová",J143,0)</f>
        <v>0</v>
      </c>
      <c r="BJ143" s="18" t="s">
        <v>87</v>
      </c>
      <c r="BK143" s="171">
        <f>ROUND(I143*H143,2)</f>
        <v>0</v>
      </c>
      <c r="BL143" s="18" t="s">
        <v>241</v>
      </c>
      <c r="BM143" s="170" t="s">
        <v>2619</v>
      </c>
    </row>
    <row r="144" spans="1:65" s="13" customFormat="1" ht="20.399999999999999">
      <c r="B144" s="172"/>
      <c r="D144" s="173" t="s">
        <v>243</v>
      </c>
      <c r="E144" s="174" t="s">
        <v>1</v>
      </c>
      <c r="F144" s="175" t="s">
        <v>2620</v>
      </c>
      <c r="H144" s="174" t="s">
        <v>1</v>
      </c>
      <c r="I144" s="176"/>
      <c r="L144" s="172"/>
      <c r="M144" s="177"/>
      <c r="N144" s="178"/>
      <c r="O144" s="178"/>
      <c r="P144" s="178"/>
      <c r="Q144" s="178"/>
      <c r="R144" s="178"/>
      <c r="S144" s="178"/>
      <c r="T144" s="179"/>
      <c r="AT144" s="174" t="s">
        <v>243</v>
      </c>
      <c r="AU144" s="174" t="s">
        <v>87</v>
      </c>
      <c r="AV144" s="13" t="s">
        <v>82</v>
      </c>
      <c r="AW144" s="13" t="s">
        <v>29</v>
      </c>
      <c r="AX144" s="13" t="s">
        <v>75</v>
      </c>
      <c r="AY144" s="174" t="s">
        <v>234</v>
      </c>
    </row>
    <row r="145" spans="1:65" s="14" customFormat="1">
      <c r="B145" s="180"/>
      <c r="D145" s="173" t="s">
        <v>243</v>
      </c>
      <c r="E145" s="181" t="s">
        <v>1</v>
      </c>
      <c r="F145" s="182" t="s">
        <v>2596</v>
      </c>
      <c r="H145" s="183">
        <v>342.911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243</v>
      </c>
      <c r="AU145" s="181" t="s">
        <v>87</v>
      </c>
      <c r="AV145" s="14" t="s">
        <v>87</v>
      </c>
      <c r="AW145" s="14" t="s">
        <v>29</v>
      </c>
      <c r="AX145" s="14" t="s">
        <v>75</v>
      </c>
      <c r="AY145" s="181" t="s">
        <v>234</v>
      </c>
    </row>
    <row r="146" spans="1:65" s="14" customFormat="1">
      <c r="B146" s="180"/>
      <c r="D146" s="173" t="s">
        <v>243</v>
      </c>
      <c r="E146" s="181" t="s">
        <v>1</v>
      </c>
      <c r="F146" s="182" t="s">
        <v>2602</v>
      </c>
      <c r="H146" s="183">
        <v>9.0860000000000003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243</v>
      </c>
      <c r="AU146" s="181" t="s">
        <v>87</v>
      </c>
      <c r="AV146" s="14" t="s">
        <v>87</v>
      </c>
      <c r="AW146" s="14" t="s">
        <v>29</v>
      </c>
      <c r="AX146" s="14" t="s">
        <v>75</v>
      </c>
      <c r="AY146" s="181" t="s">
        <v>234</v>
      </c>
    </row>
    <row r="147" spans="1:65" s="14" customFormat="1">
      <c r="B147" s="180"/>
      <c r="D147" s="173" t="s">
        <v>243</v>
      </c>
      <c r="E147" s="181" t="s">
        <v>1</v>
      </c>
      <c r="F147" s="182" t="s">
        <v>2605</v>
      </c>
      <c r="H147" s="183">
        <v>28.49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243</v>
      </c>
      <c r="AU147" s="181" t="s">
        <v>87</v>
      </c>
      <c r="AV147" s="14" t="s">
        <v>87</v>
      </c>
      <c r="AW147" s="14" t="s">
        <v>29</v>
      </c>
      <c r="AX147" s="14" t="s">
        <v>75</v>
      </c>
      <c r="AY147" s="181" t="s">
        <v>234</v>
      </c>
    </row>
    <row r="148" spans="1:65" s="14" customFormat="1">
      <c r="B148" s="180"/>
      <c r="D148" s="173" t="s">
        <v>243</v>
      </c>
      <c r="E148" s="181" t="s">
        <v>1</v>
      </c>
      <c r="F148" s="182" t="s">
        <v>2608</v>
      </c>
      <c r="H148" s="183">
        <v>1.5840000000000001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243</v>
      </c>
      <c r="AU148" s="181" t="s">
        <v>87</v>
      </c>
      <c r="AV148" s="14" t="s">
        <v>87</v>
      </c>
      <c r="AW148" s="14" t="s">
        <v>29</v>
      </c>
      <c r="AX148" s="14" t="s">
        <v>75</v>
      </c>
      <c r="AY148" s="181" t="s">
        <v>234</v>
      </c>
    </row>
    <row r="149" spans="1:65" s="14" customFormat="1">
      <c r="B149" s="180"/>
      <c r="D149" s="173" t="s">
        <v>243</v>
      </c>
      <c r="E149" s="181" t="s">
        <v>1</v>
      </c>
      <c r="F149" s="182" t="s">
        <v>2593</v>
      </c>
      <c r="H149" s="183">
        <v>66.471000000000004</v>
      </c>
      <c r="I149" s="184"/>
      <c r="L149" s="180"/>
      <c r="M149" s="185"/>
      <c r="N149" s="186"/>
      <c r="O149" s="186"/>
      <c r="P149" s="186"/>
      <c r="Q149" s="186"/>
      <c r="R149" s="186"/>
      <c r="S149" s="186"/>
      <c r="T149" s="187"/>
      <c r="AT149" s="181" t="s">
        <v>243</v>
      </c>
      <c r="AU149" s="181" t="s">
        <v>87</v>
      </c>
      <c r="AV149" s="14" t="s">
        <v>87</v>
      </c>
      <c r="AW149" s="14" t="s">
        <v>29</v>
      </c>
      <c r="AX149" s="14" t="s">
        <v>75</v>
      </c>
      <c r="AY149" s="181" t="s">
        <v>234</v>
      </c>
    </row>
    <row r="150" spans="1:65" s="15" customFormat="1">
      <c r="B150" s="188"/>
      <c r="D150" s="173" t="s">
        <v>243</v>
      </c>
      <c r="E150" s="189" t="s">
        <v>1</v>
      </c>
      <c r="F150" s="190" t="s">
        <v>248</v>
      </c>
      <c r="H150" s="191">
        <v>448.54199999999997</v>
      </c>
      <c r="I150" s="192"/>
      <c r="L150" s="188"/>
      <c r="M150" s="193"/>
      <c r="N150" s="194"/>
      <c r="O150" s="194"/>
      <c r="P150" s="194"/>
      <c r="Q150" s="194"/>
      <c r="R150" s="194"/>
      <c r="S150" s="194"/>
      <c r="T150" s="195"/>
      <c r="AT150" s="189" t="s">
        <v>243</v>
      </c>
      <c r="AU150" s="189" t="s">
        <v>87</v>
      </c>
      <c r="AV150" s="15" t="s">
        <v>241</v>
      </c>
      <c r="AW150" s="15" t="s">
        <v>29</v>
      </c>
      <c r="AX150" s="15" t="s">
        <v>82</v>
      </c>
      <c r="AY150" s="189" t="s">
        <v>234</v>
      </c>
    </row>
    <row r="151" spans="1:65" s="2" customFormat="1" ht="24.15" customHeight="1">
      <c r="A151" s="33"/>
      <c r="B151" s="157"/>
      <c r="C151" s="158" t="s">
        <v>92</v>
      </c>
      <c r="D151" s="158" t="s">
        <v>237</v>
      </c>
      <c r="E151" s="159" t="s">
        <v>683</v>
      </c>
      <c r="F151" s="160" t="s">
        <v>684</v>
      </c>
      <c r="G151" s="161" t="s">
        <v>256</v>
      </c>
      <c r="H151" s="162">
        <v>479.49799999999999</v>
      </c>
      <c r="I151" s="163"/>
      <c r="J151" s="164">
        <f>ROUND(I151*H151,2)</f>
        <v>0</v>
      </c>
      <c r="K151" s="165"/>
      <c r="L151" s="34"/>
      <c r="M151" s="166" t="s">
        <v>1</v>
      </c>
      <c r="N151" s="167" t="s">
        <v>41</v>
      </c>
      <c r="O151" s="62"/>
      <c r="P151" s="168">
        <f>O151*H151</f>
        <v>0</v>
      </c>
      <c r="Q151" s="168">
        <v>3.3E-3</v>
      </c>
      <c r="R151" s="168">
        <f>Q151*H151</f>
        <v>1.5823434000000001</v>
      </c>
      <c r="S151" s="168">
        <v>0</v>
      </c>
      <c r="T151" s="169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0" t="s">
        <v>241</v>
      </c>
      <c r="AT151" s="170" t="s">
        <v>237</v>
      </c>
      <c r="AU151" s="170" t="s">
        <v>87</v>
      </c>
      <c r="AY151" s="18" t="s">
        <v>234</v>
      </c>
      <c r="BE151" s="171">
        <f>IF(N151="základná",J151,0)</f>
        <v>0</v>
      </c>
      <c r="BF151" s="171">
        <f>IF(N151="znížená",J151,0)</f>
        <v>0</v>
      </c>
      <c r="BG151" s="171">
        <f>IF(N151="zákl. prenesená",J151,0)</f>
        <v>0</v>
      </c>
      <c r="BH151" s="171">
        <f>IF(N151="zníž. prenesená",J151,0)</f>
        <v>0</v>
      </c>
      <c r="BI151" s="171">
        <f>IF(N151="nulová",J151,0)</f>
        <v>0</v>
      </c>
      <c r="BJ151" s="18" t="s">
        <v>87</v>
      </c>
      <c r="BK151" s="171">
        <f>ROUND(I151*H151,2)</f>
        <v>0</v>
      </c>
      <c r="BL151" s="18" t="s">
        <v>241</v>
      </c>
      <c r="BM151" s="170" t="s">
        <v>2621</v>
      </c>
    </row>
    <row r="152" spans="1:65" s="14" customFormat="1">
      <c r="B152" s="180"/>
      <c r="D152" s="173" t="s">
        <v>243</v>
      </c>
      <c r="E152" s="181" t="s">
        <v>1</v>
      </c>
      <c r="F152" s="182" t="s">
        <v>2596</v>
      </c>
      <c r="H152" s="183">
        <v>342.911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243</v>
      </c>
      <c r="AU152" s="181" t="s">
        <v>87</v>
      </c>
      <c r="AV152" s="14" t="s">
        <v>87</v>
      </c>
      <c r="AW152" s="14" t="s">
        <v>29</v>
      </c>
      <c r="AX152" s="14" t="s">
        <v>75</v>
      </c>
      <c r="AY152" s="181" t="s">
        <v>234</v>
      </c>
    </row>
    <row r="153" spans="1:65" s="14" customFormat="1">
      <c r="B153" s="180"/>
      <c r="D153" s="173" t="s">
        <v>243</v>
      </c>
      <c r="E153" s="181" t="s">
        <v>1</v>
      </c>
      <c r="F153" s="182" t="s">
        <v>2602</v>
      </c>
      <c r="H153" s="183">
        <v>9.0860000000000003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243</v>
      </c>
      <c r="AU153" s="181" t="s">
        <v>87</v>
      </c>
      <c r="AV153" s="14" t="s">
        <v>87</v>
      </c>
      <c r="AW153" s="14" t="s">
        <v>29</v>
      </c>
      <c r="AX153" s="14" t="s">
        <v>75</v>
      </c>
      <c r="AY153" s="181" t="s">
        <v>234</v>
      </c>
    </row>
    <row r="154" spans="1:65" s="14" customFormat="1">
      <c r="B154" s="180"/>
      <c r="D154" s="173" t="s">
        <v>243</v>
      </c>
      <c r="E154" s="181" t="s">
        <v>1</v>
      </c>
      <c r="F154" s="182" t="s">
        <v>2605</v>
      </c>
      <c r="H154" s="183">
        <v>28.49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243</v>
      </c>
      <c r="AU154" s="181" t="s">
        <v>87</v>
      </c>
      <c r="AV154" s="14" t="s">
        <v>87</v>
      </c>
      <c r="AW154" s="14" t="s">
        <v>29</v>
      </c>
      <c r="AX154" s="14" t="s">
        <v>75</v>
      </c>
      <c r="AY154" s="181" t="s">
        <v>234</v>
      </c>
    </row>
    <row r="155" spans="1:65" s="14" customFormat="1">
      <c r="B155" s="180"/>
      <c r="D155" s="173" t="s">
        <v>243</v>
      </c>
      <c r="E155" s="181" t="s">
        <v>1</v>
      </c>
      <c r="F155" s="182" t="s">
        <v>2598</v>
      </c>
      <c r="H155" s="183">
        <v>30.956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243</v>
      </c>
      <c r="AU155" s="181" t="s">
        <v>87</v>
      </c>
      <c r="AV155" s="14" t="s">
        <v>87</v>
      </c>
      <c r="AW155" s="14" t="s">
        <v>29</v>
      </c>
      <c r="AX155" s="14" t="s">
        <v>75</v>
      </c>
      <c r="AY155" s="181" t="s">
        <v>234</v>
      </c>
    </row>
    <row r="156" spans="1:65" s="14" customFormat="1">
      <c r="B156" s="180"/>
      <c r="D156" s="173" t="s">
        <v>243</v>
      </c>
      <c r="E156" s="181" t="s">
        <v>1</v>
      </c>
      <c r="F156" s="182" t="s">
        <v>2608</v>
      </c>
      <c r="H156" s="183">
        <v>1.5840000000000001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243</v>
      </c>
      <c r="AU156" s="181" t="s">
        <v>87</v>
      </c>
      <c r="AV156" s="14" t="s">
        <v>87</v>
      </c>
      <c r="AW156" s="14" t="s">
        <v>29</v>
      </c>
      <c r="AX156" s="14" t="s">
        <v>75</v>
      </c>
      <c r="AY156" s="181" t="s">
        <v>234</v>
      </c>
    </row>
    <row r="157" spans="1:65" s="14" customFormat="1">
      <c r="B157" s="180"/>
      <c r="D157" s="173" t="s">
        <v>243</v>
      </c>
      <c r="E157" s="181" t="s">
        <v>1</v>
      </c>
      <c r="F157" s="182" t="s">
        <v>2593</v>
      </c>
      <c r="H157" s="183">
        <v>66.471000000000004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243</v>
      </c>
      <c r="AU157" s="181" t="s">
        <v>87</v>
      </c>
      <c r="AV157" s="14" t="s">
        <v>87</v>
      </c>
      <c r="AW157" s="14" t="s">
        <v>29</v>
      </c>
      <c r="AX157" s="14" t="s">
        <v>75</v>
      </c>
      <c r="AY157" s="181" t="s">
        <v>234</v>
      </c>
    </row>
    <row r="158" spans="1:65" s="15" customFormat="1">
      <c r="B158" s="188"/>
      <c r="D158" s="173" t="s">
        <v>243</v>
      </c>
      <c r="E158" s="189" t="s">
        <v>1</v>
      </c>
      <c r="F158" s="190" t="s">
        <v>248</v>
      </c>
      <c r="H158" s="191">
        <v>479.49799999999999</v>
      </c>
      <c r="I158" s="192"/>
      <c r="L158" s="188"/>
      <c r="M158" s="193"/>
      <c r="N158" s="194"/>
      <c r="O158" s="194"/>
      <c r="P158" s="194"/>
      <c r="Q158" s="194"/>
      <c r="R158" s="194"/>
      <c r="S158" s="194"/>
      <c r="T158" s="195"/>
      <c r="AT158" s="189" t="s">
        <v>243</v>
      </c>
      <c r="AU158" s="189" t="s">
        <v>87</v>
      </c>
      <c r="AV158" s="15" t="s">
        <v>241</v>
      </c>
      <c r="AW158" s="15" t="s">
        <v>29</v>
      </c>
      <c r="AX158" s="15" t="s">
        <v>82</v>
      </c>
      <c r="AY158" s="189" t="s">
        <v>234</v>
      </c>
    </row>
    <row r="159" spans="1:65" s="2" customFormat="1" ht="24.15" customHeight="1">
      <c r="A159" s="33"/>
      <c r="B159" s="157"/>
      <c r="C159" s="158" t="s">
        <v>241</v>
      </c>
      <c r="D159" s="158" t="s">
        <v>237</v>
      </c>
      <c r="E159" s="159" t="s">
        <v>687</v>
      </c>
      <c r="F159" s="160" t="s">
        <v>688</v>
      </c>
      <c r="G159" s="161" t="s">
        <v>256</v>
      </c>
      <c r="H159" s="162">
        <v>479.49799999999999</v>
      </c>
      <c r="I159" s="163"/>
      <c r="J159" s="164">
        <f>ROUND(I159*H159,2)</f>
        <v>0</v>
      </c>
      <c r="K159" s="165"/>
      <c r="L159" s="34"/>
      <c r="M159" s="166" t="s">
        <v>1</v>
      </c>
      <c r="N159" s="167" t="s">
        <v>41</v>
      </c>
      <c r="O159" s="62"/>
      <c r="P159" s="168">
        <f>O159*H159</f>
        <v>0</v>
      </c>
      <c r="Q159" s="168">
        <v>4.0000000000000002E-4</v>
      </c>
      <c r="R159" s="168">
        <f>Q159*H159</f>
        <v>0.1917992</v>
      </c>
      <c r="S159" s="168">
        <v>0</v>
      </c>
      <c r="T159" s="169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0" t="s">
        <v>241</v>
      </c>
      <c r="AT159" s="170" t="s">
        <v>237</v>
      </c>
      <c r="AU159" s="170" t="s">
        <v>87</v>
      </c>
      <c r="AY159" s="18" t="s">
        <v>234</v>
      </c>
      <c r="BE159" s="171">
        <f>IF(N159="základná",J159,0)</f>
        <v>0</v>
      </c>
      <c r="BF159" s="171">
        <f>IF(N159="znížená",J159,0)</f>
        <v>0</v>
      </c>
      <c r="BG159" s="171">
        <f>IF(N159="zákl. prenesená",J159,0)</f>
        <v>0</v>
      </c>
      <c r="BH159" s="171">
        <f>IF(N159="zníž. prenesená",J159,0)</f>
        <v>0</v>
      </c>
      <c r="BI159" s="171">
        <f>IF(N159="nulová",J159,0)</f>
        <v>0</v>
      </c>
      <c r="BJ159" s="18" t="s">
        <v>87</v>
      </c>
      <c r="BK159" s="171">
        <f>ROUND(I159*H159,2)</f>
        <v>0</v>
      </c>
      <c r="BL159" s="18" t="s">
        <v>241</v>
      </c>
      <c r="BM159" s="170" t="s">
        <v>2622</v>
      </c>
    </row>
    <row r="160" spans="1:65" s="14" customFormat="1">
      <c r="B160" s="180"/>
      <c r="D160" s="173" t="s">
        <v>243</v>
      </c>
      <c r="E160" s="181" t="s">
        <v>1</v>
      </c>
      <c r="F160" s="182" t="s">
        <v>2596</v>
      </c>
      <c r="H160" s="183">
        <v>342.911</v>
      </c>
      <c r="I160" s="184"/>
      <c r="L160" s="180"/>
      <c r="M160" s="185"/>
      <c r="N160" s="186"/>
      <c r="O160" s="186"/>
      <c r="P160" s="186"/>
      <c r="Q160" s="186"/>
      <c r="R160" s="186"/>
      <c r="S160" s="186"/>
      <c r="T160" s="187"/>
      <c r="AT160" s="181" t="s">
        <v>243</v>
      </c>
      <c r="AU160" s="181" t="s">
        <v>87</v>
      </c>
      <c r="AV160" s="14" t="s">
        <v>87</v>
      </c>
      <c r="AW160" s="14" t="s">
        <v>29</v>
      </c>
      <c r="AX160" s="14" t="s">
        <v>75</v>
      </c>
      <c r="AY160" s="181" t="s">
        <v>234</v>
      </c>
    </row>
    <row r="161" spans="1:65" s="14" customFormat="1">
      <c r="B161" s="180"/>
      <c r="D161" s="173" t="s">
        <v>243</v>
      </c>
      <c r="E161" s="181" t="s">
        <v>1</v>
      </c>
      <c r="F161" s="182" t="s">
        <v>2602</v>
      </c>
      <c r="H161" s="183">
        <v>9.0860000000000003</v>
      </c>
      <c r="I161" s="184"/>
      <c r="L161" s="180"/>
      <c r="M161" s="185"/>
      <c r="N161" s="186"/>
      <c r="O161" s="186"/>
      <c r="P161" s="186"/>
      <c r="Q161" s="186"/>
      <c r="R161" s="186"/>
      <c r="S161" s="186"/>
      <c r="T161" s="187"/>
      <c r="AT161" s="181" t="s">
        <v>243</v>
      </c>
      <c r="AU161" s="181" t="s">
        <v>87</v>
      </c>
      <c r="AV161" s="14" t="s">
        <v>87</v>
      </c>
      <c r="AW161" s="14" t="s">
        <v>29</v>
      </c>
      <c r="AX161" s="14" t="s">
        <v>75</v>
      </c>
      <c r="AY161" s="181" t="s">
        <v>234</v>
      </c>
    </row>
    <row r="162" spans="1:65" s="14" customFormat="1">
      <c r="B162" s="180"/>
      <c r="D162" s="173" t="s">
        <v>243</v>
      </c>
      <c r="E162" s="181" t="s">
        <v>1</v>
      </c>
      <c r="F162" s="182" t="s">
        <v>2605</v>
      </c>
      <c r="H162" s="183">
        <v>28.49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243</v>
      </c>
      <c r="AU162" s="181" t="s">
        <v>87</v>
      </c>
      <c r="AV162" s="14" t="s">
        <v>87</v>
      </c>
      <c r="AW162" s="14" t="s">
        <v>29</v>
      </c>
      <c r="AX162" s="14" t="s">
        <v>75</v>
      </c>
      <c r="AY162" s="181" t="s">
        <v>234</v>
      </c>
    </row>
    <row r="163" spans="1:65" s="14" customFormat="1">
      <c r="B163" s="180"/>
      <c r="D163" s="173" t="s">
        <v>243</v>
      </c>
      <c r="E163" s="181" t="s">
        <v>1</v>
      </c>
      <c r="F163" s="182" t="s">
        <v>2598</v>
      </c>
      <c r="H163" s="183">
        <v>30.956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243</v>
      </c>
      <c r="AU163" s="181" t="s">
        <v>87</v>
      </c>
      <c r="AV163" s="14" t="s">
        <v>87</v>
      </c>
      <c r="AW163" s="14" t="s">
        <v>29</v>
      </c>
      <c r="AX163" s="14" t="s">
        <v>75</v>
      </c>
      <c r="AY163" s="181" t="s">
        <v>234</v>
      </c>
    </row>
    <row r="164" spans="1:65" s="14" customFormat="1">
      <c r="B164" s="180"/>
      <c r="D164" s="173" t="s">
        <v>243</v>
      </c>
      <c r="E164" s="181" t="s">
        <v>1</v>
      </c>
      <c r="F164" s="182" t="s">
        <v>2608</v>
      </c>
      <c r="H164" s="183">
        <v>1.5840000000000001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243</v>
      </c>
      <c r="AU164" s="181" t="s">
        <v>87</v>
      </c>
      <c r="AV164" s="14" t="s">
        <v>87</v>
      </c>
      <c r="AW164" s="14" t="s">
        <v>29</v>
      </c>
      <c r="AX164" s="14" t="s">
        <v>75</v>
      </c>
      <c r="AY164" s="181" t="s">
        <v>234</v>
      </c>
    </row>
    <row r="165" spans="1:65" s="14" customFormat="1">
      <c r="B165" s="180"/>
      <c r="D165" s="173" t="s">
        <v>243</v>
      </c>
      <c r="E165" s="181" t="s">
        <v>1</v>
      </c>
      <c r="F165" s="182" t="s">
        <v>2593</v>
      </c>
      <c r="H165" s="183">
        <v>66.471000000000004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243</v>
      </c>
      <c r="AU165" s="181" t="s">
        <v>87</v>
      </c>
      <c r="AV165" s="14" t="s">
        <v>87</v>
      </c>
      <c r="AW165" s="14" t="s">
        <v>29</v>
      </c>
      <c r="AX165" s="14" t="s">
        <v>75</v>
      </c>
      <c r="AY165" s="181" t="s">
        <v>234</v>
      </c>
    </row>
    <row r="166" spans="1:65" s="15" customFormat="1">
      <c r="B166" s="188"/>
      <c r="D166" s="173" t="s">
        <v>243</v>
      </c>
      <c r="E166" s="189" t="s">
        <v>1</v>
      </c>
      <c r="F166" s="190" t="s">
        <v>248</v>
      </c>
      <c r="H166" s="191">
        <v>479.49799999999999</v>
      </c>
      <c r="I166" s="192"/>
      <c r="L166" s="188"/>
      <c r="M166" s="193"/>
      <c r="N166" s="194"/>
      <c r="O166" s="194"/>
      <c r="P166" s="194"/>
      <c r="Q166" s="194"/>
      <c r="R166" s="194"/>
      <c r="S166" s="194"/>
      <c r="T166" s="195"/>
      <c r="AT166" s="189" t="s">
        <v>243</v>
      </c>
      <c r="AU166" s="189" t="s">
        <v>87</v>
      </c>
      <c r="AV166" s="15" t="s">
        <v>241</v>
      </c>
      <c r="AW166" s="15" t="s">
        <v>29</v>
      </c>
      <c r="AX166" s="15" t="s">
        <v>82</v>
      </c>
      <c r="AY166" s="189" t="s">
        <v>234</v>
      </c>
    </row>
    <row r="167" spans="1:65" s="2" customFormat="1" ht="24.15" customHeight="1">
      <c r="A167" s="33"/>
      <c r="B167" s="157"/>
      <c r="C167" s="158" t="s">
        <v>269</v>
      </c>
      <c r="D167" s="158" t="s">
        <v>237</v>
      </c>
      <c r="E167" s="159" t="s">
        <v>691</v>
      </c>
      <c r="F167" s="160" t="s">
        <v>2623</v>
      </c>
      <c r="G167" s="161" t="s">
        <v>256</v>
      </c>
      <c r="H167" s="162">
        <v>30.956</v>
      </c>
      <c r="I167" s="163"/>
      <c r="J167" s="164">
        <f>ROUND(I167*H167,2)</f>
        <v>0</v>
      </c>
      <c r="K167" s="165"/>
      <c r="L167" s="34"/>
      <c r="M167" s="166" t="s">
        <v>1</v>
      </c>
      <c r="N167" s="167" t="s">
        <v>41</v>
      </c>
      <c r="O167" s="62"/>
      <c r="P167" s="168">
        <f>O167*H167</f>
        <v>0</v>
      </c>
      <c r="Q167" s="168">
        <v>5.1500000000000001E-3</v>
      </c>
      <c r="R167" s="168">
        <f>Q167*H167</f>
        <v>0.15942339999999999</v>
      </c>
      <c r="S167" s="168">
        <v>0</v>
      </c>
      <c r="T167" s="169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0" t="s">
        <v>241</v>
      </c>
      <c r="AT167" s="170" t="s">
        <v>237</v>
      </c>
      <c r="AU167" s="170" t="s">
        <v>87</v>
      </c>
      <c r="AY167" s="18" t="s">
        <v>234</v>
      </c>
      <c r="BE167" s="171">
        <f>IF(N167="základná",J167,0)</f>
        <v>0</v>
      </c>
      <c r="BF167" s="171">
        <f>IF(N167="znížená",J167,0)</f>
        <v>0</v>
      </c>
      <c r="BG167" s="171">
        <f>IF(N167="zákl. prenesená",J167,0)</f>
        <v>0</v>
      </c>
      <c r="BH167" s="171">
        <f>IF(N167="zníž. prenesená",J167,0)</f>
        <v>0</v>
      </c>
      <c r="BI167" s="171">
        <f>IF(N167="nulová",J167,0)</f>
        <v>0</v>
      </c>
      <c r="BJ167" s="18" t="s">
        <v>87</v>
      </c>
      <c r="BK167" s="171">
        <f>ROUND(I167*H167,2)</f>
        <v>0</v>
      </c>
      <c r="BL167" s="18" t="s">
        <v>241</v>
      </c>
      <c r="BM167" s="170" t="s">
        <v>2624</v>
      </c>
    </row>
    <row r="168" spans="1:65" s="13" customFormat="1">
      <c r="B168" s="172"/>
      <c r="D168" s="173" t="s">
        <v>243</v>
      </c>
      <c r="E168" s="174" t="s">
        <v>1</v>
      </c>
      <c r="F168" s="175" t="s">
        <v>2625</v>
      </c>
      <c r="H168" s="174" t="s">
        <v>1</v>
      </c>
      <c r="I168" s="176"/>
      <c r="L168" s="172"/>
      <c r="M168" s="177"/>
      <c r="N168" s="178"/>
      <c r="O168" s="178"/>
      <c r="P168" s="178"/>
      <c r="Q168" s="178"/>
      <c r="R168" s="178"/>
      <c r="S168" s="178"/>
      <c r="T168" s="179"/>
      <c r="AT168" s="174" t="s">
        <v>243</v>
      </c>
      <c r="AU168" s="174" t="s">
        <v>87</v>
      </c>
      <c r="AV168" s="13" t="s">
        <v>82</v>
      </c>
      <c r="AW168" s="13" t="s">
        <v>29</v>
      </c>
      <c r="AX168" s="13" t="s">
        <v>75</v>
      </c>
      <c r="AY168" s="174" t="s">
        <v>234</v>
      </c>
    </row>
    <row r="169" spans="1:65" s="14" customFormat="1">
      <c r="B169" s="180"/>
      <c r="D169" s="173" t="s">
        <v>243</v>
      </c>
      <c r="E169" s="181" t="s">
        <v>1</v>
      </c>
      <c r="F169" s="182" t="s">
        <v>2626</v>
      </c>
      <c r="H169" s="183">
        <v>0.872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243</v>
      </c>
      <c r="AU169" s="181" t="s">
        <v>87</v>
      </c>
      <c r="AV169" s="14" t="s">
        <v>87</v>
      </c>
      <c r="AW169" s="14" t="s">
        <v>29</v>
      </c>
      <c r="AX169" s="14" t="s">
        <v>75</v>
      </c>
      <c r="AY169" s="181" t="s">
        <v>234</v>
      </c>
    </row>
    <row r="170" spans="1:65" s="14" customFormat="1">
      <c r="B170" s="180"/>
      <c r="D170" s="173" t="s">
        <v>243</v>
      </c>
      <c r="E170" s="181" t="s">
        <v>1</v>
      </c>
      <c r="F170" s="182" t="s">
        <v>2627</v>
      </c>
      <c r="H170" s="183">
        <v>21.6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243</v>
      </c>
      <c r="AU170" s="181" t="s">
        <v>87</v>
      </c>
      <c r="AV170" s="14" t="s">
        <v>87</v>
      </c>
      <c r="AW170" s="14" t="s">
        <v>29</v>
      </c>
      <c r="AX170" s="14" t="s">
        <v>75</v>
      </c>
      <c r="AY170" s="181" t="s">
        <v>234</v>
      </c>
    </row>
    <row r="171" spans="1:65" s="14" customFormat="1">
      <c r="B171" s="180"/>
      <c r="D171" s="173" t="s">
        <v>243</v>
      </c>
      <c r="E171" s="181" t="s">
        <v>1</v>
      </c>
      <c r="F171" s="182" t="s">
        <v>2628</v>
      </c>
      <c r="H171" s="183">
        <v>0.83399999999999996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243</v>
      </c>
      <c r="AU171" s="181" t="s">
        <v>87</v>
      </c>
      <c r="AV171" s="14" t="s">
        <v>87</v>
      </c>
      <c r="AW171" s="14" t="s">
        <v>29</v>
      </c>
      <c r="AX171" s="14" t="s">
        <v>75</v>
      </c>
      <c r="AY171" s="181" t="s">
        <v>234</v>
      </c>
    </row>
    <row r="172" spans="1:65" s="14" customFormat="1">
      <c r="B172" s="180"/>
      <c r="D172" s="173" t="s">
        <v>243</v>
      </c>
      <c r="E172" s="181" t="s">
        <v>1</v>
      </c>
      <c r="F172" s="182" t="s">
        <v>2629</v>
      </c>
      <c r="H172" s="183">
        <v>3.6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243</v>
      </c>
      <c r="AU172" s="181" t="s">
        <v>87</v>
      </c>
      <c r="AV172" s="14" t="s">
        <v>87</v>
      </c>
      <c r="AW172" s="14" t="s">
        <v>29</v>
      </c>
      <c r="AX172" s="14" t="s">
        <v>75</v>
      </c>
      <c r="AY172" s="181" t="s">
        <v>234</v>
      </c>
    </row>
    <row r="173" spans="1:65" s="14" customFormat="1">
      <c r="B173" s="180"/>
      <c r="D173" s="173" t="s">
        <v>243</v>
      </c>
      <c r="E173" s="181" t="s">
        <v>1</v>
      </c>
      <c r="F173" s="182" t="s">
        <v>2630</v>
      </c>
      <c r="H173" s="183">
        <v>0.65100000000000002</v>
      </c>
      <c r="I173" s="184"/>
      <c r="L173" s="180"/>
      <c r="M173" s="185"/>
      <c r="N173" s="186"/>
      <c r="O173" s="186"/>
      <c r="P173" s="186"/>
      <c r="Q173" s="186"/>
      <c r="R173" s="186"/>
      <c r="S173" s="186"/>
      <c r="T173" s="187"/>
      <c r="AT173" s="181" t="s">
        <v>243</v>
      </c>
      <c r="AU173" s="181" t="s">
        <v>87</v>
      </c>
      <c r="AV173" s="14" t="s">
        <v>87</v>
      </c>
      <c r="AW173" s="14" t="s">
        <v>29</v>
      </c>
      <c r="AX173" s="14" t="s">
        <v>75</v>
      </c>
      <c r="AY173" s="181" t="s">
        <v>234</v>
      </c>
    </row>
    <row r="174" spans="1:65" s="14" customFormat="1">
      <c r="B174" s="180"/>
      <c r="D174" s="173" t="s">
        <v>243</v>
      </c>
      <c r="E174" s="181" t="s">
        <v>1</v>
      </c>
      <c r="F174" s="182" t="s">
        <v>2631</v>
      </c>
      <c r="H174" s="183">
        <v>0.94499999999999995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243</v>
      </c>
      <c r="AU174" s="181" t="s">
        <v>87</v>
      </c>
      <c r="AV174" s="14" t="s">
        <v>87</v>
      </c>
      <c r="AW174" s="14" t="s">
        <v>29</v>
      </c>
      <c r="AX174" s="14" t="s">
        <v>75</v>
      </c>
      <c r="AY174" s="181" t="s">
        <v>234</v>
      </c>
    </row>
    <row r="175" spans="1:65" s="14" customFormat="1">
      <c r="B175" s="180"/>
      <c r="D175" s="173" t="s">
        <v>243</v>
      </c>
      <c r="E175" s="181" t="s">
        <v>1</v>
      </c>
      <c r="F175" s="182" t="s">
        <v>2632</v>
      </c>
      <c r="H175" s="183">
        <v>0.91800000000000004</v>
      </c>
      <c r="I175" s="184"/>
      <c r="L175" s="180"/>
      <c r="M175" s="185"/>
      <c r="N175" s="186"/>
      <c r="O175" s="186"/>
      <c r="P175" s="186"/>
      <c r="Q175" s="186"/>
      <c r="R175" s="186"/>
      <c r="S175" s="186"/>
      <c r="T175" s="187"/>
      <c r="AT175" s="181" t="s">
        <v>243</v>
      </c>
      <c r="AU175" s="181" t="s">
        <v>87</v>
      </c>
      <c r="AV175" s="14" t="s">
        <v>87</v>
      </c>
      <c r="AW175" s="14" t="s">
        <v>29</v>
      </c>
      <c r="AX175" s="14" t="s">
        <v>75</v>
      </c>
      <c r="AY175" s="181" t="s">
        <v>234</v>
      </c>
    </row>
    <row r="176" spans="1:65" s="14" customFormat="1">
      <c r="B176" s="180"/>
      <c r="D176" s="173" t="s">
        <v>243</v>
      </c>
      <c r="E176" s="181" t="s">
        <v>1</v>
      </c>
      <c r="F176" s="182" t="s">
        <v>2633</v>
      </c>
      <c r="H176" s="183">
        <v>0.85499999999999998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243</v>
      </c>
      <c r="AU176" s="181" t="s">
        <v>87</v>
      </c>
      <c r="AV176" s="14" t="s">
        <v>87</v>
      </c>
      <c r="AW176" s="14" t="s">
        <v>29</v>
      </c>
      <c r="AX176" s="14" t="s">
        <v>75</v>
      </c>
      <c r="AY176" s="181" t="s">
        <v>234</v>
      </c>
    </row>
    <row r="177" spans="1:65" s="14" customFormat="1">
      <c r="B177" s="180"/>
      <c r="D177" s="173" t="s">
        <v>243</v>
      </c>
      <c r="E177" s="181" t="s">
        <v>1</v>
      </c>
      <c r="F177" s="182" t="s">
        <v>2634</v>
      </c>
      <c r="H177" s="183">
        <v>0.68100000000000005</v>
      </c>
      <c r="I177" s="184"/>
      <c r="L177" s="180"/>
      <c r="M177" s="185"/>
      <c r="N177" s="186"/>
      <c r="O177" s="186"/>
      <c r="P177" s="186"/>
      <c r="Q177" s="186"/>
      <c r="R177" s="186"/>
      <c r="S177" s="186"/>
      <c r="T177" s="187"/>
      <c r="AT177" s="181" t="s">
        <v>243</v>
      </c>
      <c r="AU177" s="181" t="s">
        <v>87</v>
      </c>
      <c r="AV177" s="14" t="s">
        <v>87</v>
      </c>
      <c r="AW177" s="14" t="s">
        <v>29</v>
      </c>
      <c r="AX177" s="14" t="s">
        <v>75</v>
      </c>
      <c r="AY177" s="181" t="s">
        <v>234</v>
      </c>
    </row>
    <row r="178" spans="1:65" s="15" customFormat="1">
      <c r="B178" s="188"/>
      <c r="D178" s="173" t="s">
        <v>243</v>
      </c>
      <c r="E178" s="189" t="s">
        <v>2598</v>
      </c>
      <c r="F178" s="190" t="s">
        <v>248</v>
      </c>
      <c r="H178" s="191">
        <v>30.956</v>
      </c>
      <c r="I178" s="192"/>
      <c r="L178" s="188"/>
      <c r="M178" s="193"/>
      <c r="N178" s="194"/>
      <c r="O178" s="194"/>
      <c r="P178" s="194"/>
      <c r="Q178" s="194"/>
      <c r="R178" s="194"/>
      <c r="S178" s="194"/>
      <c r="T178" s="195"/>
      <c r="AT178" s="189" t="s">
        <v>243</v>
      </c>
      <c r="AU178" s="189" t="s">
        <v>87</v>
      </c>
      <c r="AV178" s="15" t="s">
        <v>241</v>
      </c>
      <c r="AW178" s="15" t="s">
        <v>29</v>
      </c>
      <c r="AX178" s="15" t="s">
        <v>82</v>
      </c>
      <c r="AY178" s="189" t="s">
        <v>234</v>
      </c>
    </row>
    <row r="179" spans="1:65" s="2" customFormat="1" ht="37.950000000000003" customHeight="1">
      <c r="A179" s="33"/>
      <c r="B179" s="157"/>
      <c r="C179" s="158" t="s">
        <v>273</v>
      </c>
      <c r="D179" s="158" t="s">
        <v>237</v>
      </c>
      <c r="E179" s="159" t="s">
        <v>2635</v>
      </c>
      <c r="F179" s="160" t="s">
        <v>2636</v>
      </c>
      <c r="G179" s="161" t="s">
        <v>256</v>
      </c>
      <c r="H179" s="162">
        <v>28.49</v>
      </c>
      <c r="I179" s="163"/>
      <c r="J179" s="164">
        <f>ROUND(I179*H179,2)</f>
        <v>0</v>
      </c>
      <c r="K179" s="165"/>
      <c r="L179" s="34"/>
      <c r="M179" s="166" t="s">
        <v>1</v>
      </c>
      <c r="N179" s="167" t="s">
        <v>41</v>
      </c>
      <c r="O179" s="62"/>
      <c r="P179" s="168">
        <f>O179*H179</f>
        <v>0</v>
      </c>
      <c r="Q179" s="168">
        <v>1.8679999999999999E-2</v>
      </c>
      <c r="R179" s="168">
        <f>Q179*H179</f>
        <v>0.53219319999999992</v>
      </c>
      <c r="S179" s="168">
        <v>0</v>
      </c>
      <c r="T179" s="169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241</v>
      </c>
      <c r="AT179" s="170" t="s">
        <v>237</v>
      </c>
      <c r="AU179" s="170" t="s">
        <v>87</v>
      </c>
      <c r="AY179" s="18" t="s">
        <v>234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8" t="s">
        <v>87</v>
      </c>
      <c r="BK179" s="171">
        <f>ROUND(I179*H179,2)</f>
        <v>0</v>
      </c>
      <c r="BL179" s="18" t="s">
        <v>241</v>
      </c>
      <c r="BM179" s="170" t="s">
        <v>2637</v>
      </c>
    </row>
    <row r="180" spans="1:65" s="13" customFormat="1">
      <c r="B180" s="172"/>
      <c r="D180" s="173" t="s">
        <v>243</v>
      </c>
      <c r="E180" s="174" t="s">
        <v>1</v>
      </c>
      <c r="F180" s="175" t="s">
        <v>2638</v>
      </c>
      <c r="H180" s="174" t="s">
        <v>1</v>
      </c>
      <c r="I180" s="176"/>
      <c r="L180" s="172"/>
      <c r="M180" s="177"/>
      <c r="N180" s="178"/>
      <c r="O180" s="178"/>
      <c r="P180" s="178"/>
      <c r="Q180" s="178"/>
      <c r="R180" s="178"/>
      <c r="S180" s="178"/>
      <c r="T180" s="179"/>
      <c r="AT180" s="174" t="s">
        <v>243</v>
      </c>
      <c r="AU180" s="174" t="s">
        <v>87</v>
      </c>
      <c r="AV180" s="13" t="s">
        <v>82</v>
      </c>
      <c r="AW180" s="13" t="s">
        <v>29</v>
      </c>
      <c r="AX180" s="13" t="s">
        <v>75</v>
      </c>
      <c r="AY180" s="174" t="s">
        <v>234</v>
      </c>
    </row>
    <row r="181" spans="1:65" s="14" customFormat="1">
      <c r="B181" s="180"/>
      <c r="D181" s="173" t="s">
        <v>243</v>
      </c>
      <c r="E181" s="181" t="s">
        <v>1</v>
      </c>
      <c r="F181" s="182" t="s">
        <v>2639</v>
      </c>
      <c r="H181" s="183">
        <v>3.262</v>
      </c>
      <c r="I181" s="184"/>
      <c r="L181" s="180"/>
      <c r="M181" s="185"/>
      <c r="N181" s="186"/>
      <c r="O181" s="186"/>
      <c r="P181" s="186"/>
      <c r="Q181" s="186"/>
      <c r="R181" s="186"/>
      <c r="S181" s="186"/>
      <c r="T181" s="187"/>
      <c r="AT181" s="181" t="s">
        <v>243</v>
      </c>
      <c r="AU181" s="181" t="s">
        <v>87</v>
      </c>
      <c r="AV181" s="14" t="s">
        <v>87</v>
      </c>
      <c r="AW181" s="14" t="s">
        <v>29</v>
      </c>
      <c r="AX181" s="14" t="s">
        <v>75</v>
      </c>
      <c r="AY181" s="181" t="s">
        <v>234</v>
      </c>
    </row>
    <row r="182" spans="1:65" s="13" customFormat="1">
      <c r="B182" s="172"/>
      <c r="D182" s="173" t="s">
        <v>243</v>
      </c>
      <c r="E182" s="174" t="s">
        <v>1</v>
      </c>
      <c r="F182" s="175" t="s">
        <v>2640</v>
      </c>
      <c r="H182" s="174" t="s">
        <v>1</v>
      </c>
      <c r="I182" s="176"/>
      <c r="L182" s="172"/>
      <c r="M182" s="177"/>
      <c r="N182" s="178"/>
      <c r="O182" s="178"/>
      <c r="P182" s="178"/>
      <c r="Q182" s="178"/>
      <c r="R182" s="178"/>
      <c r="S182" s="178"/>
      <c r="T182" s="179"/>
      <c r="AT182" s="174" t="s">
        <v>243</v>
      </c>
      <c r="AU182" s="174" t="s">
        <v>87</v>
      </c>
      <c r="AV182" s="13" t="s">
        <v>82</v>
      </c>
      <c r="AW182" s="13" t="s">
        <v>29</v>
      </c>
      <c r="AX182" s="13" t="s">
        <v>75</v>
      </c>
      <c r="AY182" s="174" t="s">
        <v>234</v>
      </c>
    </row>
    <row r="183" spans="1:65" s="14" customFormat="1">
      <c r="B183" s="180"/>
      <c r="D183" s="173" t="s">
        <v>243</v>
      </c>
      <c r="E183" s="181" t="s">
        <v>1</v>
      </c>
      <c r="F183" s="182" t="s">
        <v>2641</v>
      </c>
      <c r="H183" s="183">
        <v>3.5640000000000001</v>
      </c>
      <c r="I183" s="184"/>
      <c r="L183" s="180"/>
      <c r="M183" s="185"/>
      <c r="N183" s="186"/>
      <c r="O183" s="186"/>
      <c r="P183" s="186"/>
      <c r="Q183" s="186"/>
      <c r="R183" s="186"/>
      <c r="S183" s="186"/>
      <c r="T183" s="187"/>
      <c r="AT183" s="181" t="s">
        <v>243</v>
      </c>
      <c r="AU183" s="181" t="s">
        <v>87</v>
      </c>
      <c r="AV183" s="14" t="s">
        <v>87</v>
      </c>
      <c r="AW183" s="14" t="s">
        <v>29</v>
      </c>
      <c r="AX183" s="14" t="s">
        <v>75</v>
      </c>
      <c r="AY183" s="181" t="s">
        <v>234</v>
      </c>
    </row>
    <row r="184" spans="1:65" s="14" customFormat="1">
      <c r="B184" s="180"/>
      <c r="D184" s="173" t="s">
        <v>243</v>
      </c>
      <c r="E184" s="181" t="s">
        <v>1</v>
      </c>
      <c r="F184" s="182" t="s">
        <v>2642</v>
      </c>
      <c r="H184" s="183">
        <v>0.66100000000000003</v>
      </c>
      <c r="I184" s="184"/>
      <c r="L184" s="180"/>
      <c r="M184" s="185"/>
      <c r="N184" s="186"/>
      <c r="O184" s="186"/>
      <c r="P184" s="186"/>
      <c r="Q184" s="186"/>
      <c r="R184" s="186"/>
      <c r="S184" s="186"/>
      <c r="T184" s="187"/>
      <c r="AT184" s="181" t="s">
        <v>243</v>
      </c>
      <c r="AU184" s="181" t="s">
        <v>87</v>
      </c>
      <c r="AV184" s="14" t="s">
        <v>87</v>
      </c>
      <c r="AW184" s="14" t="s">
        <v>29</v>
      </c>
      <c r="AX184" s="14" t="s">
        <v>75</v>
      </c>
      <c r="AY184" s="181" t="s">
        <v>234</v>
      </c>
    </row>
    <row r="185" spans="1:65" s="14" customFormat="1">
      <c r="B185" s="180"/>
      <c r="D185" s="173" t="s">
        <v>243</v>
      </c>
      <c r="E185" s="181" t="s">
        <v>1</v>
      </c>
      <c r="F185" s="182" t="s">
        <v>2643</v>
      </c>
      <c r="H185" s="183">
        <v>0.77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243</v>
      </c>
      <c r="AU185" s="181" t="s">
        <v>87</v>
      </c>
      <c r="AV185" s="14" t="s">
        <v>87</v>
      </c>
      <c r="AW185" s="14" t="s">
        <v>29</v>
      </c>
      <c r="AX185" s="14" t="s">
        <v>75</v>
      </c>
      <c r="AY185" s="181" t="s">
        <v>234</v>
      </c>
    </row>
    <row r="186" spans="1:65" s="14" customFormat="1">
      <c r="B186" s="180"/>
      <c r="D186" s="173" t="s">
        <v>243</v>
      </c>
      <c r="E186" s="181" t="s">
        <v>1</v>
      </c>
      <c r="F186" s="182" t="s">
        <v>2644</v>
      </c>
      <c r="H186" s="183">
        <v>19.440000000000001</v>
      </c>
      <c r="I186" s="184"/>
      <c r="L186" s="180"/>
      <c r="M186" s="185"/>
      <c r="N186" s="186"/>
      <c r="O186" s="186"/>
      <c r="P186" s="186"/>
      <c r="Q186" s="186"/>
      <c r="R186" s="186"/>
      <c r="S186" s="186"/>
      <c r="T186" s="187"/>
      <c r="AT186" s="181" t="s">
        <v>243</v>
      </c>
      <c r="AU186" s="181" t="s">
        <v>87</v>
      </c>
      <c r="AV186" s="14" t="s">
        <v>87</v>
      </c>
      <c r="AW186" s="14" t="s">
        <v>29</v>
      </c>
      <c r="AX186" s="14" t="s">
        <v>75</v>
      </c>
      <c r="AY186" s="181" t="s">
        <v>234</v>
      </c>
    </row>
    <row r="187" spans="1:65" s="14" customFormat="1">
      <c r="B187" s="180"/>
      <c r="D187" s="173" t="s">
        <v>243</v>
      </c>
      <c r="E187" s="181" t="s">
        <v>1</v>
      </c>
      <c r="F187" s="182" t="s">
        <v>2645</v>
      </c>
      <c r="H187" s="183">
        <v>0.79300000000000004</v>
      </c>
      <c r="I187" s="184"/>
      <c r="L187" s="180"/>
      <c r="M187" s="185"/>
      <c r="N187" s="186"/>
      <c r="O187" s="186"/>
      <c r="P187" s="186"/>
      <c r="Q187" s="186"/>
      <c r="R187" s="186"/>
      <c r="S187" s="186"/>
      <c r="T187" s="187"/>
      <c r="AT187" s="181" t="s">
        <v>243</v>
      </c>
      <c r="AU187" s="181" t="s">
        <v>87</v>
      </c>
      <c r="AV187" s="14" t="s">
        <v>87</v>
      </c>
      <c r="AW187" s="14" t="s">
        <v>29</v>
      </c>
      <c r="AX187" s="14" t="s">
        <v>75</v>
      </c>
      <c r="AY187" s="181" t="s">
        <v>234</v>
      </c>
    </row>
    <row r="188" spans="1:65" s="16" customFormat="1">
      <c r="B188" s="210"/>
      <c r="D188" s="173" t="s">
        <v>243</v>
      </c>
      <c r="E188" s="211" t="s">
        <v>2605</v>
      </c>
      <c r="F188" s="212" t="s">
        <v>2646</v>
      </c>
      <c r="H188" s="213">
        <v>28.49</v>
      </c>
      <c r="I188" s="214"/>
      <c r="L188" s="210"/>
      <c r="M188" s="215"/>
      <c r="N188" s="216"/>
      <c r="O188" s="216"/>
      <c r="P188" s="216"/>
      <c r="Q188" s="216"/>
      <c r="R188" s="216"/>
      <c r="S188" s="216"/>
      <c r="T188" s="217"/>
      <c r="AT188" s="211" t="s">
        <v>243</v>
      </c>
      <c r="AU188" s="211" t="s">
        <v>87</v>
      </c>
      <c r="AV188" s="16" t="s">
        <v>92</v>
      </c>
      <c r="AW188" s="16" t="s">
        <v>29</v>
      </c>
      <c r="AX188" s="16" t="s">
        <v>82</v>
      </c>
      <c r="AY188" s="211" t="s">
        <v>234</v>
      </c>
    </row>
    <row r="189" spans="1:65" s="2" customFormat="1" ht="37.950000000000003" customHeight="1">
      <c r="A189" s="33"/>
      <c r="B189" s="157"/>
      <c r="C189" s="158" t="s">
        <v>278</v>
      </c>
      <c r="D189" s="158" t="s">
        <v>237</v>
      </c>
      <c r="E189" s="159" t="s">
        <v>2647</v>
      </c>
      <c r="F189" s="160" t="s">
        <v>2648</v>
      </c>
      <c r="G189" s="161" t="s">
        <v>256</v>
      </c>
      <c r="H189" s="162">
        <v>9.0860000000000003</v>
      </c>
      <c r="I189" s="163"/>
      <c r="J189" s="164">
        <f>ROUND(I189*H189,2)</f>
        <v>0</v>
      </c>
      <c r="K189" s="165"/>
      <c r="L189" s="34"/>
      <c r="M189" s="166" t="s">
        <v>1</v>
      </c>
      <c r="N189" s="167" t="s">
        <v>41</v>
      </c>
      <c r="O189" s="62"/>
      <c r="P189" s="168">
        <f>O189*H189</f>
        <v>0</v>
      </c>
      <c r="Q189" s="168">
        <v>2.0809999999999999E-2</v>
      </c>
      <c r="R189" s="168">
        <f>Q189*H189</f>
        <v>0.18907965999999998</v>
      </c>
      <c r="S189" s="168">
        <v>0</v>
      </c>
      <c r="T189" s="169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0" t="s">
        <v>241</v>
      </c>
      <c r="AT189" s="170" t="s">
        <v>237</v>
      </c>
      <c r="AU189" s="170" t="s">
        <v>87</v>
      </c>
      <c r="AY189" s="18" t="s">
        <v>234</v>
      </c>
      <c r="BE189" s="171">
        <f>IF(N189="základná",J189,0)</f>
        <v>0</v>
      </c>
      <c r="BF189" s="171">
        <f>IF(N189="znížená",J189,0)</f>
        <v>0</v>
      </c>
      <c r="BG189" s="171">
        <f>IF(N189="zákl. prenesená",J189,0)</f>
        <v>0</v>
      </c>
      <c r="BH189" s="171">
        <f>IF(N189="zníž. prenesená",J189,0)</f>
        <v>0</v>
      </c>
      <c r="BI189" s="171">
        <f>IF(N189="nulová",J189,0)</f>
        <v>0</v>
      </c>
      <c r="BJ189" s="18" t="s">
        <v>87</v>
      </c>
      <c r="BK189" s="171">
        <f>ROUND(I189*H189,2)</f>
        <v>0</v>
      </c>
      <c r="BL189" s="18" t="s">
        <v>241</v>
      </c>
      <c r="BM189" s="170" t="s">
        <v>2649</v>
      </c>
    </row>
    <row r="190" spans="1:65" s="13" customFormat="1" ht="20.399999999999999">
      <c r="B190" s="172"/>
      <c r="D190" s="173" t="s">
        <v>243</v>
      </c>
      <c r="E190" s="174" t="s">
        <v>1</v>
      </c>
      <c r="F190" s="175" t="s">
        <v>2650</v>
      </c>
      <c r="H190" s="174" t="s">
        <v>1</v>
      </c>
      <c r="I190" s="176"/>
      <c r="L190" s="172"/>
      <c r="M190" s="177"/>
      <c r="N190" s="178"/>
      <c r="O190" s="178"/>
      <c r="P190" s="178"/>
      <c r="Q190" s="178"/>
      <c r="R190" s="178"/>
      <c r="S190" s="178"/>
      <c r="T190" s="179"/>
      <c r="AT190" s="174" t="s">
        <v>243</v>
      </c>
      <c r="AU190" s="174" t="s">
        <v>87</v>
      </c>
      <c r="AV190" s="13" t="s">
        <v>82</v>
      </c>
      <c r="AW190" s="13" t="s">
        <v>29</v>
      </c>
      <c r="AX190" s="13" t="s">
        <v>75</v>
      </c>
      <c r="AY190" s="174" t="s">
        <v>234</v>
      </c>
    </row>
    <row r="191" spans="1:65" s="13" customFormat="1">
      <c r="B191" s="172"/>
      <c r="D191" s="173" t="s">
        <v>243</v>
      </c>
      <c r="E191" s="174" t="s">
        <v>1</v>
      </c>
      <c r="F191" s="175" t="s">
        <v>2651</v>
      </c>
      <c r="H191" s="174" t="s">
        <v>1</v>
      </c>
      <c r="I191" s="176"/>
      <c r="L191" s="172"/>
      <c r="M191" s="177"/>
      <c r="N191" s="178"/>
      <c r="O191" s="178"/>
      <c r="P191" s="178"/>
      <c r="Q191" s="178"/>
      <c r="R191" s="178"/>
      <c r="S191" s="178"/>
      <c r="T191" s="179"/>
      <c r="AT191" s="174" t="s">
        <v>243</v>
      </c>
      <c r="AU191" s="174" t="s">
        <v>87</v>
      </c>
      <c r="AV191" s="13" t="s">
        <v>82</v>
      </c>
      <c r="AW191" s="13" t="s">
        <v>29</v>
      </c>
      <c r="AX191" s="13" t="s">
        <v>75</v>
      </c>
      <c r="AY191" s="174" t="s">
        <v>234</v>
      </c>
    </row>
    <row r="192" spans="1:65" s="14" customFormat="1" ht="30.6">
      <c r="B192" s="180"/>
      <c r="D192" s="173" t="s">
        <v>243</v>
      </c>
      <c r="E192" s="181" t="s">
        <v>1</v>
      </c>
      <c r="F192" s="182" t="s">
        <v>2652</v>
      </c>
      <c r="H192" s="183">
        <v>6.75</v>
      </c>
      <c r="I192" s="184"/>
      <c r="L192" s="180"/>
      <c r="M192" s="185"/>
      <c r="N192" s="186"/>
      <c r="O192" s="186"/>
      <c r="P192" s="186"/>
      <c r="Q192" s="186"/>
      <c r="R192" s="186"/>
      <c r="S192" s="186"/>
      <c r="T192" s="187"/>
      <c r="AT192" s="181" t="s">
        <v>243</v>
      </c>
      <c r="AU192" s="181" t="s">
        <v>87</v>
      </c>
      <c r="AV192" s="14" t="s">
        <v>87</v>
      </c>
      <c r="AW192" s="14" t="s">
        <v>29</v>
      </c>
      <c r="AX192" s="14" t="s">
        <v>75</v>
      </c>
      <c r="AY192" s="181" t="s">
        <v>234</v>
      </c>
    </row>
    <row r="193" spans="1:65" s="14" customFormat="1" ht="30.6">
      <c r="B193" s="180"/>
      <c r="D193" s="173" t="s">
        <v>243</v>
      </c>
      <c r="E193" s="181" t="s">
        <v>1</v>
      </c>
      <c r="F193" s="182" t="s">
        <v>2653</v>
      </c>
      <c r="H193" s="183">
        <v>1.51</v>
      </c>
      <c r="I193" s="184"/>
      <c r="L193" s="180"/>
      <c r="M193" s="185"/>
      <c r="N193" s="186"/>
      <c r="O193" s="186"/>
      <c r="P193" s="186"/>
      <c r="Q193" s="186"/>
      <c r="R193" s="186"/>
      <c r="S193" s="186"/>
      <c r="T193" s="187"/>
      <c r="AT193" s="181" t="s">
        <v>243</v>
      </c>
      <c r="AU193" s="181" t="s">
        <v>87</v>
      </c>
      <c r="AV193" s="14" t="s">
        <v>87</v>
      </c>
      <c r="AW193" s="14" t="s">
        <v>29</v>
      </c>
      <c r="AX193" s="14" t="s">
        <v>75</v>
      </c>
      <c r="AY193" s="181" t="s">
        <v>234</v>
      </c>
    </row>
    <row r="194" spans="1:65" s="15" customFormat="1">
      <c r="B194" s="188"/>
      <c r="D194" s="173" t="s">
        <v>243</v>
      </c>
      <c r="E194" s="189" t="s">
        <v>1</v>
      </c>
      <c r="F194" s="190" t="s">
        <v>248</v>
      </c>
      <c r="H194" s="191">
        <v>8.26</v>
      </c>
      <c r="I194" s="192"/>
      <c r="L194" s="188"/>
      <c r="M194" s="193"/>
      <c r="N194" s="194"/>
      <c r="O194" s="194"/>
      <c r="P194" s="194"/>
      <c r="Q194" s="194"/>
      <c r="R194" s="194"/>
      <c r="S194" s="194"/>
      <c r="T194" s="195"/>
      <c r="AT194" s="189" t="s">
        <v>243</v>
      </c>
      <c r="AU194" s="189" t="s">
        <v>87</v>
      </c>
      <c r="AV194" s="15" t="s">
        <v>241</v>
      </c>
      <c r="AW194" s="15" t="s">
        <v>29</v>
      </c>
      <c r="AX194" s="15" t="s">
        <v>75</v>
      </c>
      <c r="AY194" s="189" t="s">
        <v>234</v>
      </c>
    </row>
    <row r="195" spans="1:65" s="14" customFormat="1">
      <c r="B195" s="180"/>
      <c r="D195" s="173" t="s">
        <v>243</v>
      </c>
      <c r="E195" s="181" t="s">
        <v>1</v>
      </c>
      <c r="F195" s="182" t="s">
        <v>2654</v>
      </c>
      <c r="H195" s="183">
        <v>9.0860000000000003</v>
      </c>
      <c r="I195" s="184"/>
      <c r="L195" s="180"/>
      <c r="M195" s="185"/>
      <c r="N195" s="186"/>
      <c r="O195" s="186"/>
      <c r="P195" s="186"/>
      <c r="Q195" s="186"/>
      <c r="R195" s="186"/>
      <c r="S195" s="186"/>
      <c r="T195" s="187"/>
      <c r="AT195" s="181" t="s">
        <v>243</v>
      </c>
      <c r="AU195" s="181" t="s">
        <v>87</v>
      </c>
      <c r="AV195" s="14" t="s">
        <v>87</v>
      </c>
      <c r="AW195" s="14" t="s">
        <v>29</v>
      </c>
      <c r="AX195" s="14" t="s">
        <v>75</v>
      </c>
      <c r="AY195" s="181" t="s">
        <v>234</v>
      </c>
    </row>
    <row r="196" spans="1:65" s="15" customFormat="1">
      <c r="B196" s="188"/>
      <c r="D196" s="173" t="s">
        <v>243</v>
      </c>
      <c r="E196" s="189" t="s">
        <v>2602</v>
      </c>
      <c r="F196" s="190" t="s">
        <v>248</v>
      </c>
      <c r="H196" s="191">
        <v>9.0860000000000003</v>
      </c>
      <c r="I196" s="192"/>
      <c r="L196" s="188"/>
      <c r="M196" s="193"/>
      <c r="N196" s="194"/>
      <c r="O196" s="194"/>
      <c r="P196" s="194"/>
      <c r="Q196" s="194"/>
      <c r="R196" s="194"/>
      <c r="S196" s="194"/>
      <c r="T196" s="195"/>
      <c r="AT196" s="189" t="s">
        <v>243</v>
      </c>
      <c r="AU196" s="189" t="s">
        <v>87</v>
      </c>
      <c r="AV196" s="15" t="s">
        <v>241</v>
      </c>
      <c r="AW196" s="15" t="s">
        <v>29</v>
      </c>
      <c r="AX196" s="15" t="s">
        <v>82</v>
      </c>
      <c r="AY196" s="189" t="s">
        <v>234</v>
      </c>
    </row>
    <row r="197" spans="1:65" s="2" customFormat="1" ht="44.25" customHeight="1">
      <c r="A197" s="33"/>
      <c r="B197" s="157"/>
      <c r="C197" s="158" t="s">
        <v>282</v>
      </c>
      <c r="D197" s="158" t="s">
        <v>237</v>
      </c>
      <c r="E197" s="159" t="s">
        <v>2655</v>
      </c>
      <c r="F197" s="160" t="s">
        <v>2656</v>
      </c>
      <c r="G197" s="161" t="s">
        <v>256</v>
      </c>
      <c r="H197" s="162">
        <v>1.5840000000000001</v>
      </c>
      <c r="I197" s="163"/>
      <c r="J197" s="164">
        <f>ROUND(I197*H197,2)</f>
        <v>0</v>
      </c>
      <c r="K197" s="165"/>
      <c r="L197" s="34"/>
      <c r="M197" s="166" t="s">
        <v>1</v>
      </c>
      <c r="N197" s="167" t="s">
        <v>41</v>
      </c>
      <c r="O197" s="62"/>
      <c r="P197" s="168">
        <f>O197*H197</f>
        <v>0</v>
      </c>
      <c r="Q197" s="168">
        <v>1.072E-2</v>
      </c>
      <c r="R197" s="168">
        <f>Q197*H197</f>
        <v>1.6980480000000003E-2</v>
      </c>
      <c r="S197" s="168">
        <v>0</v>
      </c>
      <c r="T197" s="169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0" t="s">
        <v>241</v>
      </c>
      <c r="AT197" s="170" t="s">
        <v>237</v>
      </c>
      <c r="AU197" s="170" t="s">
        <v>87</v>
      </c>
      <c r="AY197" s="18" t="s">
        <v>234</v>
      </c>
      <c r="BE197" s="171">
        <f>IF(N197="základná",J197,0)</f>
        <v>0</v>
      </c>
      <c r="BF197" s="171">
        <f>IF(N197="znížená",J197,0)</f>
        <v>0</v>
      </c>
      <c r="BG197" s="171">
        <f>IF(N197="zákl. prenesená",J197,0)</f>
        <v>0</v>
      </c>
      <c r="BH197" s="171">
        <f>IF(N197="zníž. prenesená",J197,0)</f>
        <v>0</v>
      </c>
      <c r="BI197" s="171">
        <f>IF(N197="nulová",J197,0)</f>
        <v>0</v>
      </c>
      <c r="BJ197" s="18" t="s">
        <v>87</v>
      </c>
      <c r="BK197" s="171">
        <f>ROUND(I197*H197,2)</f>
        <v>0</v>
      </c>
      <c r="BL197" s="18" t="s">
        <v>241</v>
      </c>
      <c r="BM197" s="170" t="s">
        <v>2657</v>
      </c>
    </row>
    <row r="198" spans="1:65" s="13" customFormat="1" ht="20.399999999999999">
      <c r="B198" s="172"/>
      <c r="D198" s="173" t="s">
        <v>243</v>
      </c>
      <c r="E198" s="174" t="s">
        <v>1</v>
      </c>
      <c r="F198" s="175" t="s">
        <v>2650</v>
      </c>
      <c r="H198" s="174" t="s">
        <v>1</v>
      </c>
      <c r="I198" s="176"/>
      <c r="L198" s="172"/>
      <c r="M198" s="177"/>
      <c r="N198" s="178"/>
      <c r="O198" s="178"/>
      <c r="P198" s="178"/>
      <c r="Q198" s="178"/>
      <c r="R198" s="178"/>
      <c r="S198" s="178"/>
      <c r="T198" s="179"/>
      <c r="AT198" s="174" t="s">
        <v>243</v>
      </c>
      <c r="AU198" s="174" t="s">
        <v>87</v>
      </c>
      <c r="AV198" s="13" t="s">
        <v>82</v>
      </c>
      <c r="AW198" s="13" t="s">
        <v>29</v>
      </c>
      <c r="AX198" s="13" t="s">
        <v>75</v>
      </c>
      <c r="AY198" s="174" t="s">
        <v>234</v>
      </c>
    </row>
    <row r="199" spans="1:65" s="13" customFormat="1">
      <c r="B199" s="172"/>
      <c r="D199" s="173" t="s">
        <v>243</v>
      </c>
      <c r="E199" s="174" t="s">
        <v>1</v>
      </c>
      <c r="F199" s="175" t="s">
        <v>2651</v>
      </c>
      <c r="H199" s="174" t="s">
        <v>1</v>
      </c>
      <c r="I199" s="176"/>
      <c r="L199" s="172"/>
      <c r="M199" s="177"/>
      <c r="N199" s="178"/>
      <c r="O199" s="178"/>
      <c r="P199" s="178"/>
      <c r="Q199" s="178"/>
      <c r="R199" s="178"/>
      <c r="S199" s="178"/>
      <c r="T199" s="179"/>
      <c r="AT199" s="174" t="s">
        <v>243</v>
      </c>
      <c r="AU199" s="174" t="s">
        <v>87</v>
      </c>
      <c r="AV199" s="13" t="s">
        <v>82</v>
      </c>
      <c r="AW199" s="13" t="s">
        <v>29</v>
      </c>
      <c r="AX199" s="13" t="s">
        <v>75</v>
      </c>
      <c r="AY199" s="174" t="s">
        <v>234</v>
      </c>
    </row>
    <row r="200" spans="1:65" s="14" customFormat="1">
      <c r="B200" s="180"/>
      <c r="D200" s="173" t="s">
        <v>243</v>
      </c>
      <c r="E200" s="181" t="s">
        <v>1</v>
      </c>
      <c r="F200" s="182" t="s">
        <v>2658</v>
      </c>
      <c r="H200" s="183">
        <v>1.44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243</v>
      </c>
      <c r="AU200" s="181" t="s">
        <v>87</v>
      </c>
      <c r="AV200" s="14" t="s">
        <v>87</v>
      </c>
      <c r="AW200" s="14" t="s">
        <v>29</v>
      </c>
      <c r="AX200" s="14" t="s">
        <v>75</v>
      </c>
      <c r="AY200" s="181" t="s">
        <v>234</v>
      </c>
    </row>
    <row r="201" spans="1:65" s="15" customFormat="1">
      <c r="B201" s="188"/>
      <c r="D201" s="173" t="s">
        <v>243</v>
      </c>
      <c r="E201" s="189" t="s">
        <v>1</v>
      </c>
      <c r="F201" s="190" t="s">
        <v>248</v>
      </c>
      <c r="H201" s="191">
        <v>1.44</v>
      </c>
      <c r="I201" s="192"/>
      <c r="L201" s="188"/>
      <c r="M201" s="193"/>
      <c r="N201" s="194"/>
      <c r="O201" s="194"/>
      <c r="P201" s="194"/>
      <c r="Q201" s="194"/>
      <c r="R201" s="194"/>
      <c r="S201" s="194"/>
      <c r="T201" s="195"/>
      <c r="AT201" s="189" t="s">
        <v>243</v>
      </c>
      <c r="AU201" s="189" t="s">
        <v>87</v>
      </c>
      <c r="AV201" s="15" t="s">
        <v>241</v>
      </c>
      <c r="AW201" s="15" t="s">
        <v>29</v>
      </c>
      <c r="AX201" s="15" t="s">
        <v>75</v>
      </c>
      <c r="AY201" s="189" t="s">
        <v>234</v>
      </c>
    </row>
    <row r="202" spans="1:65" s="14" customFormat="1">
      <c r="B202" s="180"/>
      <c r="D202" s="173" t="s">
        <v>243</v>
      </c>
      <c r="E202" s="181" t="s">
        <v>1</v>
      </c>
      <c r="F202" s="182" t="s">
        <v>2659</v>
      </c>
      <c r="H202" s="183">
        <v>1.5840000000000001</v>
      </c>
      <c r="I202" s="184"/>
      <c r="L202" s="180"/>
      <c r="M202" s="185"/>
      <c r="N202" s="186"/>
      <c r="O202" s="186"/>
      <c r="P202" s="186"/>
      <c r="Q202" s="186"/>
      <c r="R202" s="186"/>
      <c r="S202" s="186"/>
      <c r="T202" s="187"/>
      <c r="AT202" s="181" t="s">
        <v>243</v>
      </c>
      <c r="AU202" s="181" t="s">
        <v>87</v>
      </c>
      <c r="AV202" s="14" t="s">
        <v>87</v>
      </c>
      <c r="AW202" s="14" t="s">
        <v>29</v>
      </c>
      <c r="AX202" s="14" t="s">
        <v>75</v>
      </c>
      <c r="AY202" s="181" t="s">
        <v>234</v>
      </c>
    </row>
    <row r="203" spans="1:65" s="15" customFormat="1">
      <c r="B203" s="188"/>
      <c r="D203" s="173" t="s">
        <v>243</v>
      </c>
      <c r="E203" s="189" t="s">
        <v>2608</v>
      </c>
      <c r="F203" s="190" t="s">
        <v>248</v>
      </c>
      <c r="H203" s="191">
        <v>1.5840000000000001</v>
      </c>
      <c r="I203" s="192"/>
      <c r="L203" s="188"/>
      <c r="M203" s="193"/>
      <c r="N203" s="194"/>
      <c r="O203" s="194"/>
      <c r="P203" s="194"/>
      <c r="Q203" s="194"/>
      <c r="R203" s="194"/>
      <c r="S203" s="194"/>
      <c r="T203" s="195"/>
      <c r="AT203" s="189" t="s">
        <v>243</v>
      </c>
      <c r="AU203" s="189" t="s">
        <v>87</v>
      </c>
      <c r="AV203" s="15" t="s">
        <v>241</v>
      </c>
      <c r="AW203" s="15" t="s">
        <v>29</v>
      </c>
      <c r="AX203" s="15" t="s">
        <v>82</v>
      </c>
      <c r="AY203" s="189" t="s">
        <v>234</v>
      </c>
    </row>
    <row r="204" spans="1:65" s="2" customFormat="1" ht="44.25" customHeight="1">
      <c r="A204" s="33"/>
      <c r="B204" s="157"/>
      <c r="C204" s="158" t="s">
        <v>235</v>
      </c>
      <c r="D204" s="158" t="s">
        <v>237</v>
      </c>
      <c r="E204" s="159" t="s">
        <v>2660</v>
      </c>
      <c r="F204" s="160" t="s">
        <v>2661</v>
      </c>
      <c r="G204" s="161" t="s">
        <v>256</v>
      </c>
      <c r="H204" s="162">
        <v>66.471000000000004</v>
      </c>
      <c r="I204" s="163"/>
      <c r="J204" s="164">
        <f>ROUND(I204*H204,2)</f>
        <v>0</v>
      </c>
      <c r="K204" s="165"/>
      <c r="L204" s="34"/>
      <c r="M204" s="166" t="s">
        <v>1</v>
      </c>
      <c r="N204" s="167" t="s">
        <v>41</v>
      </c>
      <c r="O204" s="62"/>
      <c r="P204" s="168">
        <f>O204*H204</f>
        <v>0</v>
      </c>
      <c r="Q204" s="168">
        <v>1.4619999999999999E-2</v>
      </c>
      <c r="R204" s="168">
        <f>Q204*H204</f>
        <v>0.97180602000000005</v>
      </c>
      <c r="S204" s="168">
        <v>0</v>
      </c>
      <c r="T204" s="169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0" t="s">
        <v>241</v>
      </c>
      <c r="AT204" s="170" t="s">
        <v>237</v>
      </c>
      <c r="AU204" s="170" t="s">
        <v>87</v>
      </c>
      <c r="AY204" s="18" t="s">
        <v>234</v>
      </c>
      <c r="BE204" s="171">
        <f>IF(N204="základná",J204,0)</f>
        <v>0</v>
      </c>
      <c r="BF204" s="171">
        <f>IF(N204="znížená",J204,0)</f>
        <v>0</v>
      </c>
      <c r="BG204" s="171">
        <f>IF(N204="zákl. prenesená",J204,0)</f>
        <v>0</v>
      </c>
      <c r="BH204" s="171">
        <f>IF(N204="zníž. prenesená",J204,0)</f>
        <v>0</v>
      </c>
      <c r="BI204" s="171">
        <f>IF(N204="nulová",J204,0)</f>
        <v>0</v>
      </c>
      <c r="BJ204" s="18" t="s">
        <v>87</v>
      </c>
      <c r="BK204" s="171">
        <f>ROUND(I204*H204,2)</f>
        <v>0</v>
      </c>
      <c r="BL204" s="18" t="s">
        <v>241</v>
      </c>
      <c r="BM204" s="170" t="s">
        <v>2662</v>
      </c>
    </row>
    <row r="205" spans="1:65" s="13" customFormat="1">
      <c r="B205" s="172"/>
      <c r="D205" s="173" t="s">
        <v>243</v>
      </c>
      <c r="E205" s="174" t="s">
        <v>1</v>
      </c>
      <c r="F205" s="175" t="s">
        <v>2663</v>
      </c>
      <c r="H205" s="174" t="s">
        <v>1</v>
      </c>
      <c r="I205" s="176"/>
      <c r="L205" s="172"/>
      <c r="M205" s="177"/>
      <c r="N205" s="178"/>
      <c r="O205" s="178"/>
      <c r="P205" s="178"/>
      <c r="Q205" s="178"/>
      <c r="R205" s="178"/>
      <c r="S205" s="178"/>
      <c r="T205" s="179"/>
      <c r="AT205" s="174" t="s">
        <v>243</v>
      </c>
      <c r="AU205" s="174" t="s">
        <v>87</v>
      </c>
      <c r="AV205" s="13" t="s">
        <v>82</v>
      </c>
      <c r="AW205" s="13" t="s">
        <v>29</v>
      </c>
      <c r="AX205" s="13" t="s">
        <v>75</v>
      </c>
      <c r="AY205" s="174" t="s">
        <v>234</v>
      </c>
    </row>
    <row r="206" spans="1:65" s="14" customFormat="1" ht="20.399999999999999">
      <c r="B206" s="180"/>
      <c r="D206" s="173" t="s">
        <v>243</v>
      </c>
      <c r="E206" s="181" t="s">
        <v>1</v>
      </c>
      <c r="F206" s="182" t="s">
        <v>2664</v>
      </c>
      <c r="H206" s="183">
        <v>69.174000000000007</v>
      </c>
      <c r="I206" s="184"/>
      <c r="L206" s="180"/>
      <c r="M206" s="185"/>
      <c r="N206" s="186"/>
      <c r="O206" s="186"/>
      <c r="P206" s="186"/>
      <c r="Q206" s="186"/>
      <c r="R206" s="186"/>
      <c r="S206" s="186"/>
      <c r="T206" s="187"/>
      <c r="AT206" s="181" t="s">
        <v>243</v>
      </c>
      <c r="AU206" s="181" t="s">
        <v>87</v>
      </c>
      <c r="AV206" s="14" t="s">
        <v>87</v>
      </c>
      <c r="AW206" s="14" t="s">
        <v>29</v>
      </c>
      <c r="AX206" s="14" t="s">
        <v>75</v>
      </c>
      <c r="AY206" s="181" t="s">
        <v>234</v>
      </c>
    </row>
    <row r="207" spans="1:65" s="13" customFormat="1">
      <c r="B207" s="172"/>
      <c r="D207" s="173" t="s">
        <v>243</v>
      </c>
      <c r="E207" s="174" t="s">
        <v>1</v>
      </c>
      <c r="F207" s="175" t="s">
        <v>2665</v>
      </c>
      <c r="H207" s="174" t="s">
        <v>1</v>
      </c>
      <c r="I207" s="176"/>
      <c r="L207" s="172"/>
      <c r="M207" s="177"/>
      <c r="N207" s="178"/>
      <c r="O207" s="178"/>
      <c r="P207" s="178"/>
      <c r="Q207" s="178"/>
      <c r="R207" s="178"/>
      <c r="S207" s="178"/>
      <c r="T207" s="179"/>
      <c r="AT207" s="174" t="s">
        <v>243</v>
      </c>
      <c r="AU207" s="174" t="s">
        <v>87</v>
      </c>
      <c r="AV207" s="13" t="s">
        <v>82</v>
      </c>
      <c r="AW207" s="13" t="s">
        <v>29</v>
      </c>
      <c r="AX207" s="13" t="s">
        <v>75</v>
      </c>
      <c r="AY207" s="174" t="s">
        <v>234</v>
      </c>
    </row>
    <row r="208" spans="1:65" s="14" customFormat="1">
      <c r="B208" s="180"/>
      <c r="D208" s="173" t="s">
        <v>243</v>
      </c>
      <c r="E208" s="181" t="s">
        <v>1</v>
      </c>
      <c r="F208" s="182" t="s">
        <v>2666</v>
      </c>
      <c r="H208" s="183">
        <v>-3.39</v>
      </c>
      <c r="I208" s="184"/>
      <c r="L208" s="180"/>
      <c r="M208" s="185"/>
      <c r="N208" s="186"/>
      <c r="O208" s="186"/>
      <c r="P208" s="186"/>
      <c r="Q208" s="186"/>
      <c r="R208" s="186"/>
      <c r="S208" s="186"/>
      <c r="T208" s="187"/>
      <c r="AT208" s="181" t="s">
        <v>243</v>
      </c>
      <c r="AU208" s="181" t="s">
        <v>87</v>
      </c>
      <c r="AV208" s="14" t="s">
        <v>87</v>
      </c>
      <c r="AW208" s="14" t="s">
        <v>29</v>
      </c>
      <c r="AX208" s="14" t="s">
        <v>75</v>
      </c>
      <c r="AY208" s="181" t="s">
        <v>234</v>
      </c>
    </row>
    <row r="209" spans="1:65" s="14" customFormat="1">
      <c r="B209" s="180"/>
      <c r="D209" s="173" t="s">
        <v>243</v>
      </c>
      <c r="E209" s="181" t="s">
        <v>1</v>
      </c>
      <c r="F209" s="182" t="s">
        <v>2667</v>
      </c>
      <c r="H209" s="183">
        <v>-1.998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243</v>
      </c>
      <c r="AU209" s="181" t="s">
        <v>87</v>
      </c>
      <c r="AV209" s="14" t="s">
        <v>87</v>
      </c>
      <c r="AW209" s="14" t="s">
        <v>29</v>
      </c>
      <c r="AX209" s="14" t="s">
        <v>75</v>
      </c>
      <c r="AY209" s="181" t="s">
        <v>234</v>
      </c>
    </row>
    <row r="210" spans="1:65" s="14" customFormat="1">
      <c r="B210" s="180"/>
      <c r="D210" s="173" t="s">
        <v>243</v>
      </c>
      <c r="E210" s="181" t="s">
        <v>1</v>
      </c>
      <c r="F210" s="182" t="s">
        <v>2668</v>
      </c>
      <c r="H210" s="183">
        <v>-0.48</v>
      </c>
      <c r="I210" s="184"/>
      <c r="L210" s="180"/>
      <c r="M210" s="185"/>
      <c r="N210" s="186"/>
      <c r="O210" s="186"/>
      <c r="P210" s="186"/>
      <c r="Q210" s="186"/>
      <c r="R210" s="186"/>
      <c r="S210" s="186"/>
      <c r="T210" s="187"/>
      <c r="AT210" s="181" t="s">
        <v>243</v>
      </c>
      <c r="AU210" s="181" t="s">
        <v>87</v>
      </c>
      <c r="AV210" s="14" t="s">
        <v>87</v>
      </c>
      <c r="AW210" s="14" t="s">
        <v>29</v>
      </c>
      <c r="AX210" s="14" t="s">
        <v>75</v>
      </c>
      <c r="AY210" s="181" t="s">
        <v>234</v>
      </c>
    </row>
    <row r="211" spans="1:65" s="15" customFormat="1">
      <c r="B211" s="188"/>
      <c r="D211" s="173" t="s">
        <v>243</v>
      </c>
      <c r="E211" s="189" t="s">
        <v>1</v>
      </c>
      <c r="F211" s="190" t="s">
        <v>248</v>
      </c>
      <c r="H211" s="191">
        <v>63.305999999999997</v>
      </c>
      <c r="I211" s="192"/>
      <c r="L211" s="188"/>
      <c r="M211" s="193"/>
      <c r="N211" s="194"/>
      <c r="O211" s="194"/>
      <c r="P211" s="194"/>
      <c r="Q211" s="194"/>
      <c r="R211" s="194"/>
      <c r="S211" s="194"/>
      <c r="T211" s="195"/>
      <c r="AT211" s="189" t="s">
        <v>243</v>
      </c>
      <c r="AU211" s="189" t="s">
        <v>87</v>
      </c>
      <c r="AV211" s="15" t="s">
        <v>241</v>
      </c>
      <c r="AW211" s="15" t="s">
        <v>29</v>
      </c>
      <c r="AX211" s="15" t="s">
        <v>75</v>
      </c>
      <c r="AY211" s="189" t="s">
        <v>234</v>
      </c>
    </row>
    <row r="212" spans="1:65" s="14" customFormat="1">
      <c r="B212" s="180"/>
      <c r="D212" s="173" t="s">
        <v>243</v>
      </c>
      <c r="E212" s="181" t="s">
        <v>1</v>
      </c>
      <c r="F212" s="182" t="s">
        <v>2669</v>
      </c>
      <c r="H212" s="183">
        <v>66.471000000000004</v>
      </c>
      <c r="I212" s="184"/>
      <c r="L212" s="180"/>
      <c r="M212" s="185"/>
      <c r="N212" s="186"/>
      <c r="O212" s="186"/>
      <c r="P212" s="186"/>
      <c r="Q212" s="186"/>
      <c r="R212" s="186"/>
      <c r="S212" s="186"/>
      <c r="T212" s="187"/>
      <c r="AT212" s="181" t="s">
        <v>243</v>
      </c>
      <c r="AU212" s="181" t="s">
        <v>87</v>
      </c>
      <c r="AV212" s="14" t="s">
        <v>87</v>
      </c>
      <c r="AW212" s="14" t="s">
        <v>29</v>
      </c>
      <c r="AX212" s="14" t="s">
        <v>75</v>
      </c>
      <c r="AY212" s="181" t="s">
        <v>234</v>
      </c>
    </row>
    <row r="213" spans="1:65" s="15" customFormat="1">
      <c r="B213" s="188"/>
      <c r="D213" s="173" t="s">
        <v>243</v>
      </c>
      <c r="E213" s="189" t="s">
        <v>2593</v>
      </c>
      <c r="F213" s="190" t="s">
        <v>248</v>
      </c>
      <c r="H213" s="191">
        <v>66.471000000000004</v>
      </c>
      <c r="I213" s="192"/>
      <c r="L213" s="188"/>
      <c r="M213" s="193"/>
      <c r="N213" s="194"/>
      <c r="O213" s="194"/>
      <c r="P213" s="194"/>
      <c r="Q213" s="194"/>
      <c r="R213" s="194"/>
      <c r="S213" s="194"/>
      <c r="T213" s="195"/>
      <c r="AT213" s="189" t="s">
        <v>243</v>
      </c>
      <c r="AU213" s="189" t="s">
        <v>87</v>
      </c>
      <c r="AV213" s="15" t="s">
        <v>241</v>
      </c>
      <c r="AW213" s="15" t="s">
        <v>29</v>
      </c>
      <c r="AX213" s="15" t="s">
        <v>82</v>
      </c>
      <c r="AY213" s="189" t="s">
        <v>234</v>
      </c>
    </row>
    <row r="214" spans="1:65" s="2" customFormat="1" ht="37.950000000000003" customHeight="1">
      <c r="A214" s="33"/>
      <c r="B214" s="157"/>
      <c r="C214" s="158" t="s">
        <v>292</v>
      </c>
      <c r="D214" s="158" t="s">
        <v>237</v>
      </c>
      <c r="E214" s="159" t="s">
        <v>702</v>
      </c>
      <c r="F214" s="160" t="s">
        <v>703</v>
      </c>
      <c r="G214" s="161" t="s">
        <v>256</v>
      </c>
      <c r="H214" s="162">
        <v>342.911</v>
      </c>
      <c r="I214" s="163"/>
      <c r="J214" s="164">
        <f>ROUND(I214*H214,2)</f>
        <v>0</v>
      </c>
      <c r="K214" s="165"/>
      <c r="L214" s="34"/>
      <c r="M214" s="166" t="s">
        <v>1</v>
      </c>
      <c r="N214" s="167" t="s">
        <v>41</v>
      </c>
      <c r="O214" s="62"/>
      <c r="P214" s="168">
        <f>O214*H214</f>
        <v>0</v>
      </c>
      <c r="Q214" s="168">
        <v>3.363E-2</v>
      </c>
      <c r="R214" s="168">
        <f>Q214*H214</f>
        <v>11.53209693</v>
      </c>
      <c r="S214" s="168">
        <v>0</v>
      </c>
      <c r="T214" s="169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70" t="s">
        <v>241</v>
      </c>
      <c r="AT214" s="170" t="s">
        <v>237</v>
      </c>
      <c r="AU214" s="170" t="s">
        <v>87</v>
      </c>
      <c r="AY214" s="18" t="s">
        <v>234</v>
      </c>
      <c r="BE214" s="171">
        <f>IF(N214="základná",J214,0)</f>
        <v>0</v>
      </c>
      <c r="BF214" s="171">
        <f>IF(N214="znížená",J214,0)</f>
        <v>0</v>
      </c>
      <c r="BG214" s="171">
        <f>IF(N214="zákl. prenesená",J214,0)</f>
        <v>0</v>
      </c>
      <c r="BH214" s="171">
        <f>IF(N214="zníž. prenesená",J214,0)</f>
        <v>0</v>
      </c>
      <c r="BI214" s="171">
        <f>IF(N214="nulová",J214,0)</f>
        <v>0</v>
      </c>
      <c r="BJ214" s="18" t="s">
        <v>87</v>
      </c>
      <c r="BK214" s="171">
        <f>ROUND(I214*H214,2)</f>
        <v>0</v>
      </c>
      <c r="BL214" s="18" t="s">
        <v>241</v>
      </c>
      <c r="BM214" s="170" t="s">
        <v>2670</v>
      </c>
    </row>
    <row r="215" spans="1:65" s="13" customFormat="1" ht="20.399999999999999">
      <c r="B215" s="172"/>
      <c r="D215" s="173" t="s">
        <v>243</v>
      </c>
      <c r="E215" s="174" t="s">
        <v>1</v>
      </c>
      <c r="F215" s="175" t="s">
        <v>2671</v>
      </c>
      <c r="H215" s="174" t="s">
        <v>1</v>
      </c>
      <c r="I215" s="176"/>
      <c r="L215" s="172"/>
      <c r="M215" s="177"/>
      <c r="N215" s="178"/>
      <c r="O215" s="178"/>
      <c r="P215" s="178"/>
      <c r="Q215" s="178"/>
      <c r="R215" s="178"/>
      <c r="S215" s="178"/>
      <c r="T215" s="179"/>
      <c r="AT215" s="174" t="s">
        <v>243</v>
      </c>
      <c r="AU215" s="174" t="s">
        <v>87</v>
      </c>
      <c r="AV215" s="13" t="s">
        <v>82</v>
      </c>
      <c r="AW215" s="13" t="s">
        <v>29</v>
      </c>
      <c r="AX215" s="13" t="s">
        <v>75</v>
      </c>
      <c r="AY215" s="174" t="s">
        <v>234</v>
      </c>
    </row>
    <row r="216" spans="1:65" s="13" customFormat="1">
      <c r="B216" s="172"/>
      <c r="D216" s="173" t="s">
        <v>243</v>
      </c>
      <c r="E216" s="174" t="s">
        <v>1</v>
      </c>
      <c r="F216" s="175" t="s">
        <v>2651</v>
      </c>
      <c r="H216" s="174" t="s">
        <v>1</v>
      </c>
      <c r="I216" s="176"/>
      <c r="L216" s="172"/>
      <c r="M216" s="177"/>
      <c r="N216" s="178"/>
      <c r="O216" s="178"/>
      <c r="P216" s="178"/>
      <c r="Q216" s="178"/>
      <c r="R216" s="178"/>
      <c r="S216" s="178"/>
      <c r="T216" s="179"/>
      <c r="AT216" s="174" t="s">
        <v>243</v>
      </c>
      <c r="AU216" s="174" t="s">
        <v>87</v>
      </c>
      <c r="AV216" s="13" t="s">
        <v>82</v>
      </c>
      <c r="AW216" s="13" t="s">
        <v>29</v>
      </c>
      <c r="AX216" s="13" t="s">
        <v>75</v>
      </c>
      <c r="AY216" s="174" t="s">
        <v>234</v>
      </c>
    </row>
    <row r="217" spans="1:65" s="13" customFormat="1">
      <c r="B217" s="172"/>
      <c r="D217" s="173" t="s">
        <v>243</v>
      </c>
      <c r="E217" s="174" t="s">
        <v>1</v>
      </c>
      <c r="F217" s="175" t="s">
        <v>706</v>
      </c>
      <c r="H217" s="174" t="s">
        <v>1</v>
      </c>
      <c r="I217" s="176"/>
      <c r="L217" s="172"/>
      <c r="M217" s="177"/>
      <c r="N217" s="178"/>
      <c r="O217" s="178"/>
      <c r="P217" s="178"/>
      <c r="Q217" s="178"/>
      <c r="R217" s="178"/>
      <c r="S217" s="178"/>
      <c r="T217" s="179"/>
      <c r="AT217" s="174" t="s">
        <v>243</v>
      </c>
      <c r="AU217" s="174" t="s">
        <v>87</v>
      </c>
      <c r="AV217" s="13" t="s">
        <v>82</v>
      </c>
      <c r="AW217" s="13" t="s">
        <v>29</v>
      </c>
      <c r="AX217" s="13" t="s">
        <v>75</v>
      </c>
      <c r="AY217" s="174" t="s">
        <v>234</v>
      </c>
    </row>
    <row r="218" spans="1:65" s="14" customFormat="1">
      <c r="B218" s="180"/>
      <c r="D218" s="173" t="s">
        <v>243</v>
      </c>
      <c r="E218" s="181" t="s">
        <v>1</v>
      </c>
      <c r="F218" s="182" t="s">
        <v>2672</v>
      </c>
      <c r="H218" s="183">
        <v>130.28800000000001</v>
      </c>
      <c r="I218" s="184"/>
      <c r="L218" s="180"/>
      <c r="M218" s="185"/>
      <c r="N218" s="186"/>
      <c r="O218" s="186"/>
      <c r="P218" s="186"/>
      <c r="Q218" s="186"/>
      <c r="R218" s="186"/>
      <c r="S218" s="186"/>
      <c r="T218" s="187"/>
      <c r="AT218" s="181" t="s">
        <v>243</v>
      </c>
      <c r="AU218" s="181" t="s">
        <v>87</v>
      </c>
      <c r="AV218" s="14" t="s">
        <v>87</v>
      </c>
      <c r="AW218" s="14" t="s">
        <v>29</v>
      </c>
      <c r="AX218" s="14" t="s">
        <v>75</v>
      </c>
      <c r="AY218" s="181" t="s">
        <v>234</v>
      </c>
    </row>
    <row r="219" spans="1:65" s="14" customFormat="1" ht="20.399999999999999">
      <c r="B219" s="180"/>
      <c r="D219" s="173" t="s">
        <v>243</v>
      </c>
      <c r="E219" s="181" t="s">
        <v>1</v>
      </c>
      <c r="F219" s="182" t="s">
        <v>2673</v>
      </c>
      <c r="H219" s="183">
        <v>-13.185</v>
      </c>
      <c r="I219" s="184"/>
      <c r="L219" s="180"/>
      <c r="M219" s="185"/>
      <c r="N219" s="186"/>
      <c r="O219" s="186"/>
      <c r="P219" s="186"/>
      <c r="Q219" s="186"/>
      <c r="R219" s="186"/>
      <c r="S219" s="186"/>
      <c r="T219" s="187"/>
      <c r="AT219" s="181" t="s">
        <v>243</v>
      </c>
      <c r="AU219" s="181" t="s">
        <v>87</v>
      </c>
      <c r="AV219" s="14" t="s">
        <v>87</v>
      </c>
      <c r="AW219" s="14" t="s">
        <v>29</v>
      </c>
      <c r="AX219" s="14" t="s">
        <v>75</v>
      </c>
      <c r="AY219" s="181" t="s">
        <v>234</v>
      </c>
    </row>
    <row r="220" spans="1:65" s="14" customFormat="1">
      <c r="B220" s="180"/>
      <c r="D220" s="173" t="s">
        <v>243</v>
      </c>
      <c r="E220" s="181" t="s">
        <v>1</v>
      </c>
      <c r="F220" s="182" t="s">
        <v>2674</v>
      </c>
      <c r="H220" s="183">
        <v>-13.35</v>
      </c>
      <c r="I220" s="184"/>
      <c r="L220" s="180"/>
      <c r="M220" s="185"/>
      <c r="N220" s="186"/>
      <c r="O220" s="186"/>
      <c r="P220" s="186"/>
      <c r="Q220" s="186"/>
      <c r="R220" s="186"/>
      <c r="S220" s="186"/>
      <c r="T220" s="187"/>
      <c r="AT220" s="181" t="s">
        <v>243</v>
      </c>
      <c r="AU220" s="181" t="s">
        <v>87</v>
      </c>
      <c r="AV220" s="14" t="s">
        <v>87</v>
      </c>
      <c r="AW220" s="14" t="s">
        <v>29</v>
      </c>
      <c r="AX220" s="14" t="s">
        <v>75</v>
      </c>
      <c r="AY220" s="181" t="s">
        <v>234</v>
      </c>
    </row>
    <row r="221" spans="1:65" s="14" customFormat="1" ht="20.399999999999999">
      <c r="B221" s="180"/>
      <c r="D221" s="173" t="s">
        <v>243</v>
      </c>
      <c r="E221" s="181" t="s">
        <v>1</v>
      </c>
      <c r="F221" s="182" t="s">
        <v>2675</v>
      </c>
      <c r="H221" s="183">
        <v>-6.12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243</v>
      </c>
      <c r="AU221" s="181" t="s">
        <v>87</v>
      </c>
      <c r="AV221" s="14" t="s">
        <v>87</v>
      </c>
      <c r="AW221" s="14" t="s">
        <v>29</v>
      </c>
      <c r="AX221" s="14" t="s">
        <v>75</v>
      </c>
      <c r="AY221" s="181" t="s">
        <v>234</v>
      </c>
    </row>
    <row r="222" spans="1:65" s="16" customFormat="1">
      <c r="B222" s="210"/>
      <c r="D222" s="173" t="s">
        <v>243</v>
      </c>
      <c r="E222" s="211" t="s">
        <v>1</v>
      </c>
      <c r="F222" s="212" t="s">
        <v>2676</v>
      </c>
      <c r="H222" s="213">
        <v>97.632999999999996</v>
      </c>
      <c r="I222" s="214"/>
      <c r="L222" s="210"/>
      <c r="M222" s="215"/>
      <c r="N222" s="216"/>
      <c r="O222" s="216"/>
      <c r="P222" s="216"/>
      <c r="Q222" s="216"/>
      <c r="R222" s="216"/>
      <c r="S222" s="216"/>
      <c r="T222" s="217"/>
      <c r="AT222" s="211" t="s">
        <v>243</v>
      </c>
      <c r="AU222" s="211" t="s">
        <v>87</v>
      </c>
      <c r="AV222" s="16" t="s">
        <v>92</v>
      </c>
      <c r="AW222" s="16" t="s">
        <v>29</v>
      </c>
      <c r="AX222" s="16" t="s">
        <v>75</v>
      </c>
      <c r="AY222" s="211" t="s">
        <v>234</v>
      </c>
    </row>
    <row r="223" spans="1:65" s="13" customFormat="1">
      <c r="B223" s="172"/>
      <c r="D223" s="173" t="s">
        <v>243</v>
      </c>
      <c r="E223" s="174" t="s">
        <v>1</v>
      </c>
      <c r="F223" s="175" t="s">
        <v>2677</v>
      </c>
      <c r="H223" s="174" t="s">
        <v>1</v>
      </c>
      <c r="I223" s="176"/>
      <c r="L223" s="172"/>
      <c r="M223" s="177"/>
      <c r="N223" s="178"/>
      <c r="O223" s="178"/>
      <c r="P223" s="178"/>
      <c r="Q223" s="178"/>
      <c r="R223" s="178"/>
      <c r="S223" s="178"/>
      <c r="T223" s="179"/>
      <c r="AT223" s="174" t="s">
        <v>243</v>
      </c>
      <c r="AU223" s="174" t="s">
        <v>87</v>
      </c>
      <c r="AV223" s="13" t="s">
        <v>82</v>
      </c>
      <c r="AW223" s="13" t="s">
        <v>29</v>
      </c>
      <c r="AX223" s="13" t="s">
        <v>75</v>
      </c>
      <c r="AY223" s="174" t="s">
        <v>234</v>
      </c>
    </row>
    <row r="224" spans="1:65" s="14" customFormat="1">
      <c r="B224" s="180"/>
      <c r="D224" s="173" t="s">
        <v>243</v>
      </c>
      <c r="E224" s="181" t="s">
        <v>1</v>
      </c>
      <c r="F224" s="182" t="s">
        <v>2678</v>
      </c>
      <c r="H224" s="183">
        <v>35.054000000000002</v>
      </c>
      <c r="I224" s="184"/>
      <c r="L224" s="180"/>
      <c r="M224" s="185"/>
      <c r="N224" s="186"/>
      <c r="O224" s="186"/>
      <c r="P224" s="186"/>
      <c r="Q224" s="186"/>
      <c r="R224" s="186"/>
      <c r="S224" s="186"/>
      <c r="T224" s="187"/>
      <c r="AT224" s="181" t="s">
        <v>243</v>
      </c>
      <c r="AU224" s="181" t="s">
        <v>87</v>
      </c>
      <c r="AV224" s="14" t="s">
        <v>87</v>
      </c>
      <c r="AW224" s="14" t="s">
        <v>29</v>
      </c>
      <c r="AX224" s="14" t="s">
        <v>75</v>
      </c>
      <c r="AY224" s="181" t="s">
        <v>234</v>
      </c>
    </row>
    <row r="225" spans="2:51" s="14" customFormat="1">
      <c r="B225" s="180"/>
      <c r="D225" s="173" t="s">
        <v>243</v>
      </c>
      <c r="E225" s="181" t="s">
        <v>1</v>
      </c>
      <c r="F225" s="182" t="s">
        <v>2679</v>
      </c>
      <c r="H225" s="183">
        <v>-8.8580000000000005</v>
      </c>
      <c r="I225" s="184"/>
      <c r="L225" s="180"/>
      <c r="M225" s="185"/>
      <c r="N225" s="186"/>
      <c r="O225" s="186"/>
      <c r="P225" s="186"/>
      <c r="Q225" s="186"/>
      <c r="R225" s="186"/>
      <c r="S225" s="186"/>
      <c r="T225" s="187"/>
      <c r="AT225" s="181" t="s">
        <v>243</v>
      </c>
      <c r="AU225" s="181" t="s">
        <v>87</v>
      </c>
      <c r="AV225" s="14" t="s">
        <v>87</v>
      </c>
      <c r="AW225" s="14" t="s">
        <v>29</v>
      </c>
      <c r="AX225" s="14" t="s">
        <v>75</v>
      </c>
      <c r="AY225" s="181" t="s">
        <v>234</v>
      </c>
    </row>
    <row r="226" spans="2:51" s="16" customFormat="1">
      <c r="B226" s="210"/>
      <c r="D226" s="173" t="s">
        <v>243</v>
      </c>
      <c r="E226" s="211" t="s">
        <v>1</v>
      </c>
      <c r="F226" s="212" t="s">
        <v>2680</v>
      </c>
      <c r="H226" s="213">
        <v>26.196000000000002</v>
      </c>
      <c r="I226" s="214"/>
      <c r="L226" s="210"/>
      <c r="M226" s="215"/>
      <c r="N226" s="216"/>
      <c r="O226" s="216"/>
      <c r="P226" s="216"/>
      <c r="Q226" s="216"/>
      <c r="R226" s="216"/>
      <c r="S226" s="216"/>
      <c r="T226" s="217"/>
      <c r="AT226" s="211" t="s">
        <v>243</v>
      </c>
      <c r="AU226" s="211" t="s">
        <v>87</v>
      </c>
      <c r="AV226" s="16" t="s">
        <v>92</v>
      </c>
      <c r="AW226" s="16" t="s">
        <v>29</v>
      </c>
      <c r="AX226" s="16" t="s">
        <v>75</v>
      </c>
      <c r="AY226" s="211" t="s">
        <v>234</v>
      </c>
    </row>
    <row r="227" spans="2:51" s="13" customFormat="1">
      <c r="B227" s="172"/>
      <c r="D227" s="173" t="s">
        <v>243</v>
      </c>
      <c r="E227" s="174" t="s">
        <v>1</v>
      </c>
      <c r="F227" s="175" t="s">
        <v>715</v>
      </c>
      <c r="H227" s="174" t="s">
        <v>1</v>
      </c>
      <c r="I227" s="176"/>
      <c r="L227" s="172"/>
      <c r="M227" s="177"/>
      <c r="N227" s="178"/>
      <c r="O227" s="178"/>
      <c r="P227" s="178"/>
      <c r="Q227" s="178"/>
      <c r="R227" s="178"/>
      <c r="S227" s="178"/>
      <c r="T227" s="179"/>
      <c r="AT227" s="174" t="s">
        <v>243</v>
      </c>
      <c r="AU227" s="174" t="s">
        <v>87</v>
      </c>
      <c r="AV227" s="13" t="s">
        <v>82</v>
      </c>
      <c r="AW227" s="13" t="s">
        <v>29</v>
      </c>
      <c r="AX227" s="13" t="s">
        <v>75</v>
      </c>
      <c r="AY227" s="174" t="s">
        <v>234</v>
      </c>
    </row>
    <row r="228" spans="2:51" s="14" customFormat="1">
      <c r="B228" s="180"/>
      <c r="D228" s="173" t="s">
        <v>243</v>
      </c>
      <c r="E228" s="181" t="s">
        <v>1</v>
      </c>
      <c r="F228" s="182" t="s">
        <v>2681</v>
      </c>
      <c r="H228" s="183">
        <v>143.65</v>
      </c>
      <c r="I228" s="184"/>
      <c r="L228" s="180"/>
      <c r="M228" s="185"/>
      <c r="N228" s="186"/>
      <c r="O228" s="186"/>
      <c r="P228" s="186"/>
      <c r="Q228" s="186"/>
      <c r="R228" s="186"/>
      <c r="S228" s="186"/>
      <c r="T228" s="187"/>
      <c r="AT228" s="181" t="s">
        <v>243</v>
      </c>
      <c r="AU228" s="181" t="s">
        <v>87</v>
      </c>
      <c r="AV228" s="14" t="s">
        <v>87</v>
      </c>
      <c r="AW228" s="14" t="s">
        <v>29</v>
      </c>
      <c r="AX228" s="14" t="s">
        <v>75</v>
      </c>
      <c r="AY228" s="181" t="s">
        <v>234</v>
      </c>
    </row>
    <row r="229" spans="2:51" s="14" customFormat="1">
      <c r="B229" s="180"/>
      <c r="D229" s="173" t="s">
        <v>243</v>
      </c>
      <c r="E229" s="181" t="s">
        <v>1</v>
      </c>
      <c r="F229" s="182" t="s">
        <v>2682</v>
      </c>
      <c r="H229" s="183">
        <v>-29.97</v>
      </c>
      <c r="I229" s="184"/>
      <c r="L229" s="180"/>
      <c r="M229" s="185"/>
      <c r="N229" s="186"/>
      <c r="O229" s="186"/>
      <c r="P229" s="186"/>
      <c r="Q229" s="186"/>
      <c r="R229" s="186"/>
      <c r="S229" s="186"/>
      <c r="T229" s="187"/>
      <c r="AT229" s="181" t="s">
        <v>243</v>
      </c>
      <c r="AU229" s="181" t="s">
        <v>87</v>
      </c>
      <c r="AV229" s="14" t="s">
        <v>87</v>
      </c>
      <c r="AW229" s="14" t="s">
        <v>29</v>
      </c>
      <c r="AX229" s="14" t="s">
        <v>75</v>
      </c>
      <c r="AY229" s="181" t="s">
        <v>234</v>
      </c>
    </row>
    <row r="230" spans="2:51" s="16" customFormat="1">
      <c r="B230" s="210"/>
      <c r="D230" s="173" t="s">
        <v>243</v>
      </c>
      <c r="E230" s="211" t="s">
        <v>1</v>
      </c>
      <c r="F230" s="212" t="s">
        <v>2683</v>
      </c>
      <c r="H230" s="213">
        <v>113.68</v>
      </c>
      <c r="I230" s="214"/>
      <c r="L230" s="210"/>
      <c r="M230" s="215"/>
      <c r="N230" s="216"/>
      <c r="O230" s="216"/>
      <c r="P230" s="216"/>
      <c r="Q230" s="216"/>
      <c r="R230" s="216"/>
      <c r="S230" s="216"/>
      <c r="T230" s="217"/>
      <c r="AT230" s="211" t="s">
        <v>243</v>
      </c>
      <c r="AU230" s="211" t="s">
        <v>87</v>
      </c>
      <c r="AV230" s="16" t="s">
        <v>92</v>
      </c>
      <c r="AW230" s="16" t="s">
        <v>29</v>
      </c>
      <c r="AX230" s="16" t="s">
        <v>75</v>
      </c>
      <c r="AY230" s="211" t="s">
        <v>234</v>
      </c>
    </row>
    <row r="231" spans="2:51" s="13" customFormat="1">
      <c r="B231" s="172"/>
      <c r="D231" s="173" t="s">
        <v>243</v>
      </c>
      <c r="E231" s="174" t="s">
        <v>1</v>
      </c>
      <c r="F231" s="175" t="s">
        <v>2684</v>
      </c>
      <c r="H231" s="174" t="s">
        <v>1</v>
      </c>
      <c r="I231" s="176"/>
      <c r="L231" s="172"/>
      <c r="M231" s="177"/>
      <c r="N231" s="178"/>
      <c r="O231" s="178"/>
      <c r="P231" s="178"/>
      <c r="Q231" s="178"/>
      <c r="R231" s="178"/>
      <c r="S231" s="178"/>
      <c r="T231" s="179"/>
      <c r="AT231" s="174" t="s">
        <v>243</v>
      </c>
      <c r="AU231" s="174" t="s">
        <v>87</v>
      </c>
      <c r="AV231" s="13" t="s">
        <v>82</v>
      </c>
      <c r="AW231" s="13" t="s">
        <v>29</v>
      </c>
      <c r="AX231" s="13" t="s">
        <v>75</v>
      </c>
      <c r="AY231" s="174" t="s">
        <v>234</v>
      </c>
    </row>
    <row r="232" spans="2:51" s="14" customFormat="1">
      <c r="B232" s="180"/>
      <c r="D232" s="173" t="s">
        <v>243</v>
      </c>
      <c r="E232" s="181" t="s">
        <v>1</v>
      </c>
      <c r="F232" s="182" t="s">
        <v>2685</v>
      </c>
      <c r="H232" s="183">
        <v>54.094000000000001</v>
      </c>
      <c r="I232" s="184"/>
      <c r="L232" s="180"/>
      <c r="M232" s="185"/>
      <c r="N232" s="186"/>
      <c r="O232" s="186"/>
      <c r="P232" s="186"/>
      <c r="Q232" s="186"/>
      <c r="R232" s="186"/>
      <c r="S232" s="186"/>
      <c r="T232" s="187"/>
      <c r="AT232" s="181" t="s">
        <v>243</v>
      </c>
      <c r="AU232" s="181" t="s">
        <v>87</v>
      </c>
      <c r="AV232" s="14" t="s">
        <v>87</v>
      </c>
      <c r="AW232" s="14" t="s">
        <v>29</v>
      </c>
      <c r="AX232" s="14" t="s">
        <v>75</v>
      </c>
      <c r="AY232" s="181" t="s">
        <v>234</v>
      </c>
    </row>
    <row r="233" spans="2:51" s="14" customFormat="1">
      <c r="B233" s="180"/>
      <c r="D233" s="173" t="s">
        <v>243</v>
      </c>
      <c r="E233" s="181" t="s">
        <v>1</v>
      </c>
      <c r="F233" s="182" t="s">
        <v>2686</v>
      </c>
      <c r="H233" s="183">
        <v>-11.16</v>
      </c>
      <c r="I233" s="184"/>
      <c r="L233" s="180"/>
      <c r="M233" s="185"/>
      <c r="N233" s="186"/>
      <c r="O233" s="186"/>
      <c r="P233" s="186"/>
      <c r="Q233" s="186"/>
      <c r="R233" s="186"/>
      <c r="S233" s="186"/>
      <c r="T233" s="187"/>
      <c r="AT233" s="181" t="s">
        <v>243</v>
      </c>
      <c r="AU233" s="181" t="s">
        <v>87</v>
      </c>
      <c r="AV233" s="14" t="s">
        <v>87</v>
      </c>
      <c r="AW233" s="14" t="s">
        <v>29</v>
      </c>
      <c r="AX233" s="14" t="s">
        <v>75</v>
      </c>
      <c r="AY233" s="181" t="s">
        <v>234</v>
      </c>
    </row>
    <row r="234" spans="2:51" s="16" customFormat="1">
      <c r="B234" s="210"/>
      <c r="D234" s="173" t="s">
        <v>243</v>
      </c>
      <c r="E234" s="211" t="s">
        <v>1</v>
      </c>
      <c r="F234" s="212" t="s">
        <v>2687</v>
      </c>
      <c r="H234" s="213">
        <v>42.933999999999997</v>
      </c>
      <c r="I234" s="214"/>
      <c r="L234" s="210"/>
      <c r="M234" s="215"/>
      <c r="N234" s="216"/>
      <c r="O234" s="216"/>
      <c r="P234" s="216"/>
      <c r="Q234" s="216"/>
      <c r="R234" s="216"/>
      <c r="S234" s="216"/>
      <c r="T234" s="217"/>
      <c r="AT234" s="211" t="s">
        <v>243</v>
      </c>
      <c r="AU234" s="211" t="s">
        <v>87</v>
      </c>
      <c r="AV234" s="16" t="s">
        <v>92</v>
      </c>
      <c r="AW234" s="16" t="s">
        <v>29</v>
      </c>
      <c r="AX234" s="16" t="s">
        <v>75</v>
      </c>
      <c r="AY234" s="211" t="s">
        <v>234</v>
      </c>
    </row>
    <row r="235" spans="2:51" s="13" customFormat="1" ht="20.399999999999999">
      <c r="B235" s="172"/>
      <c r="D235" s="173" t="s">
        <v>243</v>
      </c>
      <c r="E235" s="174" t="s">
        <v>1</v>
      </c>
      <c r="F235" s="175" t="s">
        <v>2688</v>
      </c>
      <c r="H235" s="174" t="s">
        <v>1</v>
      </c>
      <c r="I235" s="176"/>
      <c r="L235" s="172"/>
      <c r="M235" s="177"/>
      <c r="N235" s="178"/>
      <c r="O235" s="178"/>
      <c r="P235" s="178"/>
      <c r="Q235" s="178"/>
      <c r="R235" s="178"/>
      <c r="S235" s="178"/>
      <c r="T235" s="179"/>
      <c r="AT235" s="174" t="s">
        <v>243</v>
      </c>
      <c r="AU235" s="174" t="s">
        <v>87</v>
      </c>
      <c r="AV235" s="13" t="s">
        <v>82</v>
      </c>
      <c r="AW235" s="13" t="s">
        <v>29</v>
      </c>
      <c r="AX235" s="13" t="s">
        <v>75</v>
      </c>
      <c r="AY235" s="174" t="s">
        <v>234</v>
      </c>
    </row>
    <row r="236" spans="2:51" s="14" customFormat="1">
      <c r="B236" s="180"/>
      <c r="D236" s="173" t="s">
        <v>243</v>
      </c>
      <c r="E236" s="181" t="s">
        <v>1</v>
      </c>
      <c r="F236" s="182" t="s">
        <v>2689</v>
      </c>
      <c r="H236" s="183">
        <v>33.700000000000003</v>
      </c>
      <c r="I236" s="184"/>
      <c r="L236" s="180"/>
      <c r="M236" s="185"/>
      <c r="N236" s="186"/>
      <c r="O236" s="186"/>
      <c r="P236" s="186"/>
      <c r="Q236" s="186"/>
      <c r="R236" s="186"/>
      <c r="S236" s="186"/>
      <c r="T236" s="187"/>
      <c r="AT236" s="181" t="s">
        <v>243</v>
      </c>
      <c r="AU236" s="181" t="s">
        <v>87</v>
      </c>
      <c r="AV236" s="14" t="s">
        <v>87</v>
      </c>
      <c r="AW236" s="14" t="s">
        <v>29</v>
      </c>
      <c r="AX236" s="14" t="s">
        <v>75</v>
      </c>
      <c r="AY236" s="181" t="s">
        <v>234</v>
      </c>
    </row>
    <row r="237" spans="2:51" s="14" customFormat="1">
      <c r="B237" s="180"/>
      <c r="D237" s="173" t="s">
        <v>243</v>
      </c>
      <c r="E237" s="181" t="s">
        <v>1</v>
      </c>
      <c r="F237" s="182" t="s">
        <v>2690</v>
      </c>
      <c r="H237" s="183">
        <v>-1.9019999999999999</v>
      </c>
      <c r="I237" s="184"/>
      <c r="L237" s="180"/>
      <c r="M237" s="185"/>
      <c r="N237" s="186"/>
      <c r="O237" s="186"/>
      <c r="P237" s="186"/>
      <c r="Q237" s="186"/>
      <c r="R237" s="186"/>
      <c r="S237" s="186"/>
      <c r="T237" s="187"/>
      <c r="AT237" s="181" t="s">
        <v>243</v>
      </c>
      <c r="AU237" s="181" t="s">
        <v>87</v>
      </c>
      <c r="AV237" s="14" t="s">
        <v>87</v>
      </c>
      <c r="AW237" s="14" t="s">
        <v>29</v>
      </c>
      <c r="AX237" s="14" t="s">
        <v>75</v>
      </c>
      <c r="AY237" s="181" t="s">
        <v>234</v>
      </c>
    </row>
    <row r="238" spans="2:51" s="14" customFormat="1">
      <c r="B238" s="180"/>
      <c r="D238" s="173" t="s">
        <v>243</v>
      </c>
      <c r="E238" s="181" t="s">
        <v>1</v>
      </c>
      <c r="F238" s="182" t="s">
        <v>2691</v>
      </c>
      <c r="H238" s="183">
        <v>26.1</v>
      </c>
      <c r="I238" s="184"/>
      <c r="L238" s="180"/>
      <c r="M238" s="185"/>
      <c r="N238" s="186"/>
      <c r="O238" s="186"/>
      <c r="P238" s="186"/>
      <c r="Q238" s="186"/>
      <c r="R238" s="186"/>
      <c r="S238" s="186"/>
      <c r="T238" s="187"/>
      <c r="AT238" s="181" t="s">
        <v>243</v>
      </c>
      <c r="AU238" s="181" t="s">
        <v>87</v>
      </c>
      <c r="AV238" s="14" t="s">
        <v>87</v>
      </c>
      <c r="AW238" s="14" t="s">
        <v>29</v>
      </c>
      <c r="AX238" s="14" t="s">
        <v>75</v>
      </c>
      <c r="AY238" s="181" t="s">
        <v>234</v>
      </c>
    </row>
    <row r="239" spans="2:51" s="14" customFormat="1">
      <c r="B239" s="180"/>
      <c r="D239" s="173" t="s">
        <v>243</v>
      </c>
      <c r="E239" s="181" t="s">
        <v>1</v>
      </c>
      <c r="F239" s="182" t="s">
        <v>2692</v>
      </c>
      <c r="H239" s="183">
        <v>-5.4180000000000001</v>
      </c>
      <c r="I239" s="184"/>
      <c r="L239" s="180"/>
      <c r="M239" s="185"/>
      <c r="N239" s="186"/>
      <c r="O239" s="186"/>
      <c r="P239" s="186"/>
      <c r="Q239" s="186"/>
      <c r="R239" s="186"/>
      <c r="S239" s="186"/>
      <c r="T239" s="187"/>
      <c r="AT239" s="181" t="s">
        <v>243</v>
      </c>
      <c r="AU239" s="181" t="s">
        <v>87</v>
      </c>
      <c r="AV239" s="14" t="s">
        <v>87</v>
      </c>
      <c r="AW239" s="14" t="s">
        <v>29</v>
      </c>
      <c r="AX239" s="14" t="s">
        <v>75</v>
      </c>
      <c r="AY239" s="181" t="s">
        <v>234</v>
      </c>
    </row>
    <row r="240" spans="2:51" s="16" customFormat="1">
      <c r="B240" s="210"/>
      <c r="D240" s="173" t="s">
        <v>243</v>
      </c>
      <c r="E240" s="211" t="s">
        <v>1</v>
      </c>
      <c r="F240" s="212" t="s">
        <v>2693</v>
      </c>
      <c r="H240" s="213">
        <v>52.48</v>
      </c>
      <c r="I240" s="214"/>
      <c r="L240" s="210"/>
      <c r="M240" s="215"/>
      <c r="N240" s="216"/>
      <c r="O240" s="216"/>
      <c r="P240" s="216"/>
      <c r="Q240" s="216"/>
      <c r="R240" s="216"/>
      <c r="S240" s="216"/>
      <c r="T240" s="217"/>
      <c r="AT240" s="211" t="s">
        <v>243</v>
      </c>
      <c r="AU240" s="211" t="s">
        <v>87</v>
      </c>
      <c r="AV240" s="16" t="s">
        <v>92</v>
      </c>
      <c r="AW240" s="16" t="s">
        <v>29</v>
      </c>
      <c r="AX240" s="16" t="s">
        <v>75</v>
      </c>
      <c r="AY240" s="211" t="s">
        <v>234</v>
      </c>
    </row>
    <row r="241" spans="1:65" s="15" customFormat="1">
      <c r="B241" s="188"/>
      <c r="D241" s="173" t="s">
        <v>243</v>
      </c>
      <c r="E241" s="189" t="s">
        <v>1</v>
      </c>
      <c r="F241" s="190" t="s">
        <v>248</v>
      </c>
      <c r="H241" s="191">
        <v>332.923</v>
      </c>
      <c r="I241" s="192"/>
      <c r="L241" s="188"/>
      <c r="M241" s="193"/>
      <c r="N241" s="194"/>
      <c r="O241" s="194"/>
      <c r="P241" s="194"/>
      <c r="Q241" s="194"/>
      <c r="R241" s="194"/>
      <c r="S241" s="194"/>
      <c r="T241" s="195"/>
      <c r="AT241" s="189" t="s">
        <v>243</v>
      </c>
      <c r="AU241" s="189" t="s">
        <v>87</v>
      </c>
      <c r="AV241" s="15" t="s">
        <v>241</v>
      </c>
      <c r="AW241" s="15" t="s">
        <v>29</v>
      </c>
      <c r="AX241" s="15" t="s">
        <v>75</v>
      </c>
      <c r="AY241" s="189" t="s">
        <v>234</v>
      </c>
    </row>
    <row r="242" spans="1:65" s="14" customFormat="1">
      <c r="B242" s="180"/>
      <c r="D242" s="173" t="s">
        <v>243</v>
      </c>
      <c r="E242" s="181" t="s">
        <v>1</v>
      </c>
      <c r="F242" s="182" t="s">
        <v>2694</v>
      </c>
      <c r="H242" s="183">
        <v>342.911</v>
      </c>
      <c r="I242" s="184"/>
      <c r="L242" s="180"/>
      <c r="M242" s="185"/>
      <c r="N242" s="186"/>
      <c r="O242" s="186"/>
      <c r="P242" s="186"/>
      <c r="Q242" s="186"/>
      <c r="R242" s="186"/>
      <c r="S242" s="186"/>
      <c r="T242" s="187"/>
      <c r="AT242" s="181" t="s">
        <v>243</v>
      </c>
      <c r="AU242" s="181" t="s">
        <v>87</v>
      </c>
      <c r="AV242" s="14" t="s">
        <v>87</v>
      </c>
      <c r="AW242" s="14" t="s">
        <v>29</v>
      </c>
      <c r="AX242" s="14" t="s">
        <v>75</v>
      </c>
      <c r="AY242" s="181" t="s">
        <v>234</v>
      </c>
    </row>
    <row r="243" spans="1:65" s="15" customFormat="1">
      <c r="B243" s="188"/>
      <c r="D243" s="173" t="s">
        <v>243</v>
      </c>
      <c r="E243" s="189" t="s">
        <v>2596</v>
      </c>
      <c r="F243" s="190" t="s">
        <v>248</v>
      </c>
      <c r="H243" s="191">
        <v>342.911</v>
      </c>
      <c r="I243" s="192"/>
      <c r="L243" s="188"/>
      <c r="M243" s="193"/>
      <c r="N243" s="194"/>
      <c r="O243" s="194"/>
      <c r="P243" s="194"/>
      <c r="Q243" s="194"/>
      <c r="R243" s="194"/>
      <c r="S243" s="194"/>
      <c r="T243" s="195"/>
      <c r="AT243" s="189" t="s">
        <v>243</v>
      </c>
      <c r="AU243" s="189" t="s">
        <v>87</v>
      </c>
      <c r="AV243" s="15" t="s">
        <v>241</v>
      </c>
      <c r="AW243" s="15" t="s">
        <v>29</v>
      </c>
      <c r="AX243" s="15" t="s">
        <v>82</v>
      </c>
      <c r="AY243" s="189" t="s">
        <v>234</v>
      </c>
    </row>
    <row r="244" spans="1:65" s="12" customFormat="1" ht="22.95" customHeight="1">
      <c r="B244" s="144"/>
      <c r="D244" s="145" t="s">
        <v>74</v>
      </c>
      <c r="E244" s="155" t="s">
        <v>235</v>
      </c>
      <c r="F244" s="155" t="s">
        <v>236</v>
      </c>
      <c r="I244" s="147"/>
      <c r="J244" s="156">
        <f>BK244</f>
        <v>0</v>
      </c>
      <c r="L244" s="144"/>
      <c r="M244" s="149"/>
      <c r="N244" s="150"/>
      <c r="O244" s="150"/>
      <c r="P244" s="151">
        <f>SUM(P245:P272)</f>
        <v>0</v>
      </c>
      <c r="Q244" s="150"/>
      <c r="R244" s="151">
        <f>SUM(R245:R272)</f>
        <v>25.829331669999998</v>
      </c>
      <c r="S244" s="150"/>
      <c r="T244" s="152">
        <f>SUM(T245:T272)</f>
        <v>0</v>
      </c>
      <c r="AR244" s="145" t="s">
        <v>82</v>
      </c>
      <c r="AT244" s="153" t="s">
        <v>74</v>
      </c>
      <c r="AU244" s="153" t="s">
        <v>82</v>
      </c>
      <c r="AY244" s="145" t="s">
        <v>234</v>
      </c>
      <c r="BK244" s="154">
        <f>SUM(BK245:BK272)</f>
        <v>0</v>
      </c>
    </row>
    <row r="245" spans="1:65" s="2" customFormat="1" ht="33" customHeight="1">
      <c r="A245" s="33"/>
      <c r="B245" s="157"/>
      <c r="C245" s="158" t="s">
        <v>298</v>
      </c>
      <c r="D245" s="158" t="s">
        <v>237</v>
      </c>
      <c r="E245" s="159" t="s">
        <v>310</v>
      </c>
      <c r="F245" s="160" t="s">
        <v>311</v>
      </c>
      <c r="G245" s="161" t="s">
        <v>256</v>
      </c>
      <c r="H245" s="162">
        <v>496.44799999999998</v>
      </c>
      <c r="I245" s="163"/>
      <c r="J245" s="164">
        <f>ROUND(I245*H245,2)</f>
        <v>0</v>
      </c>
      <c r="K245" s="165"/>
      <c r="L245" s="34"/>
      <c r="M245" s="166" t="s">
        <v>1</v>
      </c>
      <c r="N245" s="167" t="s">
        <v>41</v>
      </c>
      <c r="O245" s="62"/>
      <c r="P245" s="168">
        <f>O245*H245</f>
        <v>0</v>
      </c>
      <c r="Q245" s="168">
        <v>2.572E-2</v>
      </c>
      <c r="R245" s="168">
        <f>Q245*H245</f>
        <v>12.76864256</v>
      </c>
      <c r="S245" s="168">
        <v>0</v>
      </c>
      <c r="T245" s="169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70" t="s">
        <v>241</v>
      </c>
      <c r="AT245" s="170" t="s">
        <v>237</v>
      </c>
      <c r="AU245" s="170" t="s">
        <v>87</v>
      </c>
      <c r="AY245" s="18" t="s">
        <v>234</v>
      </c>
      <c r="BE245" s="171">
        <f>IF(N245="základná",J245,0)</f>
        <v>0</v>
      </c>
      <c r="BF245" s="171">
        <f>IF(N245="znížená",J245,0)</f>
        <v>0</v>
      </c>
      <c r="BG245" s="171">
        <f>IF(N245="zákl. prenesená",J245,0)</f>
        <v>0</v>
      </c>
      <c r="BH245" s="171">
        <f>IF(N245="zníž. prenesená",J245,0)</f>
        <v>0</v>
      </c>
      <c r="BI245" s="171">
        <f>IF(N245="nulová",J245,0)</f>
        <v>0</v>
      </c>
      <c r="BJ245" s="18" t="s">
        <v>87</v>
      </c>
      <c r="BK245" s="171">
        <f>ROUND(I245*H245,2)</f>
        <v>0</v>
      </c>
      <c r="BL245" s="18" t="s">
        <v>241</v>
      </c>
      <c r="BM245" s="170" t="s">
        <v>2695</v>
      </c>
    </row>
    <row r="246" spans="1:65" s="13" customFormat="1">
      <c r="B246" s="172"/>
      <c r="D246" s="173" t="s">
        <v>243</v>
      </c>
      <c r="E246" s="174" t="s">
        <v>1</v>
      </c>
      <c r="F246" s="175" t="s">
        <v>2696</v>
      </c>
      <c r="H246" s="174" t="s">
        <v>1</v>
      </c>
      <c r="I246" s="176"/>
      <c r="L246" s="172"/>
      <c r="M246" s="177"/>
      <c r="N246" s="178"/>
      <c r="O246" s="178"/>
      <c r="P246" s="178"/>
      <c r="Q246" s="178"/>
      <c r="R246" s="178"/>
      <c r="S246" s="178"/>
      <c r="T246" s="179"/>
      <c r="AT246" s="174" t="s">
        <v>243</v>
      </c>
      <c r="AU246" s="174" t="s">
        <v>87</v>
      </c>
      <c r="AV246" s="13" t="s">
        <v>82</v>
      </c>
      <c r="AW246" s="13" t="s">
        <v>29</v>
      </c>
      <c r="AX246" s="13" t="s">
        <v>75</v>
      </c>
      <c r="AY246" s="174" t="s">
        <v>234</v>
      </c>
    </row>
    <row r="247" spans="1:65" s="14" customFormat="1">
      <c r="B247" s="180"/>
      <c r="D247" s="173" t="s">
        <v>243</v>
      </c>
      <c r="E247" s="181" t="s">
        <v>1</v>
      </c>
      <c r="F247" s="182" t="s">
        <v>2697</v>
      </c>
      <c r="H247" s="183">
        <v>496.44799999999998</v>
      </c>
      <c r="I247" s="184"/>
      <c r="L247" s="180"/>
      <c r="M247" s="185"/>
      <c r="N247" s="186"/>
      <c r="O247" s="186"/>
      <c r="P247" s="186"/>
      <c r="Q247" s="186"/>
      <c r="R247" s="186"/>
      <c r="S247" s="186"/>
      <c r="T247" s="187"/>
      <c r="AT247" s="181" t="s">
        <v>243</v>
      </c>
      <c r="AU247" s="181" t="s">
        <v>87</v>
      </c>
      <c r="AV247" s="14" t="s">
        <v>87</v>
      </c>
      <c r="AW247" s="14" t="s">
        <v>29</v>
      </c>
      <c r="AX247" s="14" t="s">
        <v>75</v>
      </c>
      <c r="AY247" s="181" t="s">
        <v>234</v>
      </c>
    </row>
    <row r="248" spans="1:65" s="15" customFormat="1">
      <c r="B248" s="188"/>
      <c r="D248" s="173" t="s">
        <v>243</v>
      </c>
      <c r="E248" s="189" t="s">
        <v>195</v>
      </c>
      <c r="F248" s="190" t="s">
        <v>248</v>
      </c>
      <c r="H248" s="191">
        <v>496.44799999999998</v>
      </c>
      <c r="I248" s="192"/>
      <c r="L248" s="188"/>
      <c r="M248" s="193"/>
      <c r="N248" s="194"/>
      <c r="O248" s="194"/>
      <c r="P248" s="194"/>
      <c r="Q248" s="194"/>
      <c r="R248" s="194"/>
      <c r="S248" s="194"/>
      <c r="T248" s="195"/>
      <c r="AT248" s="189" t="s">
        <v>243</v>
      </c>
      <c r="AU248" s="189" t="s">
        <v>87</v>
      </c>
      <c r="AV248" s="15" t="s">
        <v>241</v>
      </c>
      <c r="AW248" s="15" t="s">
        <v>29</v>
      </c>
      <c r="AX248" s="15" t="s">
        <v>82</v>
      </c>
      <c r="AY248" s="189" t="s">
        <v>234</v>
      </c>
    </row>
    <row r="249" spans="1:65" s="2" customFormat="1" ht="44.25" customHeight="1">
      <c r="A249" s="33"/>
      <c r="B249" s="157"/>
      <c r="C249" s="158" t="s">
        <v>302</v>
      </c>
      <c r="D249" s="158" t="s">
        <v>237</v>
      </c>
      <c r="E249" s="159" t="s">
        <v>316</v>
      </c>
      <c r="F249" s="160" t="s">
        <v>317</v>
      </c>
      <c r="G249" s="161" t="s">
        <v>256</v>
      </c>
      <c r="H249" s="162">
        <v>992.89599999999996</v>
      </c>
      <c r="I249" s="163"/>
      <c r="J249" s="164">
        <f>ROUND(I249*H249,2)</f>
        <v>0</v>
      </c>
      <c r="K249" s="165"/>
      <c r="L249" s="34"/>
      <c r="M249" s="166" t="s">
        <v>1</v>
      </c>
      <c r="N249" s="167" t="s">
        <v>41</v>
      </c>
      <c r="O249" s="62"/>
      <c r="P249" s="168">
        <f>O249*H249</f>
        <v>0</v>
      </c>
      <c r="Q249" s="168">
        <v>0</v>
      </c>
      <c r="R249" s="168">
        <f>Q249*H249</f>
        <v>0</v>
      </c>
      <c r="S249" s="168">
        <v>0</v>
      </c>
      <c r="T249" s="169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70" t="s">
        <v>241</v>
      </c>
      <c r="AT249" s="170" t="s">
        <v>237</v>
      </c>
      <c r="AU249" s="170" t="s">
        <v>87</v>
      </c>
      <c r="AY249" s="18" t="s">
        <v>234</v>
      </c>
      <c r="BE249" s="171">
        <f>IF(N249="základná",J249,0)</f>
        <v>0</v>
      </c>
      <c r="BF249" s="171">
        <f>IF(N249="znížená",J249,0)</f>
        <v>0</v>
      </c>
      <c r="BG249" s="171">
        <f>IF(N249="zákl. prenesená",J249,0)</f>
        <v>0</v>
      </c>
      <c r="BH249" s="171">
        <f>IF(N249="zníž. prenesená",J249,0)</f>
        <v>0</v>
      </c>
      <c r="BI249" s="171">
        <f>IF(N249="nulová",J249,0)</f>
        <v>0</v>
      </c>
      <c r="BJ249" s="18" t="s">
        <v>87</v>
      </c>
      <c r="BK249" s="171">
        <f>ROUND(I249*H249,2)</f>
        <v>0</v>
      </c>
      <c r="BL249" s="18" t="s">
        <v>241</v>
      </c>
      <c r="BM249" s="170" t="s">
        <v>2698</v>
      </c>
    </row>
    <row r="250" spans="1:65" s="13" customFormat="1" ht="20.399999999999999">
      <c r="B250" s="172"/>
      <c r="D250" s="173" t="s">
        <v>243</v>
      </c>
      <c r="E250" s="174" t="s">
        <v>1</v>
      </c>
      <c r="F250" s="175" t="s">
        <v>319</v>
      </c>
      <c r="H250" s="174" t="s">
        <v>1</v>
      </c>
      <c r="I250" s="176"/>
      <c r="L250" s="172"/>
      <c r="M250" s="177"/>
      <c r="N250" s="178"/>
      <c r="O250" s="178"/>
      <c r="P250" s="178"/>
      <c r="Q250" s="178"/>
      <c r="R250" s="178"/>
      <c r="S250" s="178"/>
      <c r="T250" s="179"/>
      <c r="AT250" s="174" t="s">
        <v>243</v>
      </c>
      <c r="AU250" s="174" t="s">
        <v>87</v>
      </c>
      <c r="AV250" s="13" t="s">
        <v>82</v>
      </c>
      <c r="AW250" s="13" t="s">
        <v>29</v>
      </c>
      <c r="AX250" s="13" t="s">
        <v>75</v>
      </c>
      <c r="AY250" s="174" t="s">
        <v>234</v>
      </c>
    </row>
    <row r="251" spans="1:65" s="14" customFormat="1">
      <c r="B251" s="180"/>
      <c r="D251" s="173" t="s">
        <v>243</v>
      </c>
      <c r="E251" s="181" t="s">
        <v>1</v>
      </c>
      <c r="F251" s="182" t="s">
        <v>2699</v>
      </c>
      <c r="H251" s="183">
        <v>992.89599999999996</v>
      </c>
      <c r="I251" s="184"/>
      <c r="L251" s="180"/>
      <c r="M251" s="185"/>
      <c r="N251" s="186"/>
      <c r="O251" s="186"/>
      <c r="P251" s="186"/>
      <c r="Q251" s="186"/>
      <c r="R251" s="186"/>
      <c r="S251" s="186"/>
      <c r="T251" s="187"/>
      <c r="AT251" s="181" t="s">
        <v>243</v>
      </c>
      <c r="AU251" s="181" t="s">
        <v>87</v>
      </c>
      <c r="AV251" s="14" t="s">
        <v>87</v>
      </c>
      <c r="AW251" s="14" t="s">
        <v>29</v>
      </c>
      <c r="AX251" s="14" t="s">
        <v>82</v>
      </c>
      <c r="AY251" s="181" t="s">
        <v>234</v>
      </c>
    </row>
    <row r="252" spans="1:65" s="2" customFormat="1" ht="33" customHeight="1">
      <c r="A252" s="33"/>
      <c r="B252" s="157"/>
      <c r="C252" s="158" t="s">
        <v>309</v>
      </c>
      <c r="D252" s="158" t="s">
        <v>237</v>
      </c>
      <c r="E252" s="159" t="s">
        <v>322</v>
      </c>
      <c r="F252" s="160" t="s">
        <v>323</v>
      </c>
      <c r="G252" s="161" t="s">
        <v>256</v>
      </c>
      <c r="H252" s="162">
        <v>496.44799999999998</v>
      </c>
      <c r="I252" s="163"/>
      <c r="J252" s="164">
        <f>ROUND(I252*H252,2)</f>
        <v>0</v>
      </c>
      <c r="K252" s="165"/>
      <c r="L252" s="34"/>
      <c r="M252" s="166" t="s">
        <v>1</v>
      </c>
      <c r="N252" s="167" t="s">
        <v>41</v>
      </c>
      <c r="O252" s="62"/>
      <c r="P252" s="168">
        <f>O252*H252</f>
        <v>0</v>
      </c>
      <c r="Q252" s="168">
        <v>2.572E-2</v>
      </c>
      <c r="R252" s="168">
        <f>Q252*H252</f>
        <v>12.76864256</v>
      </c>
      <c r="S252" s="168">
        <v>0</v>
      </c>
      <c r="T252" s="169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70" t="s">
        <v>241</v>
      </c>
      <c r="AT252" s="170" t="s">
        <v>237</v>
      </c>
      <c r="AU252" s="170" t="s">
        <v>87</v>
      </c>
      <c r="AY252" s="18" t="s">
        <v>234</v>
      </c>
      <c r="BE252" s="171">
        <f>IF(N252="základná",J252,0)</f>
        <v>0</v>
      </c>
      <c r="BF252" s="171">
        <f>IF(N252="znížená",J252,0)</f>
        <v>0</v>
      </c>
      <c r="BG252" s="171">
        <f>IF(N252="zákl. prenesená",J252,0)</f>
        <v>0</v>
      </c>
      <c r="BH252" s="171">
        <f>IF(N252="zníž. prenesená",J252,0)</f>
        <v>0</v>
      </c>
      <c r="BI252" s="171">
        <f>IF(N252="nulová",J252,0)</f>
        <v>0</v>
      </c>
      <c r="BJ252" s="18" t="s">
        <v>87</v>
      </c>
      <c r="BK252" s="171">
        <f>ROUND(I252*H252,2)</f>
        <v>0</v>
      </c>
      <c r="BL252" s="18" t="s">
        <v>241</v>
      </c>
      <c r="BM252" s="170" t="s">
        <v>2700</v>
      </c>
    </row>
    <row r="253" spans="1:65" s="14" customFormat="1">
      <c r="B253" s="180"/>
      <c r="D253" s="173" t="s">
        <v>243</v>
      </c>
      <c r="E253" s="181" t="s">
        <v>1</v>
      </c>
      <c r="F253" s="182" t="s">
        <v>195</v>
      </c>
      <c r="H253" s="183">
        <v>496.44799999999998</v>
      </c>
      <c r="I253" s="184"/>
      <c r="L253" s="180"/>
      <c r="M253" s="185"/>
      <c r="N253" s="186"/>
      <c r="O253" s="186"/>
      <c r="P253" s="186"/>
      <c r="Q253" s="186"/>
      <c r="R253" s="186"/>
      <c r="S253" s="186"/>
      <c r="T253" s="187"/>
      <c r="AT253" s="181" t="s">
        <v>243</v>
      </c>
      <c r="AU253" s="181" t="s">
        <v>87</v>
      </c>
      <c r="AV253" s="14" t="s">
        <v>87</v>
      </c>
      <c r="AW253" s="14" t="s">
        <v>29</v>
      </c>
      <c r="AX253" s="14" t="s">
        <v>82</v>
      </c>
      <c r="AY253" s="181" t="s">
        <v>234</v>
      </c>
    </row>
    <row r="254" spans="1:65" s="2" customFormat="1" ht="16.5" customHeight="1">
      <c r="A254" s="33"/>
      <c r="B254" s="157"/>
      <c r="C254" s="158" t="s">
        <v>315</v>
      </c>
      <c r="D254" s="158" t="s">
        <v>237</v>
      </c>
      <c r="E254" s="159" t="s">
        <v>2701</v>
      </c>
      <c r="F254" s="160" t="s">
        <v>2702</v>
      </c>
      <c r="G254" s="161" t="s">
        <v>240</v>
      </c>
      <c r="H254" s="162">
        <v>489.34800000000001</v>
      </c>
      <c r="I254" s="163"/>
      <c r="J254" s="164">
        <f>ROUND(I254*H254,2)</f>
        <v>0</v>
      </c>
      <c r="K254" s="165"/>
      <c r="L254" s="34"/>
      <c r="M254" s="166" t="s">
        <v>1</v>
      </c>
      <c r="N254" s="167" t="s">
        <v>41</v>
      </c>
      <c r="O254" s="62"/>
      <c r="P254" s="168">
        <f>O254*H254</f>
        <v>0</v>
      </c>
      <c r="Q254" s="168">
        <v>4.0000000000000002E-4</v>
      </c>
      <c r="R254" s="168">
        <f>Q254*H254</f>
        <v>0.1957392</v>
      </c>
      <c r="S254" s="168">
        <v>0</v>
      </c>
      <c r="T254" s="169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70" t="s">
        <v>241</v>
      </c>
      <c r="AT254" s="170" t="s">
        <v>237</v>
      </c>
      <c r="AU254" s="170" t="s">
        <v>87</v>
      </c>
      <c r="AY254" s="18" t="s">
        <v>234</v>
      </c>
      <c r="BE254" s="171">
        <f>IF(N254="základná",J254,0)</f>
        <v>0</v>
      </c>
      <c r="BF254" s="171">
        <f>IF(N254="znížená",J254,0)</f>
        <v>0</v>
      </c>
      <c r="BG254" s="171">
        <f>IF(N254="zákl. prenesená",J254,0)</f>
        <v>0</v>
      </c>
      <c r="BH254" s="171">
        <f>IF(N254="zníž. prenesená",J254,0)</f>
        <v>0</v>
      </c>
      <c r="BI254" s="171">
        <f>IF(N254="nulová",J254,0)</f>
        <v>0</v>
      </c>
      <c r="BJ254" s="18" t="s">
        <v>87</v>
      </c>
      <c r="BK254" s="171">
        <f>ROUND(I254*H254,2)</f>
        <v>0</v>
      </c>
      <c r="BL254" s="18" t="s">
        <v>241</v>
      </c>
      <c r="BM254" s="170" t="s">
        <v>2703</v>
      </c>
    </row>
    <row r="255" spans="1:65" s="14" customFormat="1">
      <c r="B255" s="180"/>
      <c r="D255" s="173" t="s">
        <v>243</v>
      </c>
      <c r="E255" s="181" t="s">
        <v>1</v>
      </c>
      <c r="F255" s="182" t="s">
        <v>2704</v>
      </c>
      <c r="H255" s="183">
        <v>486.84800000000001</v>
      </c>
      <c r="I255" s="184"/>
      <c r="L255" s="180"/>
      <c r="M255" s="185"/>
      <c r="N255" s="186"/>
      <c r="O255" s="186"/>
      <c r="P255" s="186"/>
      <c r="Q255" s="186"/>
      <c r="R255" s="186"/>
      <c r="S255" s="186"/>
      <c r="T255" s="187"/>
      <c r="AT255" s="181" t="s">
        <v>243</v>
      </c>
      <c r="AU255" s="181" t="s">
        <v>87</v>
      </c>
      <c r="AV255" s="14" t="s">
        <v>87</v>
      </c>
      <c r="AW255" s="14" t="s">
        <v>29</v>
      </c>
      <c r="AX255" s="14" t="s">
        <v>75</v>
      </c>
      <c r="AY255" s="181" t="s">
        <v>234</v>
      </c>
    </row>
    <row r="256" spans="1:65" s="14" customFormat="1">
      <c r="B256" s="180"/>
      <c r="D256" s="173" t="s">
        <v>243</v>
      </c>
      <c r="E256" s="181" t="s">
        <v>1</v>
      </c>
      <c r="F256" s="182" t="s">
        <v>2705</v>
      </c>
      <c r="H256" s="183">
        <v>2.5</v>
      </c>
      <c r="I256" s="184"/>
      <c r="L256" s="180"/>
      <c r="M256" s="185"/>
      <c r="N256" s="186"/>
      <c r="O256" s="186"/>
      <c r="P256" s="186"/>
      <c r="Q256" s="186"/>
      <c r="R256" s="186"/>
      <c r="S256" s="186"/>
      <c r="T256" s="187"/>
      <c r="AT256" s="181" t="s">
        <v>243</v>
      </c>
      <c r="AU256" s="181" t="s">
        <v>87</v>
      </c>
      <c r="AV256" s="14" t="s">
        <v>87</v>
      </c>
      <c r="AW256" s="14" t="s">
        <v>29</v>
      </c>
      <c r="AX256" s="14" t="s">
        <v>75</v>
      </c>
      <c r="AY256" s="181" t="s">
        <v>234</v>
      </c>
    </row>
    <row r="257" spans="1:65" s="15" customFormat="1">
      <c r="B257" s="188"/>
      <c r="D257" s="173" t="s">
        <v>243</v>
      </c>
      <c r="E257" s="189" t="s">
        <v>1</v>
      </c>
      <c r="F257" s="190" t="s">
        <v>248</v>
      </c>
      <c r="H257" s="191">
        <v>489.34800000000001</v>
      </c>
      <c r="I257" s="192"/>
      <c r="L257" s="188"/>
      <c r="M257" s="193"/>
      <c r="N257" s="194"/>
      <c r="O257" s="194"/>
      <c r="P257" s="194"/>
      <c r="Q257" s="194"/>
      <c r="R257" s="194"/>
      <c r="S257" s="194"/>
      <c r="T257" s="195"/>
      <c r="AT257" s="189" t="s">
        <v>243</v>
      </c>
      <c r="AU257" s="189" t="s">
        <v>87</v>
      </c>
      <c r="AV257" s="15" t="s">
        <v>241</v>
      </c>
      <c r="AW257" s="15" t="s">
        <v>29</v>
      </c>
      <c r="AX257" s="15" t="s">
        <v>82</v>
      </c>
      <c r="AY257" s="189" t="s">
        <v>234</v>
      </c>
    </row>
    <row r="258" spans="1:65" s="2" customFormat="1" ht="16.5" customHeight="1">
      <c r="A258" s="33"/>
      <c r="B258" s="157"/>
      <c r="C258" s="158" t="s">
        <v>321</v>
      </c>
      <c r="D258" s="158" t="s">
        <v>237</v>
      </c>
      <c r="E258" s="159" t="s">
        <v>724</v>
      </c>
      <c r="F258" s="160" t="s">
        <v>725</v>
      </c>
      <c r="G258" s="161" t="s">
        <v>240</v>
      </c>
      <c r="H258" s="162">
        <v>171.01499999999999</v>
      </c>
      <c r="I258" s="163"/>
      <c r="J258" s="164">
        <f>ROUND(I258*H258,2)</f>
        <v>0</v>
      </c>
      <c r="K258" s="165"/>
      <c r="L258" s="34"/>
      <c r="M258" s="166" t="s">
        <v>1</v>
      </c>
      <c r="N258" s="167" t="s">
        <v>41</v>
      </c>
      <c r="O258" s="62"/>
      <c r="P258" s="168">
        <f>O258*H258</f>
        <v>0</v>
      </c>
      <c r="Q258" s="168">
        <v>2.3000000000000001E-4</v>
      </c>
      <c r="R258" s="168">
        <f>Q258*H258</f>
        <v>3.9333449999999999E-2</v>
      </c>
      <c r="S258" s="168">
        <v>0</v>
      </c>
      <c r="T258" s="169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70" t="s">
        <v>241</v>
      </c>
      <c r="AT258" s="170" t="s">
        <v>237</v>
      </c>
      <c r="AU258" s="170" t="s">
        <v>87</v>
      </c>
      <c r="AY258" s="18" t="s">
        <v>234</v>
      </c>
      <c r="BE258" s="171">
        <f>IF(N258="základná",J258,0)</f>
        <v>0</v>
      </c>
      <c r="BF258" s="171">
        <f>IF(N258="znížená",J258,0)</f>
        <v>0</v>
      </c>
      <c r="BG258" s="171">
        <f>IF(N258="zákl. prenesená",J258,0)</f>
        <v>0</v>
      </c>
      <c r="BH258" s="171">
        <f>IF(N258="zníž. prenesená",J258,0)</f>
        <v>0</v>
      </c>
      <c r="BI258" s="171">
        <f>IF(N258="nulová",J258,0)</f>
        <v>0</v>
      </c>
      <c r="BJ258" s="18" t="s">
        <v>87</v>
      </c>
      <c r="BK258" s="171">
        <f>ROUND(I258*H258,2)</f>
        <v>0</v>
      </c>
      <c r="BL258" s="18" t="s">
        <v>241</v>
      </c>
      <c r="BM258" s="170" t="s">
        <v>2706</v>
      </c>
    </row>
    <row r="259" spans="1:65" s="14" customFormat="1" ht="20.399999999999999">
      <c r="B259" s="180"/>
      <c r="D259" s="173" t="s">
        <v>243</v>
      </c>
      <c r="E259" s="181" t="s">
        <v>1</v>
      </c>
      <c r="F259" s="182" t="s">
        <v>2707</v>
      </c>
      <c r="H259" s="183">
        <v>49.674999999999997</v>
      </c>
      <c r="I259" s="184"/>
      <c r="L259" s="180"/>
      <c r="M259" s="185"/>
      <c r="N259" s="186"/>
      <c r="O259" s="186"/>
      <c r="P259" s="186"/>
      <c r="Q259" s="186"/>
      <c r="R259" s="186"/>
      <c r="S259" s="186"/>
      <c r="T259" s="187"/>
      <c r="AT259" s="181" t="s">
        <v>243</v>
      </c>
      <c r="AU259" s="181" t="s">
        <v>87</v>
      </c>
      <c r="AV259" s="14" t="s">
        <v>87</v>
      </c>
      <c r="AW259" s="14" t="s">
        <v>29</v>
      </c>
      <c r="AX259" s="14" t="s">
        <v>75</v>
      </c>
      <c r="AY259" s="181" t="s">
        <v>234</v>
      </c>
    </row>
    <row r="260" spans="1:65" s="14" customFormat="1">
      <c r="B260" s="180"/>
      <c r="D260" s="173" t="s">
        <v>243</v>
      </c>
      <c r="E260" s="181" t="s">
        <v>1</v>
      </c>
      <c r="F260" s="182" t="s">
        <v>2708</v>
      </c>
      <c r="H260" s="183">
        <v>111.34</v>
      </c>
      <c r="I260" s="184"/>
      <c r="L260" s="180"/>
      <c r="M260" s="185"/>
      <c r="N260" s="186"/>
      <c r="O260" s="186"/>
      <c r="P260" s="186"/>
      <c r="Q260" s="186"/>
      <c r="R260" s="186"/>
      <c r="S260" s="186"/>
      <c r="T260" s="187"/>
      <c r="AT260" s="181" t="s">
        <v>243</v>
      </c>
      <c r="AU260" s="181" t="s">
        <v>87</v>
      </c>
      <c r="AV260" s="14" t="s">
        <v>87</v>
      </c>
      <c r="AW260" s="14" t="s">
        <v>29</v>
      </c>
      <c r="AX260" s="14" t="s">
        <v>75</v>
      </c>
      <c r="AY260" s="181" t="s">
        <v>234</v>
      </c>
    </row>
    <row r="261" spans="1:65" s="14" customFormat="1">
      <c r="B261" s="180"/>
      <c r="D261" s="173" t="s">
        <v>243</v>
      </c>
      <c r="E261" s="181" t="s">
        <v>1</v>
      </c>
      <c r="F261" s="182" t="s">
        <v>638</v>
      </c>
      <c r="H261" s="183">
        <v>10</v>
      </c>
      <c r="I261" s="184"/>
      <c r="L261" s="180"/>
      <c r="M261" s="185"/>
      <c r="N261" s="186"/>
      <c r="O261" s="186"/>
      <c r="P261" s="186"/>
      <c r="Q261" s="186"/>
      <c r="R261" s="186"/>
      <c r="S261" s="186"/>
      <c r="T261" s="187"/>
      <c r="AT261" s="181" t="s">
        <v>243</v>
      </c>
      <c r="AU261" s="181" t="s">
        <v>87</v>
      </c>
      <c r="AV261" s="14" t="s">
        <v>87</v>
      </c>
      <c r="AW261" s="14" t="s">
        <v>29</v>
      </c>
      <c r="AX261" s="14" t="s">
        <v>75</v>
      </c>
      <c r="AY261" s="181" t="s">
        <v>234</v>
      </c>
    </row>
    <row r="262" spans="1:65" s="15" customFormat="1">
      <c r="B262" s="188"/>
      <c r="D262" s="173" t="s">
        <v>243</v>
      </c>
      <c r="E262" s="189" t="s">
        <v>1</v>
      </c>
      <c r="F262" s="190" t="s">
        <v>248</v>
      </c>
      <c r="H262" s="191">
        <v>171.01499999999999</v>
      </c>
      <c r="I262" s="192"/>
      <c r="L262" s="188"/>
      <c r="M262" s="193"/>
      <c r="N262" s="194"/>
      <c r="O262" s="194"/>
      <c r="P262" s="194"/>
      <c r="Q262" s="194"/>
      <c r="R262" s="194"/>
      <c r="S262" s="194"/>
      <c r="T262" s="195"/>
      <c r="AT262" s="189" t="s">
        <v>243</v>
      </c>
      <c r="AU262" s="189" t="s">
        <v>87</v>
      </c>
      <c r="AV262" s="15" t="s">
        <v>241</v>
      </c>
      <c r="AW262" s="15" t="s">
        <v>29</v>
      </c>
      <c r="AX262" s="15" t="s">
        <v>82</v>
      </c>
      <c r="AY262" s="189" t="s">
        <v>234</v>
      </c>
    </row>
    <row r="263" spans="1:65" s="2" customFormat="1" ht="16.5" customHeight="1">
      <c r="A263" s="33"/>
      <c r="B263" s="157"/>
      <c r="C263" s="158" t="s">
        <v>327</v>
      </c>
      <c r="D263" s="158" t="s">
        <v>237</v>
      </c>
      <c r="E263" s="159" t="s">
        <v>734</v>
      </c>
      <c r="F263" s="160" t="s">
        <v>735</v>
      </c>
      <c r="G263" s="161" t="s">
        <v>240</v>
      </c>
      <c r="H263" s="162">
        <v>49.674999999999997</v>
      </c>
      <c r="I263" s="163"/>
      <c r="J263" s="164">
        <f>ROUND(I263*H263,2)</f>
        <v>0</v>
      </c>
      <c r="K263" s="165"/>
      <c r="L263" s="34"/>
      <c r="M263" s="166" t="s">
        <v>1</v>
      </c>
      <c r="N263" s="167" t="s">
        <v>41</v>
      </c>
      <c r="O263" s="62"/>
      <c r="P263" s="168">
        <f>O263*H263</f>
        <v>0</v>
      </c>
      <c r="Q263" s="168">
        <v>2.5999999999999998E-4</v>
      </c>
      <c r="R263" s="168">
        <f>Q263*H263</f>
        <v>1.2915499999999998E-2</v>
      </c>
      <c r="S263" s="168">
        <v>0</v>
      </c>
      <c r="T263" s="169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70" t="s">
        <v>241</v>
      </c>
      <c r="AT263" s="170" t="s">
        <v>237</v>
      </c>
      <c r="AU263" s="170" t="s">
        <v>87</v>
      </c>
      <c r="AY263" s="18" t="s">
        <v>234</v>
      </c>
      <c r="BE263" s="171">
        <f>IF(N263="základná",J263,0)</f>
        <v>0</v>
      </c>
      <c r="BF263" s="171">
        <f>IF(N263="znížená",J263,0)</f>
        <v>0</v>
      </c>
      <c r="BG263" s="171">
        <f>IF(N263="zákl. prenesená",J263,0)</f>
        <v>0</v>
      </c>
      <c r="BH263" s="171">
        <f>IF(N263="zníž. prenesená",J263,0)</f>
        <v>0</v>
      </c>
      <c r="BI263" s="171">
        <f>IF(N263="nulová",J263,0)</f>
        <v>0</v>
      </c>
      <c r="BJ263" s="18" t="s">
        <v>87</v>
      </c>
      <c r="BK263" s="171">
        <f>ROUND(I263*H263,2)</f>
        <v>0</v>
      </c>
      <c r="BL263" s="18" t="s">
        <v>241</v>
      </c>
      <c r="BM263" s="170" t="s">
        <v>2709</v>
      </c>
    </row>
    <row r="264" spans="1:65" s="14" customFormat="1" ht="20.399999999999999">
      <c r="B264" s="180"/>
      <c r="D264" s="173" t="s">
        <v>243</v>
      </c>
      <c r="E264" s="181" t="s">
        <v>1</v>
      </c>
      <c r="F264" s="182" t="s">
        <v>2707</v>
      </c>
      <c r="H264" s="183">
        <v>49.674999999999997</v>
      </c>
      <c r="I264" s="184"/>
      <c r="L264" s="180"/>
      <c r="M264" s="185"/>
      <c r="N264" s="186"/>
      <c r="O264" s="186"/>
      <c r="P264" s="186"/>
      <c r="Q264" s="186"/>
      <c r="R264" s="186"/>
      <c r="S264" s="186"/>
      <c r="T264" s="187"/>
      <c r="AT264" s="181" t="s">
        <v>243</v>
      </c>
      <c r="AU264" s="181" t="s">
        <v>87</v>
      </c>
      <c r="AV264" s="14" t="s">
        <v>87</v>
      </c>
      <c r="AW264" s="14" t="s">
        <v>29</v>
      </c>
      <c r="AX264" s="14" t="s">
        <v>82</v>
      </c>
      <c r="AY264" s="181" t="s">
        <v>234</v>
      </c>
    </row>
    <row r="265" spans="1:65" s="2" customFormat="1" ht="16.5" customHeight="1">
      <c r="A265" s="33"/>
      <c r="B265" s="157"/>
      <c r="C265" s="158" t="s">
        <v>335</v>
      </c>
      <c r="D265" s="158" t="s">
        <v>237</v>
      </c>
      <c r="E265" s="159" t="s">
        <v>739</v>
      </c>
      <c r="F265" s="160" t="s">
        <v>740</v>
      </c>
      <c r="G265" s="161" t="s">
        <v>240</v>
      </c>
      <c r="H265" s="162">
        <v>45.354999999999997</v>
      </c>
      <c r="I265" s="163"/>
      <c r="J265" s="164">
        <f>ROUND(I265*H265,2)</f>
        <v>0</v>
      </c>
      <c r="K265" s="165"/>
      <c r="L265" s="34"/>
      <c r="M265" s="166" t="s">
        <v>1</v>
      </c>
      <c r="N265" s="167" t="s">
        <v>41</v>
      </c>
      <c r="O265" s="62"/>
      <c r="P265" s="168">
        <f>O265*H265</f>
        <v>0</v>
      </c>
      <c r="Q265" s="168">
        <v>1.6000000000000001E-4</v>
      </c>
      <c r="R265" s="168">
        <f>Q265*H265</f>
        <v>7.2567999999999999E-3</v>
      </c>
      <c r="S265" s="168">
        <v>0</v>
      </c>
      <c r="T265" s="169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70" t="s">
        <v>241</v>
      </c>
      <c r="AT265" s="170" t="s">
        <v>237</v>
      </c>
      <c r="AU265" s="170" t="s">
        <v>87</v>
      </c>
      <c r="AY265" s="18" t="s">
        <v>234</v>
      </c>
      <c r="BE265" s="171">
        <f>IF(N265="základná",J265,0)</f>
        <v>0</v>
      </c>
      <c r="BF265" s="171">
        <f>IF(N265="znížená",J265,0)</f>
        <v>0</v>
      </c>
      <c r="BG265" s="171">
        <f>IF(N265="zákl. prenesená",J265,0)</f>
        <v>0</v>
      </c>
      <c r="BH265" s="171">
        <f>IF(N265="zníž. prenesená",J265,0)</f>
        <v>0</v>
      </c>
      <c r="BI265" s="171">
        <f>IF(N265="nulová",J265,0)</f>
        <v>0</v>
      </c>
      <c r="BJ265" s="18" t="s">
        <v>87</v>
      </c>
      <c r="BK265" s="171">
        <f>ROUND(I265*H265,2)</f>
        <v>0</v>
      </c>
      <c r="BL265" s="18" t="s">
        <v>241</v>
      </c>
      <c r="BM265" s="170" t="s">
        <v>2710</v>
      </c>
    </row>
    <row r="266" spans="1:65" s="14" customFormat="1">
      <c r="B266" s="180"/>
      <c r="D266" s="173" t="s">
        <v>243</v>
      </c>
      <c r="E266" s="181" t="s">
        <v>1</v>
      </c>
      <c r="F266" s="182" t="s">
        <v>2711</v>
      </c>
      <c r="H266" s="183">
        <v>45.354999999999997</v>
      </c>
      <c r="I266" s="184"/>
      <c r="L266" s="180"/>
      <c r="M266" s="185"/>
      <c r="N266" s="186"/>
      <c r="O266" s="186"/>
      <c r="P266" s="186"/>
      <c r="Q266" s="186"/>
      <c r="R266" s="186"/>
      <c r="S266" s="186"/>
      <c r="T266" s="187"/>
      <c r="AT266" s="181" t="s">
        <v>243</v>
      </c>
      <c r="AU266" s="181" t="s">
        <v>87</v>
      </c>
      <c r="AV266" s="14" t="s">
        <v>87</v>
      </c>
      <c r="AW266" s="14" t="s">
        <v>29</v>
      </c>
      <c r="AX266" s="14" t="s">
        <v>82</v>
      </c>
      <c r="AY266" s="181" t="s">
        <v>234</v>
      </c>
    </row>
    <row r="267" spans="1:65" s="2" customFormat="1" ht="16.5" customHeight="1">
      <c r="A267" s="33"/>
      <c r="B267" s="157"/>
      <c r="C267" s="158" t="s">
        <v>342</v>
      </c>
      <c r="D267" s="158" t="s">
        <v>237</v>
      </c>
      <c r="E267" s="159" t="s">
        <v>744</v>
      </c>
      <c r="F267" s="160" t="s">
        <v>745</v>
      </c>
      <c r="G267" s="161" t="s">
        <v>240</v>
      </c>
      <c r="H267" s="162">
        <v>153.34</v>
      </c>
      <c r="I267" s="163"/>
      <c r="J267" s="164">
        <f>ROUND(I267*H267,2)</f>
        <v>0</v>
      </c>
      <c r="K267" s="165"/>
      <c r="L267" s="34"/>
      <c r="M267" s="166" t="s">
        <v>1</v>
      </c>
      <c r="N267" s="167" t="s">
        <v>41</v>
      </c>
      <c r="O267" s="62"/>
      <c r="P267" s="168">
        <f>O267*H267</f>
        <v>0</v>
      </c>
      <c r="Q267" s="168">
        <v>2.4000000000000001E-4</v>
      </c>
      <c r="R267" s="168">
        <f>Q267*H267</f>
        <v>3.6801600000000004E-2</v>
      </c>
      <c r="S267" s="168">
        <v>0</v>
      </c>
      <c r="T267" s="169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0" t="s">
        <v>241</v>
      </c>
      <c r="AT267" s="170" t="s">
        <v>237</v>
      </c>
      <c r="AU267" s="170" t="s">
        <v>87</v>
      </c>
      <c r="AY267" s="18" t="s">
        <v>234</v>
      </c>
      <c r="BE267" s="171">
        <f>IF(N267="základná",J267,0)</f>
        <v>0</v>
      </c>
      <c r="BF267" s="171">
        <f>IF(N267="znížená",J267,0)</f>
        <v>0</v>
      </c>
      <c r="BG267" s="171">
        <f>IF(N267="zákl. prenesená",J267,0)</f>
        <v>0</v>
      </c>
      <c r="BH267" s="171">
        <f>IF(N267="zníž. prenesená",J267,0)</f>
        <v>0</v>
      </c>
      <c r="BI267" s="171">
        <f>IF(N267="nulová",J267,0)</f>
        <v>0</v>
      </c>
      <c r="BJ267" s="18" t="s">
        <v>87</v>
      </c>
      <c r="BK267" s="171">
        <f>ROUND(I267*H267,2)</f>
        <v>0</v>
      </c>
      <c r="BL267" s="18" t="s">
        <v>241</v>
      </c>
      <c r="BM267" s="170" t="s">
        <v>2712</v>
      </c>
    </row>
    <row r="268" spans="1:65" s="13" customFormat="1">
      <c r="B268" s="172"/>
      <c r="D268" s="173" t="s">
        <v>243</v>
      </c>
      <c r="E268" s="174" t="s">
        <v>1</v>
      </c>
      <c r="F268" s="175" t="s">
        <v>747</v>
      </c>
      <c r="H268" s="174" t="s">
        <v>1</v>
      </c>
      <c r="I268" s="176"/>
      <c r="L268" s="172"/>
      <c r="M268" s="177"/>
      <c r="N268" s="178"/>
      <c r="O268" s="178"/>
      <c r="P268" s="178"/>
      <c r="Q268" s="178"/>
      <c r="R268" s="178"/>
      <c r="S268" s="178"/>
      <c r="T268" s="179"/>
      <c r="AT268" s="174" t="s">
        <v>243</v>
      </c>
      <c r="AU268" s="174" t="s">
        <v>87</v>
      </c>
      <c r="AV268" s="13" t="s">
        <v>82</v>
      </c>
      <c r="AW268" s="13" t="s">
        <v>29</v>
      </c>
      <c r="AX268" s="13" t="s">
        <v>75</v>
      </c>
      <c r="AY268" s="174" t="s">
        <v>234</v>
      </c>
    </row>
    <row r="269" spans="1:65" s="14" customFormat="1">
      <c r="B269" s="180"/>
      <c r="D269" s="173" t="s">
        <v>243</v>
      </c>
      <c r="E269" s="181" t="s">
        <v>1</v>
      </c>
      <c r="F269" s="182" t="s">
        <v>2708</v>
      </c>
      <c r="H269" s="183">
        <v>111.34</v>
      </c>
      <c r="I269" s="184"/>
      <c r="L269" s="180"/>
      <c r="M269" s="185"/>
      <c r="N269" s="186"/>
      <c r="O269" s="186"/>
      <c r="P269" s="186"/>
      <c r="Q269" s="186"/>
      <c r="R269" s="186"/>
      <c r="S269" s="186"/>
      <c r="T269" s="187"/>
      <c r="AT269" s="181" t="s">
        <v>243</v>
      </c>
      <c r="AU269" s="181" t="s">
        <v>87</v>
      </c>
      <c r="AV269" s="14" t="s">
        <v>87</v>
      </c>
      <c r="AW269" s="14" t="s">
        <v>29</v>
      </c>
      <c r="AX269" s="14" t="s">
        <v>75</v>
      </c>
      <c r="AY269" s="181" t="s">
        <v>234</v>
      </c>
    </row>
    <row r="270" spans="1:65" s="14" customFormat="1">
      <c r="B270" s="180"/>
      <c r="D270" s="173" t="s">
        <v>243</v>
      </c>
      <c r="E270" s="181" t="s">
        <v>1</v>
      </c>
      <c r="F270" s="182" t="s">
        <v>2713</v>
      </c>
      <c r="H270" s="183">
        <v>32</v>
      </c>
      <c r="I270" s="184"/>
      <c r="L270" s="180"/>
      <c r="M270" s="185"/>
      <c r="N270" s="186"/>
      <c r="O270" s="186"/>
      <c r="P270" s="186"/>
      <c r="Q270" s="186"/>
      <c r="R270" s="186"/>
      <c r="S270" s="186"/>
      <c r="T270" s="187"/>
      <c r="AT270" s="181" t="s">
        <v>243</v>
      </c>
      <c r="AU270" s="181" t="s">
        <v>87</v>
      </c>
      <c r="AV270" s="14" t="s">
        <v>87</v>
      </c>
      <c r="AW270" s="14" t="s">
        <v>29</v>
      </c>
      <c r="AX270" s="14" t="s">
        <v>75</v>
      </c>
      <c r="AY270" s="181" t="s">
        <v>234</v>
      </c>
    </row>
    <row r="271" spans="1:65" s="14" customFormat="1">
      <c r="B271" s="180"/>
      <c r="D271" s="173" t="s">
        <v>243</v>
      </c>
      <c r="E271" s="181" t="s">
        <v>1</v>
      </c>
      <c r="F271" s="182" t="s">
        <v>638</v>
      </c>
      <c r="H271" s="183">
        <v>10</v>
      </c>
      <c r="I271" s="184"/>
      <c r="L271" s="180"/>
      <c r="M271" s="185"/>
      <c r="N271" s="186"/>
      <c r="O271" s="186"/>
      <c r="P271" s="186"/>
      <c r="Q271" s="186"/>
      <c r="R271" s="186"/>
      <c r="S271" s="186"/>
      <c r="T271" s="187"/>
      <c r="AT271" s="181" t="s">
        <v>243</v>
      </c>
      <c r="AU271" s="181" t="s">
        <v>87</v>
      </c>
      <c r="AV271" s="14" t="s">
        <v>87</v>
      </c>
      <c r="AW271" s="14" t="s">
        <v>29</v>
      </c>
      <c r="AX271" s="14" t="s">
        <v>75</v>
      </c>
      <c r="AY271" s="181" t="s">
        <v>234</v>
      </c>
    </row>
    <row r="272" spans="1:65" s="15" customFormat="1">
      <c r="B272" s="188"/>
      <c r="D272" s="173" t="s">
        <v>243</v>
      </c>
      <c r="E272" s="189" t="s">
        <v>1</v>
      </c>
      <c r="F272" s="190" t="s">
        <v>248</v>
      </c>
      <c r="H272" s="191">
        <v>153.34</v>
      </c>
      <c r="I272" s="192"/>
      <c r="L272" s="188"/>
      <c r="M272" s="193"/>
      <c r="N272" s="194"/>
      <c r="O272" s="194"/>
      <c r="P272" s="194"/>
      <c r="Q272" s="194"/>
      <c r="R272" s="194"/>
      <c r="S272" s="194"/>
      <c r="T272" s="195"/>
      <c r="AT272" s="189" t="s">
        <v>243</v>
      </c>
      <c r="AU272" s="189" t="s">
        <v>87</v>
      </c>
      <c r="AV272" s="15" t="s">
        <v>241</v>
      </c>
      <c r="AW272" s="15" t="s">
        <v>29</v>
      </c>
      <c r="AX272" s="15" t="s">
        <v>82</v>
      </c>
      <c r="AY272" s="189" t="s">
        <v>234</v>
      </c>
    </row>
    <row r="273" spans="1:65" s="12" customFormat="1" ht="22.95" customHeight="1">
      <c r="B273" s="144"/>
      <c r="D273" s="145" t="s">
        <v>74</v>
      </c>
      <c r="E273" s="155" t="s">
        <v>307</v>
      </c>
      <c r="F273" s="155" t="s">
        <v>308</v>
      </c>
      <c r="I273" s="147"/>
      <c r="J273" s="156">
        <f>BK273</f>
        <v>0</v>
      </c>
      <c r="L273" s="144"/>
      <c r="M273" s="149"/>
      <c r="N273" s="150"/>
      <c r="O273" s="150"/>
      <c r="P273" s="151">
        <f>P274</f>
        <v>0</v>
      </c>
      <c r="Q273" s="150"/>
      <c r="R273" s="151">
        <f>R274</f>
        <v>0</v>
      </c>
      <c r="S273" s="150"/>
      <c r="T273" s="152">
        <f>T274</f>
        <v>0</v>
      </c>
      <c r="AR273" s="145" t="s">
        <v>82</v>
      </c>
      <c r="AT273" s="153" t="s">
        <v>74</v>
      </c>
      <c r="AU273" s="153" t="s">
        <v>82</v>
      </c>
      <c r="AY273" s="145" t="s">
        <v>234</v>
      </c>
      <c r="BK273" s="154">
        <f>BK274</f>
        <v>0</v>
      </c>
    </row>
    <row r="274" spans="1:65" s="12" customFormat="1" ht="20.85" customHeight="1">
      <c r="B274" s="144"/>
      <c r="D274" s="145" t="s">
        <v>74</v>
      </c>
      <c r="E274" s="155" t="s">
        <v>325</v>
      </c>
      <c r="F274" s="155" t="s">
        <v>326</v>
      </c>
      <c r="I274" s="147"/>
      <c r="J274" s="156">
        <f>BK274</f>
        <v>0</v>
      </c>
      <c r="L274" s="144"/>
      <c r="M274" s="149"/>
      <c r="N274" s="150"/>
      <c r="O274" s="150"/>
      <c r="P274" s="151">
        <f>P275</f>
        <v>0</v>
      </c>
      <c r="Q274" s="150"/>
      <c r="R274" s="151">
        <f>R275</f>
        <v>0</v>
      </c>
      <c r="S274" s="150"/>
      <c r="T274" s="152">
        <f>T275</f>
        <v>0</v>
      </c>
      <c r="AR274" s="145" t="s">
        <v>82</v>
      </c>
      <c r="AT274" s="153" t="s">
        <v>74</v>
      </c>
      <c r="AU274" s="153" t="s">
        <v>87</v>
      </c>
      <c r="AY274" s="145" t="s">
        <v>234</v>
      </c>
      <c r="BK274" s="154">
        <f>BK275</f>
        <v>0</v>
      </c>
    </row>
    <row r="275" spans="1:65" s="2" customFormat="1" ht="24.15" customHeight="1">
      <c r="A275" s="33"/>
      <c r="B275" s="157"/>
      <c r="C275" s="158" t="s">
        <v>349</v>
      </c>
      <c r="D275" s="158" t="s">
        <v>237</v>
      </c>
      <c r="E275" s="159" t="s">
        <v>328</v>
      </c>
      <c r="F275" s="160" t="s">
        <v>329</v>
      </c>
      <c r="G275" s="161" t="s">
        <v>267</v>
      </c>
      <c r="H275" s="162">
        <v>48.295999999999999</v>
      </c>
      <c r="I275" s="163"/>
      <c r="J275" s="164">
        <f>ROUND(I275*H275,2)</f>
        <v>0</v>
      </c>
      <c r="K275" s="165"/>
      <c r="L275" s="34"/>
      <c r="M275" s="166" t="s">
        <v>1</v>
      </c>
      <c r="N275" s="167" t="s">
        <v>41</v>
      </c>
      <c r="O275" s="62"/>
      <c r="P275" s="168">
        <f>O275*H275</f>
        <v>0</v>
      </c>
      <c r="Q275" s="168">
        <v>0</v>
      </c>
      <c r="R275" s="168">
        <f>Q275*H275</f>
        <v>0</v>
      </c>
      <c r="S275" s="168">
        <v>0</v>
      </c>
      <c r="T275" s="169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70" t="s">
        <v>241</v>
      </c>
      <c r="AT275" s="170" t="s">
        <v>237</v>
      </c>
      <c r="AU275" s="170" t="s">
        <v>92</v>
      </c>
      <c r="AY275" s="18" t="s">
        <v>234</v>
      </c>
      <c r="BE275" s="171">
        <f>IF(N275="základná",J275,0)</f>
        <v>0</v>
      </c>
      <c r="BF275" s="171">
        <f>IF(N275="znížená",J275,0)</f>
        <v>0</v>
      </c>
      <c r="BG275" s="171">
        <f>IF(N275="zákl. prenesená",J275,0)</f>
        <v>0</v>
      </c>
      <c r="BH275" s="171">
        <f>IF(N275="zníž. prenesená",J275,0)</f>
        <v>0</v>
      </c>
      <c r="BI275" s="171">
        <f>IF(N275="nulová",J275,0)</f>
        <v>0</v>
      </c>
      <c r="BJ275" s="18" t="s">
        <v>87</v>
      </c>
      <c r="BK275" s="171">
        <f>ROUND(I275*H275,2)</f>
        <v>0</v>
      </c>
      <c r="BL275" s="18" t="s">
        <v>241</v>
      </c>
      <c r="BM275" s="170" t="s">
        <v>2714</v>
      </c>
    </row>
    <row r="276" spans="1:65" s="12" customFormat="1" ht="25.95" customHeight="1">
      <c r="B276" s="144"/>
      <c r="D276" s="145" t="s">
        <v>74</v>
      </c>
      <c r="E276" s="146" t="s">
        <v>331</v>
      </c>
      <c r="F276" s="146" t="s">
        <v>332</v>
      </c>
      <c r="I276" s="147"/>
      <c r="J276" s="148">
        <f>BK276</f>
        <v>0</v>
      </c>
      <c r="L276" s="144"/>
      <c r="M276" s="149"/>
      <c r="N276" s="150"/>
      <c r="O276" s="150"/>
      <c r="P276" s="151">
        <f>P277+P284</f>
        <v>0</v>
      </c>
      <c r="Q276" s="150"/>
      <c r="R276" s="151">
        <f>R277+R284</f>
        <v>0.47386865</v>
      </c>
      <c r="S276" s="150"/>
      <c r="T276" s="152">
        <f>T277+T284</f>
        <v>0</v>
      </c>
      <c r="AR276" s="145" t="s">
        <v>87</v>
      </c>
      <c r="AT276" s="153" t="s">
        <v>74</v>
      </c>
      <c r="AU276" s="153" t="s">
        <v>75</v>
      </c>
      <c r="AY276" s="145" t="s">
        <v>234</v>
      </c>
      <c r="BK276" s="154">
        <f>BK277+BK284</f>
        <v>0</v>
      </c>
    </row>
    <row r="277" spans="1:65" s="12" customFormat="1" ht="22.95" customHeight="1">
      <c r="B277" s="144"/>
      <c r="D277" s="145" t="s">
        <v>74</v>
      </c>
      <c r="E277" s="155" t="s">
        <v>778</v>
      </c>
      <c r="F277" s="155" t="s">
        <v>779</v>
      </c>
      <c r="I277" s="147"/>
      <c r="J277" s="156">
        <f>BK277</f>
        <v>0</v>
      </c>
      <c r="L277" s="144"/>
      <c r="M277" s="149"/>
      <c r="N277" s="150"/>
      <c r="O277" s="150"/>
      <c r="P277" s="151">
        <f>SUM(P278:P283)</f>
        <v>0</v>
      </c>
      <c r="Q277" s="150"/>
      <c r="R277" s="151">
        <f>SUM(R278:R283)</f>
        <v>0.41037165000000003</v>
      </c>
      <c r="S277" s="150"/>
      <c r="T277" s="152">
        <f>SUM(T278:T283)</f>
        <v>0</v>
      </c>
      <c r="AR277" s="145" t="s">
        <v>87</v>
      </c>
      <c r="AT277" s="153" t="s">
        <v>74</v>
      </c>
      <c r="AU277" s="153" t="s">
        <v>82</v>
      </c>
      <c r="AY277" s="145" t="s">
        <v>234</v>
      </c>
      <c r="BK277" s="154">
        <f>SUM(BK278:BK283)</f>
        <v>0</v>
      </c>
    </row>
    <row r="278" spans="1:65" s="2" customFormat="1" ht="24.15" customHeight="1">
      <c r="A278" s="33"/>
      <c r="B278" s="157"/>
      <c r="C278" s="158" t="s">
        <v>7</v>
      </c>
      <c r="D278" s="158" t="s">
        <v>237</v>
      </c>
      <c r="E278" s="159" t="s">
        <v>2715</v>
      </c>
      <c r="F278" s="160" t="s">
        <v>2716</v>
      </c>
      <c r="G278" s="161" t="s">
        <v>256</v>
      </c>
      <c r="H278" s="162">
        <v>68.055000000000007</v>
      </c>
      <c r="I278" s="163"/>
      <c r="J278" s="164">
        <f>ROUND(I278*H278,2)</f>
        <v>0</v>
      </c>
      <c r="K278" s="165"/>
      <c r="L278" s="34"/>
      <c r="M278" s="166" t="s">
        <v>1</v>
      </c>
      <c r="N278" s="167" t="s">
        <v>41</v>
      </c>
      <c r="O278" s="62"/>
      <c r="P278" s="168">
        <f>O278*H278</f>
        <v>0</v>
      </c>
      <c r="Q278" s="168">
        <v>6.0299999999999998E-3</v>
      </c>
      <c r="R278" s="168">
        <f>Q278*H278</f>
        <v>0.41037165000000003</v>
      </c>
      <c r="S278" s="168">
        <v>0</v>
      </c>
      <c r="T278" s="169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70" t="s">
        <v>327</v>
      </c>
      <c r="AT278" s="170" t="s">
        <v>237</v>
      </c>
      <c r="AU278" s="170" t="s">
        <v>87</v>
      </c>
      <c r="AY278" s="18" t="s">
        <v>234</v>
      </c>
      <c r="BE278" s="171">
        <f>IF(N278="základná",J278,0)</f>
        <v>0</v>
      </c>
      <c r="BF278" s="171">
        <f>IF(N278="znížená",J278,0)</f>
        <v>0</v>
      </c>
      <c r="BG278" s="171">
        <f>IF(N278="zákl. prenesená",J278,0)</f>
        <v>0</v>
      </c>
      <c r="BH278" s="171">
        <f>IF(N278="zníž. prenesená",J278,0)</f>
        <v>0</v>
      </c>
      <c r="BI278" s="171">
        <f>IF(N278="nulová",J278,0)</f>
        <v>0</v>
      </c>
      <c r="BJ278" s="18" t="s">
        <v>87</v>
      </c>
      <c r="BK278" s="171">
        <f>ROUND(I278*H278,2)</f>
        <v>0</v>
      </c>
      <c r="BL278" s="18" t="s">
        <v>327</v>
      </c>
      <c r="BM278" s="170" t="s">
        <v>2717</v>
      </c>
    </row>
    <row r="279" spans="1:65" s="13" customFormat="1">
      <c r="B279" s="172"/>
      <c r="D279" s="173" t="s">
        <v>243</v>
      </c>
      <c r="E279" s="174" t="s">
        <v>1</v>
      </c>
      <c r="F279" s="175" t="s">
        <v>2718</v>
      </c>
      <c r="H279" s="174" t="s">
        <v>1</v>
      </c>
      <c r="I279" s="176"/>
      <c r="L279" s="172"/>
      <c r="M279" s="177"/>
      <c r="N279" s="178"/>
      <c r="O279" s="178"/>
      <c r="P279" s="178"/>
      <c r="Q279" s="178"/>
      <c r="R279" s="178"/>
      <c r="S279" s="178"/>
      <c r="T279" s="179"/>
      <c r="AT279" s="174" t="s">
        <v>243</v>
      </c>
      <c r="AU279" s="174" t="s">
        <v>87</v>
      </c>
      <c r="AV279" s="13" t="s">
        <v>82</v>
      </c>
      <c r="AW279" s="13" t="s">
        <v>29</v>
      </c>
      <c r="AX279" s="13" t="s">
        <v>75</v>
      </c>
      <c r="AY279" s="174" t="s">
        <v>234</v>
      </c>
    </row>
    <row r="280" spans="1:65" s="14" customFormat="1">
      <c r="B280" s="180"/>
      <c r="D280" s="173" t="s">
        <v>243</v>
      </c>
      <c r="E280" s="181" t="s">
        <v>1</v>
      </c>
      <c r="F280" s="182" t="s">
        <v>2719</v>
      </c>
      <c r="H280" s="183">
        <v>66.471000000000004</v>
      </c>
      <c r="I280" s="184"/>
      <c r="L280" s="180"/>
      <c r="M280" s="185"/>
      <c r="N280" s="186"/>
      <c r="O280" s="186"/>
      <c r="P280" s="186"/>
      <c r="Q280" s="186"/>
      <c r="R280" s="186"/>
      <c r="S280" s="186"/>
      <c r="T280" s="187"/>
      <c r="AT280" s="181" t="s">
        <v>243</v>
      </c>
      <c r="AU280" s="181" t="s">
        <v>87</v>
      </c>
      <c r="AV280" s="14" t="s">
        <v>87</v>
      </c>
      <c r="AW280" s="14" t="s">
        <v>29</v>
      </c>
      <c r="AX280" s="14" t="s">
        <v>75</v>
      </c>
      <c r="AY280" s="181" t="s">
        <v>234</v>
      </c>
    </row>
    <row r="281" spans="1:65" s="14" customFormat="1">
      <c r="B281" s="180"/>
      <c r="D281" s="173" t="s">
        <v>243</v>
      </c>
      <c r="E281" s="181" t="s">
        <v>1</v>
      </c>
      <c r="F281" s="182" t="s">
        <v>2608</v>
      </c>
      <c r="H281" s="183">
        <v>1.5840000000000001</v>
      </c>
      <c r="I281" s="184"/>
      <c r="L281" s="180"/>
      <c r="M281" s="185"/>
      <c r="N281" s="186"/>
      <c r="O281" s="186"/>
      <c r="P281" s="186"/>
      <c r="Q281" s="186"/>
      <c r="R281" s="186"/>
      <c r="S281" s="186"/>
      <c r="T281" s="187"/>
      <c r="AT281" s="181" t="s">
        <v>243</v>
      </c>
      <c r="AU281" s="181" t="s">
        <v>87</v>
      </c>
      <c r="AV281" s="14" t="s">
        <v>87</v>
      </c>
      <c r="AW281" s="14" t="s">
        <v>29</v>
      </c>
      <c r="AX281" s="14" t="s">
        <v>75</v>
      </c>
      <c r="AY281" s="181" t="s">
        <v>234</v>
      </c>
    </row>
    <row r="282" spans="1:65" s="15" customFormat="1">
      <c r="B282" s="188"/>
      <c r="D282" s="173" t="s">
        <v>243</v>
      </c>
      <c r="E282" s="189" t="s">
        <v>1</v>
      </c>
      <c r="F282" s="190" t="s">
        <v>248</v>
      </c>
      <c r="H282" s="191">
        <v>68.055000000000007</v>
      </c>
      <c r="I282" s="192"/>
      <c r="L282" s="188"/>
      <c r="M282" s="193"/>
      <c r="N282" s="194"/>
      <c r="O282" s="194"/>
      <c r="P282" s="194"/>
      <c r="Q282" s="194"/>
      <c r="R282" s="194"/>
      <c r="S282" s="194"/>
      <c r="T282" s="195"/>
      <c r="AT282" s="189" t="s">
        <v>243</v>
      </c>
      <c r="AU282" s="189" t="s">
        <v>87</v>
      </c>
      <c r="AV282" s="15" t="s">
        <v>241</v>
      </c>
      <c r="AW282" s="15" t="s">
        <v>29</v>
      </c>
      <c r="AX282" s="15" t="s">
        <v>82</v>
      </c>
      <c r="AY282" s="189" t="s">
        <v>234</v>
      </c>
    </row>
    <row r="283" spans="1:65" s="2" customFormat="1" ht="24.15" customHeight="1">
      <c r="A283" s="33"/>
      <c r="B283" s="157"/>
      <c r="C283" s="158" t="s">
        <v>362</v>
      </c>
      <c r="D283" s="158" t="s">
        <v>237</v>
      </c>
      <c r="E283" s="159" t="s">
        <v>791</v>
      </c>
      <c r="F283" s="160" t="s">
        <v>792</v>
      </c>
      <c r="G283" s="161" t="s">
        <v>267</v>
      </c>
      <c r="H283" s="162">
        <v>0.41</v>
      </c>
      <c r="I283" s="163"/>
      <c r="J283" s="164">
        <f>ROUND(I283*H283,2)</f>
        <v>0</v>
      </c>
      <c r="K283" s="165"/>
      <c r="L283" s="34"/>
      <c r="M283" s="166" t="s">
        <v>1</v>
      </c>
      <c r="N283" s="167" t="s">
        <v>41</v>
      </c>
      <c r="O283" s="62"/>
      <c r="P283" s="168">
        <f>O283*H283</f>
        <v>0</v>
      </c>
      <c r="Q283" s="168">
        <v>0</v>
      </c>
      <c r="R283" s="168">
        <f>Q283*H283</f>
        <v>0</v>
      </c>
      <c r="S283" s="168">
        <v>0</v>
      </c>
      <c r="T283" s="169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70" t="s">
        <v>327</v>
      </c>
      <c r="AT283" s="170" t="s">
        <v>237</v>
      </c>
      <c r="AU283" s="170" t="s">
        <v>87</v>
      </c>
      <c r="AY283" s="18" t="s">
        <v>234</v>
      </c>
      <c r="BE283" s="171">
        <f>IF(N283="základná",J283,0)</f>
        <v>0</v>
      </c>
      <c r="BF283" s="171">
        <f>IF(N283="znížená",J283,0)</f>
        <v>0</v>
      </c>
      <c r="BG283" s="171">
        <f>IF(N283="zákl. prenesená",J283,0)</f>
        <v>0</v>
      </c>
      <c r="BH283" s="171">
        <f>IF(N283="zníž. prenesená",J283,0)</f>
        <v>0</v>
      </c>
      <c r="BI283" s="171">
        <f>IF(N283="nulová",J283,0)</f>
        <v>0</v>
      </c>
      <c r="BJ283" s="18" t="s">
        <v>87</v>
      </c>
      <c r="BK283" s="171">
        <f>ROUND(I283*H283,2)</f>
        <v>0</v>
      </c>
      <c r="BL283" s="18" t="s">
        <v>327</v>
      </c>
      <c r="BM283" s="170" t="s">
        <v>2720</v>
      </c>
    </row>
    <row r="284" spans="1:65" s="12" customFormat="1" ht="22.95" customHeight="1">
      <c r="B284" s="144"/>
      <c r="D284" s="145" t="s">
        <v>74</v>
      </c>
      <c r="E284" s="155" t="s">
        <v>360</v>
      </c>
      <c r="F284" s="155" t="s">
        <v>361</v>
      </c>
      <c r="I284" s="147"/>
      <c r="J284" s="156">
        <f>BK284</f>
        <v>0</v>
      </c>
      <c r="L284" s="144"/>
      <c r="M284" s="149"/>
      <c r="N284" s="150"/>
      <c r="O284" s="150"/>
      <c r="P284" s="151">
        <f>SUM(P285:P287)</f>
        <v>0</v>
      </c>
      <c r="Q284" s="150"/>
      <c r="R284" s="151">
        <f>SUM(R285:R287)</f>
        <v>6.3496999999999998E-2</v>
      </c>
      <c r="S284" s="150"/>
      <c r="T284" s="152">
        <f>SUM(T285:T287)</f>
        <v>0</v>
      </c>
      <c r="AR284" s="145" t="s">
        <v>87</v>
      </c>
      <c r="AT284" s="153" t="s">
        <v>74</v>
      </c>
      <c r="AU284" s="153" t="s">
        <v>82</v>
      </c>
      <c r="AY284" s="145" t="s">
        <v>234</v>
      </c>
      <c r="BK284" s="154">
        <f>SUM(BK285:BK287)</f>
        <v>0</v>
      </c>
    </row>
    <row r="285" spans="1:65" s="2" customFormat="1" ht="37.950000000000003" customHeight="1">
      <c r="A285" s="33"/>
      <c r="B285" s="157"/>
      <c r="C285" s="158" t="s">
        <v>367</v>
      </c>
      <c r="D285" s="158" t="s">
        <v>237</v>
      </c>
      <c r="E285" s="159" t="s">
        <v>2721</v>
      </c>
      <c r="F285" s="160" t="s">
        <v>2722</v>
      </c>
      <c r="G285" s="161" t="s">
        <v>240</v>
      </c>
      <c r="H285" s="162">
        <v>45.354999999999997</v>
      </c>
      <c r="I285" s="163"/>
      <c r="J285" s="164">
        <f>ROUND(I285*H285,2)</f>
        <v>0</v>
      </c>
      <c r="K285" s="165"/>
      <c r="L285" s="34"/>
      <c r="M285" s="166" t="s">
        <v>1</v>
      </c>
      <c r="N285" s="167" t="s">
        <v>41</v>
      </c>
      <c r="O285" s="62"/>
      <c r="P285" s="168">
        <f>O285*H285</f>
        <v>0</v>
      </c>
      <c r="Q285" s="168">
        <v>1.4E-3</v>
      </c>
      <c r="R285" s="168">
        <f>Q285*H285</f>
        <v>6.3496999999999998E-2</v>
      </c>
      <c r="S285" s="168">
        <v>0</v>
      </c>
      <c r="T285" s="169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70" t="s">
        <v>327</v>
      </c>
      <c r="AT285" s="170" t="s">
        <v>237</v>
      </c>
      <c r="AU285" s="170" t="s">
        <v>87</v>
      </c>
      <c r="AY285" s="18" t="s">
        <v>234</v>
      </c>
      <c r="BE285" s="171">
        <f>IF(N285="základná",J285,0)</f>
        <v>0</v>
      </c>
      <c r="BF285" s="171">
        <f>IF(N285="znížená",J285,0)</f>
        <v>0</v>
      </c>
      <c r="BG285" s="171">
        <f>IF(N285="zákl. prenesená",J285,0)</f>
        <v>0</v>
      </c>
      <c r="BH285" s="171">
        <f>IF(N285="zníž. prenesená",J285,0)</f>
        <v>0</v>
      </c>
      <c r="BI285" s="171">
        <f>IF(N285="nulová",J285,0)</f>
        <v>0</v>
      </c>
      <c r="BJ285" s="18" t="s">
        <v>87</v>
      </c>
      <c r="BK285" s="171">
        <f>ROUND(I285*H285,2)</f>
        <v>0</v>
      </c>
      <c r="BL285" s="18" t="s">
        <v>327</v>
      </c>
      <c r="BM285" s="170" t="s">
        <v>2723</v>
      </c>
    </row>
    <row r="286" spans="1:65" s="14" customFormat="1">
      <c r="B286" s="180"/>
      <c r="D286" s="173" t="s">
        <v>243</v>
      </c>
      <c r="E286" s="181" t="s">
        <v>1</v>
      </c>
      <c r="F286" s="182" t="s">
        <v>2711</v>
      </c>
      <c r="H286" s="183">
        <v>45.354999999999997</v>
      </c>
      <c r="I286" s="184"/>
      <c r="L286" s="180"/>
      <c r="M286" s="185"/>
      <c r="N286" s="186"/>
      <c r="O286" s="186"/>
      <c r="P286" s="186"/>
      <c r="Q286" s="186"/>
      <c r="R286" s="186"/>
      <c r="S286" s="186"/>
      <c r="T286" s="187"/>
      <c r="AT286" s="181" t="s">
        <v>243</v>
      </c>
      <c r="AU286" s="181" t="s">
        <v>87</v>
      </c>
      <c r="AV286" s="14" t="s">
        <v>87</v>
      </c>
      <c r="AW286" s="14" t="s">
        <v>29</v>
      </c>
      <c r="AX286" s="14" t="s">
        <v>82</v>
      </c>
      <c r="AY286" s="181" t="s">
        <v>234</v>
      </c>
    </row>
    <row r="287" spans="1:65" s="2" customFormat="1" ht="24.15" customHeight="1">
      <c r="A287" s="33"/>
      <c r="B287" s="157"/>
      <c r="C287" s="158" t="s">
        <v>372</v>
      </c>
      <c r="D287" s="158" t="s">
        <v>237</v>
      </c>
      <c r="E287" s="159" t="s">
        <v>2724</v>
      </c>
      <c r="F287" s="160" t="s">
        <v>2725</v>
      </c>
      <c r="G287" s="161" t="s">
        <v>267</v>
      </c>
      <c r="H287" s="162">
        <v>6.3E-2</v>
      </c>
      <c r="I287" s="163"/>
      <c r="J287" s="164">
        <f>ROUND(I287*H287,2)</f>
        <v>0</v>
      </c>
      <c r="K287" s="165"/>
      <c r="L287" s="34"/>
      <c r="M287" s="224" t="s">
        <v>1</v>
      </c>
      <c r="N287" s="225" t="s">
        <v>41</v>
      </c>
      <c r="O287" s="220"/>
      <c r="P287" s="221">
        <f>O287*H287</f>
        <v>0</v>
      </c>
      <c r="Q287" s="221">
        <v>0</v>
      </c>
      <c r="R287" s="221">
        <f>Q287*H287</f>
        <v>0</v>
      </c>
      <c r="S287" s="221">
        <v>0</v>
      </c>
      <c r="T287" s="222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70" t="s">
        <v>327</v>
      </c>
      <c r="AT287" s="170" t="s">
        <v>237</v>
      </c>
      <c r="AU287" s="170" t="s">
        <v>87</v>
      </c>
      <c r="AY287" s="18" t="s">
        <v>234</v>
      </c>
      <c r="BE287" s="171">
        <f>IF(N287="základná",J287,0)</f>
        <v>0</v>
      </c>
      <c r="BF287" s="171">
        <f>IF(N287="znížená",J287,0)</f>
        <v>0</v>
      </c>
      <c r="BG287" s="171">
        <f>IF(N287="zákl. prenesená",J287,0)</f>
        <v>0</v>
      </c>
      <c r="BH287" s="171">
        <f>IF(N287="zníž. prenesená",J287,0)</f>
        <v>0</v>
      </c>
      <c r="BI287" s="171">
        <f>IF(N287="nulová",J287,0)</f>
        <v>0</v>
      </c>
      <c r="BJ287" s="18" t="s">
        <v>87</v>
      </c>
      <c r="BK287" s="171">
        <f>ROUND(I287*H287,2)</f>
        <v>0</v>
      </c>
      <c r="BL287" s="18" t="s">
        <v>327</v>
      </c>
      <c r="BM287" s="170" t="s">
        <v>2726</v>
      </c>
    </row>
    <row r="288" spans="1:65" s="2" customFormat="1" ht="6.9" customHeight="1">
      <c r="A288" s="33"/>
      <c r="B288" s="51"/>
      <c r="C288" s="52"/>
      <c r="D288" s="52"/>
      <c r="E288" s="52"/>
      <c r="F288" s="52"/>
      <c r="G288" s="52"/>
      <c r="H288" s="52"/>
      <c r="I288" s="52"/>
      <c r="J288" s="52"/>
      <c r="K288" s="52"/>
      <c r="L288" s="34"/>
      <c r="M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</row>
  </sheetData>
  <autoFilter ref="C133:K287" xr:uid="{00000000-0009-0000-0000-000007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652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L2" s="247" t="s">
        <v>5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8" t="s">
        <v>123</v>
      </c>
      <c r="AZ2" s="102" t="s">
        <v>400</v>
      </c>
      <c r="BA2" s="102" t="s">
        <v>401</v>
      </c>
      <c r="BB2" s="102" t="s">
        <v>1</v>
      </c>
      <c r="BC2" s="102" t="s">
        <v>2727</v>
      </c>
      <c r="BD2" s="102" t="s">
        <v>87</v>
      </c>
    </row>
    <row r="3" spans="1:5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02" t="s">
        <v>409</v>
      </c>
      <c r="BA3" s="102" t="s">
        <v>410</v>
      </c>
      <c r="BB3" s="102" t="s">
        <v>1</v>
      </c>
      <c r="BC3" s="102" t="s">
        <v>2728</v>
      </c>
      <c r="BD3" s="102" t="s">
        <v>87</v>
      </c>
    </row>
    <row r="4" spans="1:56" s="1" customFormat="1" ht="24.9" customHeight="1">
      <c r="B4" s="21"/>
      <c r="D4" s="22" t="s">
        <v>198</v>
      </c>
      <c r="L4" s="21"/>
      <c r="M4" s="103" t="s">
        <v>9</v>
      </c>
      <c r="AT4" s="18" t="s">
        <v>3</v>
      </c>
      <c r="AZ4" s="102" t="s">
        <v>412</v>
      </c>
      <c r="BA4" s="102" t="s">
        <v>413</v>
      </c>
      <c r="BB4" s="102" t="s">
        <v>1</v>
      </c>
      <c r="BC4" s="102" t="s">
        <v>2729</v>
      </c>
      <c r="BD4" s="102" t="s">
        <v>87</v>
      </c>
    </row>
    <row r="5" spans="1:56" s="1" customFormat="1" ht="6.9" customHeight="1">
      <c r="B5" s="21"/>
      <c r="L5" s="21"/>
      <c r="AZ5" s="102" t="s">
        <v>2730</v>
      </c>
      <c r="BA5" s="102" t="s">
        <v>2731</v>
      </c>
      <c r="BB5" s="102" t="s">
        <v>1</v>
      </c>
      <c r="BC5" s="102" t="s">
        <v>2732</v>
      </c>
      <c r="BD5" s="102" t="s">
        <v>87</v>
      </c>
    </row>
    <row r="6" spans="1:56" s="1" customFormat="1" ht="12" customHeight="1">
      <c r="B6" s="21"/>
      <c r="D6" s="28" t="s">
        <v>15</v>
      </c>
      <c r="L6" s="21"/>
      <c r="AZ6" s="102" t="s">
        <v>397</v>
      </c>
      <c r="BA6" s="102" t="s">
        <v>398</v>
      </c>
      <c r="BB6" s="102" t="s">
        <v>1</v>
      </c>
      <c r="BC6" s="102" t="s">
        <v>2733</v>
      </c>
      <c r="BD6" s="102" t="s">
        <v>87</v>
      </c>
    </row>
    <row r="7" spans="1:56" s="1" customFormat="1" ht="16.5" customHeight="1">
      <c r="B7" s="21"/>
      <c r="E7" s="284" t="str">
        <f>'Rekapitulácia stavby'!K6</f>
        <v>PRESTAVBA BUDOV ZDRAVOTNÉHO STREDISKA - 9 B.J.</v>
      </c>
      <c r="F7" s="285"/>
      <c r="G7" s="285"/>
      <c r="H7" s="285"/>
      <c r="L7" s="21"/>
      <c r="AZ7" s="102" t="s">
        <v>2734</v>
      </c>
      <c r="BA7" s="102" t="s">
        <v>2735</v>
      </c>
      <c r="BB7" s="102" t="s">
        <v>1</v>
      </c>
      <c r="BC7" s="102" t="s">
        <v>2736</v>
      </c>
      <c r="BD7" s="102" t="s">
        <v>87</v>
      </c>
    </row>
    <row r="8" spans="1:56" ht="13.2">
      <c r="B8" s="21"/>
      <c r="D8" s="28" t="s">
        <v>199</v>
      </c>
      <c r="L8" s="21"/>
      <c r="AZ8" s="102" t="s">
        <v>417</v>
      </c>
      <c r="BA8" s="102" t="s">
        <v>418</v>
      </c>
      <c r="BB8" s="102" t="s">
        <v>1</v>
      </c>
      <c r="BC8" s="102" t="s">
        <v>2737</v>
      </c>
      <c r="BD8" s="102" t="s">
        <v>87</v>
      </c>
    </row>
    <row r="9" spans="1:56" s="1" customFormat="1" ht="16.5" customHeight="1">
      <c r="B9" s="21"/>
      <c r="E9" s="284" t="s">
        <v>2738</v>
      </c>
      <c r="F9" s="248"/>
      <c r="G9" s="248"/>
      <c r="H9" s="248"/>
      <c r="L9" s="21"/>
      <c r="AZ9" s="102" t="s">
        <v>2739</v>
      </c>
      <c r="BA9" s="102" t="s">
        <v>2740</v>
      </c>
      <c r="BB9" s="102" t="s">
        <v>1</v>
      </c>
      <c r="BC9" s="102" t="s">
        <v>2741</v>
      </c>
      <c r="BD9" s="102" t="s">
        <v>87</v>
      </c>
    </row>
    <row r="10" spans="1:56" s="1" customFormat="1" ht="12" customHeight="1">
      <c r="B10" s="21"/>
      <c r="D10" s="28" t="s">
        <v>201</v>
      </c>
      <c r="L10" s="21"/>
      <c r="AZ10" s="102" t="s">
        <v>2742</v>
      </c>
      <c r="BA10" s="102" t="s">
        <v>2743</v>
      </c>
      <c r="BB10" s="102" t="s">
        <v>1</v>
      </c>
      <c r="BC10" s="102" t="s">
        <v>2744</v>
      </c>
      <c r="BD10" s="102" t="s">
        <v>87</v>
      </c>
    </row>
    <row r="11" spans="1:56" s="2" customFormat="1" ht="16.5" customHeight="1">
      <c r="A11" s="33"/>
      <c r="B11" s="34"/>
      <c r="C11" s="33"/>
      <c r="D11" s="33"/>
      <c r="E11" s="286" t="s">
        <v>2745</v>
      </c>
      <c r="F11" s="287"/>
      <c r="G11" s="287"/>
      <c r="H11" s="28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2" t="s">
        <v>420</v>
      </c>
      <c r="BA11" s="102" t="s">
        <v>421</v>
      </c>
      <c r="BB11" s="102" t="s">
        <v>1</v>
      </c>
      <c r="BC11" s="102" t="s">
        <v>2746</v>
      </c>
      <c r="BD11" s="102" t="s">
        <v>87</v>
      </c>
    </row>
    <row r="12" spans="1:56" s="2" customFormat="1" ht="12" customHeight="1">
      <c r="A12" s="33"/>
      <c r="B12" s="34"/>
      <c r="C12" s="33"/>
      <c r="D12" s="28" t="s">
        <v>203</v>
      </c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2" t="s">
        <v>394</v>
      </c>
      <c r="BA12" s="102" t="s">
        <v>395</v>
      </c>
      <c r="BB12" s="102" t="s">
        <v>1</v>
      </c>
      <c r="BC12" s="102" t="s">
        <v>2747</v>
      </c>
      <c r="BD12" s="102" t="s">
        <v>87</v>
      </c>
    </row>
    <row r="13" spans="1:56" s="2" customFormat="1" ht="30" customHeight="1">
      <c r="A13" s="33"/>
      <c r="B13" s="34"/>
      <c r="C13" s="33"/>
      <c r="D13" s="33"/>
      <c r="E13" s="266" t="s">
        <v>2748</v>
      </c>
      <c r="F13" s="287"/>
      <c r="G13" s="287"/>
      <c r="H13" s="287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2" t="s">
        <v>2749</v>
      </c>
      <c r="BA13" s="102" t="s">
        <v>2750</v>
      </c>
      <c r="BB13" s="102" t="s">
        <v>1</v>
      </c>
      <c r="BC13" s="102" t="s">
        <v>2751</v>
      </c>
      <c r="BD13" s="102" t="s">
        <v>87</v>
      </c>
    </row>
    <row r="14" spans="1:56" s="2" customFormat="1">
      <c r="A14" s="33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2" t="s">
        <v>2752</v>
      </c>
      <c r="BA14" s="102" t="s">
        <v>2753</v>
      </c>
      <c r="BB14" s="102" t="s">
        <v>1</v>
      </c>
      <c r="BC14" s="102" t="s">
        <v>2754</v>
      </c>
      <c r="BD14" s="102" t="s">
        <v>87</v>
      </c>
    </row>
    <row r="15" spans="1:56" s="2" customFormat="1" ht="12" customHeight="1">
      <c r="A15" s="33"/>
      <c r="B15" s="34"/>
      <c r="C15" s="33"/>
      <c r="D15" s="28" t="s">
        <v>17</v>
      </c>
      <c r="E15" s="33"/>
      <c r="F15" s="26" t="s">
        <v>1</v>
      </c>
      <c r="G15" s="33"/>
      <c r="H15" s="33"/>
      <c r="I15" s="28" t="s">
        <v>18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Z15" s="102" t="s">
        <v>2755</v>
      </c>
      <c r="BA15" s="102" t="s">
        <v>2756</v>
      </c>
      <c r="BB15" s="102" t="s">
        <v>1</v>
      </c>
      <c r="BC15" s="102" t="s">
        <v>2757</v>
      </c>
      <c r="BD15" s="102" t="s">
        <v>87</v>
      </c>
    </row>
    <row r="16" spans="1:56" s="2" customFormat="1" ht="12" customHeight="1">
      <c r="A16" s="33"/>
      <c r="B16" s="34"/>
      <c r="C16" s="33"/>
      <c r="D16" s="28" t="s">
        <v>19</v>
      </c>
      <c r="E16" s="33"/>
      <c r="F16" s="26" t="s">
        <v>20</v>
      </c>
      <c r="G16" s="33"/>
      <c r="H16" s="33"/>
      <c r="I16" s="28" t="s">
        <v>21</v>
      </c>
      <c r="J16" s="59" t="str">
        <f>'Rekapitulácia stavby'!AN8</f>
        <v>20. 4. 2022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Z16" s="102" t="s">
        <v>2758</v>
      </c>
      <c r="BA16" s="102" t="s">
        <v>404</v>
      </c>
      <c r="BB16" s="102" t="s">
        <v>1</v>
      </c>
      <c r="BC16" s="102" t="s">
        <v>2759</v>
      </c>
      <c r="BD16" s="102" t="s">
        <v>87</v>
      </c>
    </row>
    <row r="17" spans="1:56" s="2" customFormat="1" ht="10.95" customHeight="1">
      <c r="A17" s="33"/>
      <c r="B17" s="34"/>
      <c r="C17" s="33"/>
      <c r="D17" s="33"/>
      <c r="E17" s="33"/>
      <c r="F17" s="33"/>
      <c r="G17" s="33"/>
      <c r="H17" s="33"/>
      <c r="I17" s="33"/>
      <c r="J17" s="33"/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Z17" s="102" t="s">
        <v>195</v>
      </c>
      <c r="BA17" s="102" t="s">
        <v>196</v>
      </c>
      <c r="BB17" s="102" t="s">
        <v>1</v>
      </c>
      <c r="BC17" s="102" t="s">
        <v>2760</v>
      </c>
      <c r="BD17" s="102" t="s">
        <v>87</v>
      </c>
    </row>
    <row r="18" spans="1:56" s="2" customFormat="1" ht="12" customHeight="1">
      <c r="A18" s="33"/>
      <c r="B18" s="34"/>
      <c r="C18" s="33"/>
      <c r="D18" s="28" t="s">
        <v>23</v>
      </c>
      <c r="E18" s="33"/>
      <c r="F18" s="33"/>
      <c r="G18" s="33"/>
      <c r="H18" s="33"/>
      <c r="I18" s="28" t="s">
        <v>24</v>
      </c>
      <c r="J18" s="26" t="s">
        <v>1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56" s="2" customFormat="1" ht="18" customHeight="1">
      <c r="A19" s="33"/>
      <c r="B19" s="34"/>
      <c r="C19" s="33"/>
      <c r="D19" s="33"/>
      <c r="E19" s="26" t="s">
        <v>25</v>
      </c>
      <c r="F19" s="33"/>
      <c r="G19" s="33"/>
      <c r="H19" s="33"/>
      <c r="I19" s="28" t="s">
        <v>26</v>
      </c>
      <c r="J19" s="26" t="s">
        <v>1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56" s="2" customFormat="1" ht="6.9" customHeight="1">
      <c r="A20" s="33"/>
      <c r="B20" s="34"/>
      <c r="C20" s="33"/>
      <c r="D20" s="33"/>
      <c r="E20" s="33"/>
      <c r="F20" s="33"/>
      <c r="G20" s="33"/>
      <c r="H20" s="33"/>
      <c r="I20" s="33"/>
      <c r="J20" s="33"/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56" s="2" customFormat="1" ht="12" customHeight="1">
      <c r="A21" s="33"/>
      <c r="B21" s="34"/>
      <c r="C21" s="33"/>
      <c r="D21" s="28" t="s">
        <v>27</v>
      </c>
      <c r="E21" s="33"/>
      <c r="F21" s="33"/>
      <c r="G21" s="33"/>
      <c r="H21" s="33"/>
      <c r="I21" s="28" t="s">
        <v>24</v>
      </c>
      <c r="J21" s="29" t="str">
        <f>'Rekapitulácia stavby'!AN13</f>
        <v>Vyplň údaj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56" s="2" customFormat="1" ht="18" customHeight="1">
      <c r="A22" s="33"/>
      <c r="B22" s="34"/>
      <c r="C22" s="33"/>
      <c r="D22" s="33"/>
      <c r="E22" s="288" t="str">
        <f>'Rekapitulácia stavby'!E14</f>
        <v>Vyplň údaj</v>
      </c>
      <c r="F22" s="255"/>
      <c r="G22" s="255"/>
      <c r="H22" s="255"/>
      <c r="I22" s="28" t="s">
        <v>26</v>
      </c>
      <c r="J22" s="29" t="str">
        <f>'Rekapitulácia stavby'!AN14</f>
        <v>Vyplň údaj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56" s="2" customFormat="1" ht="6.9" customHeight="1">
      <c r="A23" s="33"/>
      <c r="B23" s="34"/>
      <c r="C23" s="33"/>
      <c r="D23" s="33"/>
      <c r="E23" s="33"/>
      <c r="F23" s="33"/>
      <c r="G23" s="33"/>
      <c r="H23" s="33"/>
      <c r="I23" s="33"/>
      <c r="J23" s="33"/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56" s="2" customFormat="1" ht="12" customHeight="1">
      <c r="A24" s="33"/>
      <c r="B24" s="34"/>
      <c r="C24" s="33"/>
      <c r="D24" s="28" t="s">
        <v>30</v>
      </c>
      <c r="E24" s="33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56" s="2" customFormat="1" ht="18" customHeight="1">
      <c r="A25" s="33"/>
      <c r="B25" s="34"/>
      <c r="C25" s="33"/>
      <c r="D25" s="33"/>
      <c r="E25" s="26" t="s">
        <v>31</v>
      </c>
      <c r="F25" s="33"/>
      <c r="G25" s="33"/>
      <c r="H25" s="33"/>
      <c r="I25" s="28" t="s">
        <v>26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56" s="2" customFormat="1" ht="6.9" customHeight="1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56" s="2" customFormat="1" ht="12" customHeight="1">
      <c r="A27" s="33"/>
      <c r="B27" s="34"/>
      <c r="C27" s="33"/>
      <c r="D27" s="28" t="s">
        <v>32</v>
      </c>
      <c r="E27" s="33"/>
      <c r="F27" s="33"/>
      <c r="G27" s="33"/>
      <c r="H27" s="33"/>
      <c r="I27" s="28" t="s">
        <v>24</v>
      </c>
      <c r="J27" s="26" t="s">
        <v>1</v>
      </c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56" s="2" customFormat="1" ht="18" customHeight="1">
      <c r="A28" s="33"/>
      <c r="B28" s="34"/>
      <c r="C28" s="33"/>
      <c r="D28" s="33"/>
      <c r="E28" s="26" t="s">
        <v>205</v>
      </c>
      <c r="F28" s="33"/>
      <c r="G28" s="33"/>
      <c r="H28" s="33"/>
      <c r="I28" s="28" t="s">
        <v>26</v>
      </c>
      <c r="J28" s="26" t="s">
        <v>1</v>
      </c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56" s="2" customFormat="1" ht="6.9" customHeight="1">
      <c r="A29" s="33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56" s="2" customFormat="1" ht="12" customHeight="1">
      <c r="A30" s="33"/>
      <c r="B30" s="34"/>
      <c r="C30" s="33"/>
      <c r="D30" s="28" t="s">
        <v>34</v>
      </c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56" s="8" customFormat="1" ht="16.5" customHeight="1">
      <c r="A31" s="105"/>
      <c r="B31" s="106"/>
      <c r="C31" s="105"/>
      <c r="D31" s="105"/>
      <c r="E31" s="259" t="s">
        <v>1</v>
      </c>
      <c r="F31" s="259"/>
      <c r="G31" s="259"/>
      <c r="H31" s="259"/>
      <c r="I31" s="105"/>
      <c r="J31" s="105"/>
      <c r="K31" s="105"/>
      <c r="L31" s="10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56" s="2" customFormat="1" ht="6.9" customHeight="1">
      <c r="A32" s="33"/>
      <c r="B32" s="34"/>
      <c r="C32" s="33"/>
      <c r="D32" s="33"/>
      <c r="E32" s="33"/>
      <c r="F32" s="33"/>
      <c r="G32" s="33"/>
      <c r="H32" s="33"/>
      <c r="I32" s="33"/>
      <c r="J32" s="33"/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25.35" customHeight="1">
      <c r="A34" s="33"/>
      <c r="B34" s="34"/>
      <c r="C34" s="33"/>
      <c r="D34" s="108" t="s">
        <v>35</v>
      </c>
      <c r="E34" s="33"/>
      <c r="F34" s="33"/>
      <c r="G34" s="33"/>
      <c r="H34" s="33"/>
      <c r="I34" s="33"/>
      <c r="J34" s="75">
        <f>ROUND(J148,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6.9" customHeight="1">
      <c r="A35" s="33"/>
      <c r="B35" s="34"/>
      <c r="C35" s="33"/>
      <c r="D35" s="70"/>
      <c r="E35" s="70"/>
      <c r="F35" s="70"/>
      <c r="G35" s="70"/>
      <c r="H35" s="70"/>
      <c r="I35" s="70"/>
      <c r="J35" s="70"/>
      <c r="K35" s="70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33"/>
      <c r="F36" s="37" t="s">
        <v>37</v>
      </c>
      <c r="G36" s="33"/>
      <c r="H36" s="33"/>
      <c r="I36" s="37" t="s">
        <v>36</v>
      </c>
      <c r="J36" s="37" t="s">
        <v>38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customHeight="1">
      <c r="A37" s="33"/>
      <c r="B37" s="34"/>
      <c r="C37" s="33"/>
      <c r="D37" s="104" t="s">
        <v>39</v>
      </c>
      <c r="E37" s="39" t="s">
        <v>40</v>
      </c>
      <c r="F37" s="109">
        <f>ROUND((SUM(BE148:BE651)),  2)</f>
        <v>0</v>
      </c>
      <c r="G37" s="110"/>
      <c r="H37" s="110"/>
      <c r="I37" s="111">
        <v>0.2</v>
      </c>
      <c r="J37" s="109">
        <f>ROUND(((SUM(BE148:BE651))*I37),  2)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customHeight="1">
      <c r="A38" s="33"/>
      <c r="B38" s="34"/>
      <c r="C38" s="33"/>
      <c r="D38" s="33"/>
      <c r="E38" s="39" t="s">
        <v>41</v>
      </c>
      <c r="F38" s="109">
        <f>ROUND((SUM(BF148:BF651)),  2)</f>
        <v>0</v>
      </c>
      <c r="G38" s="110"/>
      <c r="H38" s="110"/>
      <c r="I38" s="111">
        <v>0.2</v>
      </c>
      <c r="J38" s="109">
        <f>ROUND(((SUM(BF148:BF651))*I38),  2)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42</v>
      </c>
      <c r="F39" s="112">
        <f>ROUND((SUM(BG148:BG651)),  2)</f>
        <v>0</v>
      </c>
      <c r="G39" s="33"/>
      <c r="H39" s="33"/>
      <c r="I39" s="113">
        <v>0.2</v>
      </c>
      <c r="J39" s="112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4"/>
      <c r="C40" s="33"/>
      <c r="D40" s="33"/>
      <c r="E40" s="28" t="s">
        <v>43</v>
      </c>
      <c r="F40" s="112">
        <f>ROUND((SUM(BH148:BH651)),  2)</f>
        <v>0</v>
      </c>
      <c r="G40" s="33"/>
      <c r="H40" s="33"/>
      <c r="I40" s="113">
        <v>0.2</v>
      </c>
      <c r="J40" s="112">
        <f>0</f>
        <v>0</v>
      </c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14.4" hidden="1" customHeight="1">
      <c r="A41" s="33"/>
      <c r="B41" s="34"/>
      <c r="C41" s="33"/>
      <c r="D41" s="33"/>
      <c r="E41" s="39" t="s">
        <v>44</v>
      </c>
      <c r="F41" s="109">
        <f>ROUND((SUM(BI148:BI651)),  2)</f>
        <v>0</v>
      </c>
      <c r="G41" s="110"/>
      <c r="H41" s="110"/>
      <c r="I41" s="111">
        <v>0</v>
      </c>
      <c r="J41" s="109">
        <f>0</f>
        <v>0</v>
      </c>
      <c r="K41" s="33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6.9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2" customFormat="1" ht="25.35" customHeight="1">
      <c r="A43" s="33"/>
      <c r="B43" s="34"/>
      <c r="C43" s="114"/>
      <c r="D43" s="115" t="s">
        <v>45</v>
      </c>
      <c r="E43" s="64"/>
      <c r="F43" s="64"/>
      <c r="G43" s="116" t="s">
        <v>46</v>
      </c>
      <c r="H43" s="117" t="s">
        <v>47</v>
      </c>
      <c r="I43" s="64"/>
      <c r="J43" s="118">
        <f>SUM(J34:J41)</f>
        <v>0</v>
      </c>
      <c r="K43" s="119"/>
      <c r="L43" s="46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 s="2" customFormat="1" ht="14.4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6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9" t="s">
        <v>50</v>
      </c>
      <c r="E61" s="36"/>
      <c r="F61" s="120" t="s">
        <v>51</v>
      </c>
      <c r="G61" s="49" t="s">
        <v>50</v>
      </c>
      <c r="H61" s="36"/>
      <c r="I61" s="36"/>
      <c r="J61" s="12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9" t="s">
        <v>50</v>
      </c>
      <c r="E76" s="36"/>
      <c r="F76" s="120" t="s">
        <v>51</v>
      </c>
      <c r="G76" s="49" t="s">
        <v>50</v>
      </c>
      <c r="H76" s="36"/>
      <c r="I76" s="36"/>
      <c r="J76" s="12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hidden="1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hidden="1" customHeight="1">
      <c r="A82" s="33"/>
      <c r="B82" s="34"/>
      <c r="C82" s="22" t="s">
        <v>206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hidden="1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>
      <c r="A85" s="33"/>
      <c r="B85" s="34"/>
      <c r="C85" s="33"/>
      <c r="D85" s="33"/>
      <c r="E85" s="284" t="str">
        <f>E7</f>
        <v>PRESTAVBA BUDOV ZDRAVOTNÉHO STREDISKA - 9 B.J.</v>
      </c>
      <c r="F85" s="285"/>
      <c r="G85" s="285"/>
      <c r="H85" s="28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>
      <c r="B86" s="21"/>
      <c r="C86" s="28" t="s">
        <v>199</v>
      </c>
      <c r="L86" s="21"/>
    </row>
    <row r="87" spans="1:31" s="1" customFormat="1" ht="16.5" hidden="1" customHeight="1">
      <c r="B87" s="21"/>
      <c r="E87" s="284" t="s">
        <v>2738</v>
      </c>
      <c r="F87" s="248"/>
      <c r="G87" s="248"/>
      <c r="H87" s="248"/>
      <c r="L87" s="21"/>
    </row>
    <row r="88" spans="1:31" s="1" customFormat="1" ht="12" hidden="1" customHeight="1">
      <c r="B88" s="21"/>
      <c r="C88" s="28" t="s">
        <v>201</v>
      </c>
      <c r="L88" s="21"/>
    </row>
    <row r="89" spans="1:31" s="2" customFormat="1" ht="16.5" hidden="1" customHeight="1">
      <c r="A89" s="33"/>
      <c r="B89" s="34"/>
      <c r="C89" s="33"/>
      <c r="D89" s="33"/>
      <c r="E89" s="286" t="s">
        <v>2745</v>
      </c>
      <c r="F89" s="287"/>
      <c r="G89" s="287"/>
      <c r="H89" s="28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12" hidden="1" customHeight="1">
      <c r="A90" s="33"/>
      <c r="B90" s="34"/>
      <c r="C90" s="28" t="s">
        <v>203</v>
      </c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30" hidden="1" customHeight="1">
      <c r="A91" s="33"/>
      <c r="B91" s="34"/>
      <c r="C91" s="33"/>
      <c r="D91" s="33"/>
      <c r="E91" s="266" t="str">
        <f>E13</f>
        <v xml:space="preserve">SO 02.1-OV - Navrhovaný stav-Stavebná časť - Bývalá kotolňa 2.NP </v>
      </c>
      <c r="F91" s="287"/>
      <c r="G91" s="287"/>
      <c r="H91" s="287"/>
      <c r="I91" s="33"/>
      <c r="J91" s="33"/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hidden="1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2" hidden="1" customHeight="1">
      <c r="A93" s="33"/>
      <c r="B93" s="34"/>
      <c r="C93" s="28" t="s">
        <v>19</v>
      </c>
      <c r="D93" s="33"/>
      <c r="E93" s="33"/>
      <c r="F93" s="26" t="str">
        <f>F16</f>
        <v>kú: Jelka,p.č.:1174/1,4,24,25</v>
      </c>
      <c r="G93" s="33"/>
      <c r="H93" s="33"/>
      <c r="I93" s="28" t="s">
        <v>21</v>
      </c>
      <c r="J93" s="59" t="str">
        <f>IF(J16="","",J16)</f>
        <v>20. 4. 2022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6.9" hidden="1" customHeight="1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5.15" hidden="1" customHeight="1">
      <c r="A95" s="33"/>
      <c r="B95" s="34"/>
      <c r="C95" s="28" t="s">
        <v>23</v>
      </c>
      <c r="D95" s="33"/>
      <c r="E95" s="33"/>
      <c r="F95" s="26" t="str">
        <f>E19</f>
        <v>Obec Jelka, Mierová 959/17, 925 23 Jelka</v>
      </c>
      <c r="G95" s="33"/>
      <c r="H95" s="33"/>
      <c r="I95" s="28" t="s">
        <v>30</v>
      </c>
      <c r="J95" s="31" t="str">
        <f>E25</f>
        <v>Ing. Michal Nágel</v>
      </c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15.15" hidden="1" customHeight="1">
      <c r="A96" s="33"/>
      <c r="B96" s="34"/>
      <c r="C96" s="28" t="s">
        <v>27</v>
      </c>
      <c r="D96" s="33"/>
      <c r="E96" s="33"/>
      <c r="F96" s="26" t="str">
        <f>IF(E22="","",E22)</f>
        <v>Vyplň údaj</v>
      </c>
      <c r="G96" s="33"/>
      <c r="H96" s="33"/>
      <c r="I96" s="28" t="s">
        <v>32</v>
      </c>
      <c r="J96" s="31" t="str">
        <f>E28</f>
        <v>Ingrid Szegheőová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9.25" hidden="1" customHeight="1">
      <c r="A98" s="33"/>
      <c r="B98" s="34"/>
      <c r="C98" s="122" t="s">
        <v>207</v>
      </c>
      <c r="D98" s="114"/>
      <c r="E98" s="114"/>
      <c r="F98" s="114"/>
      <c r="G98" s="114"/>
      <c r="H98" s="114"/>
      <c r="I98" s="114"/>
      <c r="J98" s="123" t="s">
        <v>208</v>
      </c>
      <c r="K98" s="114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47" s="2" customFormat="1" ht="10.35" hidden="1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47" s="2" customFormat="1" ht="22.95" hidden="1" customHeight="1">
      <c r="A100" s="33"/>
      <c r="B100" s="34"/>
      <c r="C100" s="124" t="s">
        <v>209</v>
      </c>
      <c r="D100" s="33"/>
      <c r="E100" s="33"/>
      <c r="F100" s="33"/>
      <c r="G100" s="33"/>
      <c r="H100" s="33"/>
      <c r="I100" s="33"/>
      <c r="J100" s="75">
        <f>J148</f>
        <v>0</v>
      </c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U100" s="18" t="s">
        <v>210</v>
      </c>
    </row>
    <row r="101" spans="1:47" s="9" customFormat="1" ht="24.9" hidden="1" customHeight="1">
      <c r="B101" s="125"/>
      <c r="D101" s="126" t="s">
        <v>211</v>
      </c>
      <c r="E101" s="127"/>
      <c r="F101" s="127"/>
      <c r="G101" s="127"/>
      <c r="H101" s="127"/>
      <c r="I101" s="127"/>
      <c r="J101" s="128">
        <f>J149</f>
        <v>0</v>
      </c>
      <c r="L101" s="125"/>
    </row>
    <row r="102" spans="1:47" s="10" customFormat="1" ht="19.95" hidden="1" customHeight="1">
      <c r="B102" s="129"/>
      <c r="D102" s="130" t="s">
        <v>433</v>
      </c>
      <c r="E102" s="131"/>
      <c r="F102" s="131"/>
      <c r="G102" s="131"/>
      <c r="H102" s="131"/>
      <c r="I102" s="131"/>
      <c r="J102" s="132">
        <f>J150</f>
        <v>0</v>
      </c>
      <c r="L102" s="129"/>
    </row>
    <row r="103" spans="1:47" s="10" customFormat="1" ht="19.95" hidden="1" customHeight="1">
      <c r="B103" s="129"/>
      <c r="D103" s="130" t="s">
        <v>434</v>
      </c>
      <c r="E103" s="131"/>
      <c r="F103" s="131"/>
      <c r="G103" s="131"/>
      <c r="H103" s="131"/>
      <c r="I103" s="131"/>
      <c r="J103" s="132">
        <f>J159</f>
        <v>0</v>
      </c>
      <c r="L103" s="129"/>
    </row>
    <row r="104" spans="1:47" s="10" customFormat="1" ht="19.95" hidden="1" customHeight="1">
      <c r="B104" s="129"/>
      <c r="D104" s="130" t="s">
        <v>435</v>
      </c>
      <c r="E104" s="131"/>
      <c r="F104" s="131"/>
      <c r="G104" s="131"/>
      <c r="H104" s="131"/>
      <c r="I104" s="131"/>
      <c r="J104" s="132">
        <f>J182</f>
        <v>0</v>
      </c>
      <c r="L104" s="129"/>
    </row>
    <row r="105" spans="1:47" s="10" customFormat="1" ht="19.95" hidden="1" customHeight="1">
      <c r="B105" s="129"/>
      <c r="D105" s="130" t="s">
        <v>2761</v>
      </c>
      <c r="E105" s="131"/>
      <c r="F105" s="131"/>
      <c r="G105" s="131"/>
      <c r="H105" s="131"/>
      <c r="I105" s="131"/>
      <c r="J105" s="132">
        <f>J219</f>
        <v>0</v>
      </c>
      <c r="L105" s="129"/>
    </row>
    <row r="106" spans="1:47" s="10" customFormat="1" ht="19.95" hidden="1" customHeight="1">
      <c r="B106" s="129"/>
      <c r="D106" s="130" t="s">
        <v>436</v>
      </c>
      <c r="E106" s="131"/>
      <c r="F106" s="131"/>
      <c r="G106" s="131"/>
      <c r="H106" s="131"/>
      <c r="I106" s="131"/>
      <c r="J106" s="132">
        <f>J252</f>
        <v>0</v>
      </c>
      <c r="L106" s="129"/>
    </row>
    <row r="107" spans="1:47" s="10" customFormat="1" ht="19.95" hidden="1" customHeight="1">
      <c r="B107" s="129"/>
      <c r="D107" s="130" t="s">
        <v>437</v>
      </c>
      <c r="E107" s="131"/>
      <c r="F107" s="131"/>
      <c r="G107" s="131"/>
      <c r="H107" s="131"/>
      <c r="I107" s="131"/>
      <c r="J107" s="132">
        <f>J291</f>
        <v>0</v>
      </c>
      <c r="L107" s="129"/>
    </row>
    <row r="108" spans="1:47" s="10" customFormat="1" ht="19.95" hidden="1" customHeight="1">
      <c r="B108" s="129"/>
      <c r="D108" s="130" t="s">
        <v>438</v>
      </c>
      <c r="E108" s="131"/>
      <c r="F108" s="131"/>
      <c r="G108" s="131"/>
      <c r="H108" s="131"/>
      <c r="I108" s="131"/>
      <c r="J108" s="132">
        <f>J317</f>
        <v>0</v>
      </c>
      <c r="L108" s="129"/>
    </row>
    <row r="109" spans="1:47" s="10" customFormat="1" ht="19.95" hidden="1" customHeight="1">
      <c r="B109" s="129"/>
      <c r="D109" s="130" t="s">
        <v>212</v>
      </c>
      <c r="E109" s="131"/>
      <c r="F109" s="131"/>
      <c r="G109" s="131"/>
      <c r="H109" s="131"/>
      <c r="I109" s="131"/>
      <c r="J109" s="132">
        <f>J358</f>
        <v>0</v>
      </c>
      <c r="L109" s="129"/>
    </row>
    <row r="110" spans="1:47" s="10" customFormat="1" ht="14.85" hidden="1" customHeight="1">
      <c r="B110" s="129"/>
      <c r="D110" s="130" t="s">
        <v>2762</v>
      </c>
      <c r="E110" s="131"/>
      <c r="F110" s="131"/>
      <c r="G110" s="131"/>
      <c r="H110" s="131"/>
      <c r="I110" s="131"/>
      <c r="J110" s="132">
        <f>J380</f>
        <v>0</v>
      </c>
      <c r="L110" s="129"/>
    </row>
    <row r="111" spans="1:47" s="10" customFormat="1" ht="19.95" hidden="1" customHeight="1">
      <c r="B111" s="129"/>
      <c r="D111" s="130" t="s">
        <v>1315</v>
      </c>
      <c r="E111" s="131"/>
      <c r="F111" s="131"/>
      <c r="G111" s="131"/>
      <c r="H111" s="131"/>
      <c r="I111" s="131"/>
      <c r="J111" s="132">
        <f>J391</f>
        <v>0</v>
      </c>
      <c r="L111" s="129"/>
    </row>
    <row r="112" spans="1:47" s="9" customFormat="1" ht="24.9" hidden="1" customHeight="1">
      <c r="B112" s="125"/>
      <c r="D112" s="126" t="s">
        <v>215</v>
      </c>
      <c r="E112" s="127"/>
      <c r="F112" s="127"/>
      <c r="G112" s="127"/>
      <c r="H112" s="127"/>
      <c r="I112" s="127"/>
      <c r="J112" s="128">
        <f>J393</f>
        <v>0</v>
      </c>
      <c r="L112" s="125"/>
    </row>
    <row r="113" spans="1:31" s="10" customFormat="1" ht="19.95" hidden="1" customHeight="1">
      <c r="B113" s="129"/>
      <c r="D113" s="130" t="s">
        <v>439</v>
      </c>
      <c r="E113" s="131"/>
      <c r="F113" s="131"/>
      <c r="G113" s="131"/>
      <c r="H113" s="131"/>
      <c r="I113" s="131"/>
      <c r="J113" s="132">
        <f>J394</f>
        <v>0</v>
      </c>
      <c r="L113" s="129"/>
    </row>
    <row r="114" spans="1:31" s="10" customFormat="1" ht="19.95" hidden="1" customHeight="1">
      <c r="B114" s="129"/>
      <c r="D114" s="130" t="s">
        <v>440</v>
      </c>
      <c r="E114" s="131"/>
      <c r="F114" s="131"/>
      <c r="G114" s="131"/>
      <c r="H114" s="131"/>
      <c r="I114" s="131"/>
      <c r="J114" s="132">
        <f>J406</f>
        <v>0</v>
      </c>
      <c r="L114" s="129"/>
    </row>
    <row r="115" spans="1:31" s="10" customFormat="1" ht="19.95" hidden="1" customHeight="1">
      <c r="B115" s="129"/>
      <c r="D115" s="130" t="s">
        <v>441</v>
      </c>
      <c r="E115" s="131"/>
      <c r="F115" s="131"/>
      <c r="G115" s="131"/>
      <c r="H115" s="131"/>
      <c r="I115" s="131"/>
      <c r="J115" s="132">
        <f>J444</f>
        <v>0</v>
      </c>
      <c r="L115" s="129"/>
    </row>
    <row r="116" spans="1:31" s="10" customFormat="1" ht="19.95" hidden="1" customHeight="1">
      <c r="B116" s="129"/>
      <c r="D116" s="130" t="s">
        <v>216</v>
      </c>
      <c r="E116" s="131"/>
      <c r="F116" s="131"/>
      <c r="G116" s="131"/>
      <c r="H116" s="131"/>
      <c r="I116" s="131"/>
      <c r="J116" s="132">
        <f>J465</f>
        <v>0</v>
      </c>
      <c r="L116" s="129"/>
    </row>
    <row r="117" spans="1:31" s="10" customFormat="1" ht="19.95" hidden="1" customHeight="1">
      <c r="B117" s="129"/>
      <c r="D117" s="130" t="s">
        <v>442</v>
      </c>
      <c r="E117" s="131"/>
      <c r="F117" s="131"/>
      <c r="G117" s="131"/>
      <c r="H117" s="131"/>
      <c r="I117" s="131"/>
      <c r="J117" s="132">
        <f>J489</f>
        <v>0</v>
      </c>
      <c r="L117" s="129"/>
    </row>
    <row r="118" spans="1:31" s="10" customFormat="1" ht="19.95" hidden="1" customHeight="1">
      <c r="B118" s="129"/>
      <c r="D118" s="130" t="s">
        <v>217</v>
      </c>
      <c r="E118" s="131"/>
      <c r="F118" s="131"/>
      <c r="G118" s="131"/>
      <c r="H118" s="131"/>
      <c r="I118" s="131"/>
      <c r="J118" s="132">
        <f>J507</f>
        <v>0</v>
      </c>
      <c r="L118" s="129"/>
    </row>
    <row r="119" spans="1:31" s="10" customFormat="1" ht="19.95" hidden="1" customHeight="1">
      <c r="B119" s="129"/>
      <c r="D119" s="130" t="s">
        <v>443</v>
      </c>
      <c r="E119" s="131"/>
      <c r="F119" s="131"/>
      <c r="G119" s="131"/>
      <c r="H119" s="131"/>
      <c r="I119" s="131"/>
      <c r="J119" s="132">
        <f>J516</f>
        <v>0</v>
      </c>
      <c r="L119" s="129"/>
    </row>
    <row r="120" spans="1:31" s="10" customFormat="1" ht="19.95" hidden="1" customHeight="1">
      <c r="B120" s="129"/>
      <c r="D120" s="130" t="s">
        <v>219</v>
      </c>
      <c r="E120" s="131"/>
      <c r="F120" s="131"/>
      <c r="G120" s="131"/>
      <c r="H120" s="131"/>
      <c r="I120" s="131"/>
      <c r="J120" s="132">
        <f>J549</f>
        <v>0</v>
      </c>
      <c r="L120" s="129"/>
    </row>
    <row r="121" spans="1:31" s="10" customFormat="1" ht="19.95" hidden="1" customHeight="1">
      <c r="B121" s="129"/>
      <c r="D121" s="130" t="s">
        <v>444</v>
      </c>
      <c r="E121" s="131"/>
      <c r="F121" s="131"/>
      <c r="G121" s="131"/>
      <c r="H121" s="131"/>
      <c r="I121" s="131"/>
      <c r="J121" s="132">
        <f>J573</f>
        <v>0</v>
      </c>
      <c r="L121" s="129"/>
    </row>
    <row r="122" spans="1:31" s="10" customFormat="1" ht="19.95" hidden="1" customHeight="1">
      <c r="B122" s="129"/>
      <c r="D122" s="130" t="s">
        <v>445</v>
      </c>
      <c r="E122" s="131"/>
      <c r="F122" s="131"/>
      <c r="G122" s="131"/>
      <c r="H122" s="131"/>
      <c r="I122" s="131"/>
      <c r="J122" s="132">
        <f>J597</f>
        <v>0</v>
      </c>
      <c r="L122" s="129"/>
    </row>
    <row r="123" spans="1:31" s="10" customFormat="1" ht="19.95" hidden="1" customHeight="1">
      <c r="B123" s="129"/>
      <c r="D123" s="130" t="s">
        <v>446</v>
      </c>
      <c r="E123" s="131"/>
      <c r="F123" s="131"/>
      <c r="G123" s="131"/>
      <c r="H123" s="131"/>
      <c r="I123" s="131"/>
      <c r="J123" s="132">
        <f>J625</f>
        <v>0</v>
      </c>
      <c r="L123" s="129"/>
    </row>
    <row r="124" spans="1:31" s="10" customFormat="1" ht="19.95" hidden="1" customHeight="1">
      <c r="B124" s="129"/>
      <c r="D124" s="130" t="s">
        <v>448</v>
      </c>
      <c r="E124" s="131"/>
      <c r="F124" s="131"/>
      <c r="G124" s="131"/>
      <c r="H124" s="131"/>
      <c r="I124" s="131"/>
      <c r="J124" s="132">
        <f>J645</f>
        <v>0</v>
      </c>
      <c r="L124" s="129"/>
    </row>
    <row r="125" spans="1:31" s="2" customFormat="1" ht="21.75" hidden="1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hidden="1" customHeight="1">
      <c r="A126" s="33"/>
      <c r="B126" s="51"/>
      <c r="C126" s="52"/>
      <c r="D126" s="52"/>
      <c r="E126" s="52"/>
      <c r="F126" s="52"/>
      <c r="G126" s="52"/>
      <c r="H126" s="52"/>
      <c r="I126" s="52"/>
      <c r="J126" s="52"/>
      <c r="K126" s="52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hidden="1"/>
    <row r="128" spans="1:31" hidden="1"/>
    <row r="129" spans="1:31" hidden="1"/>
    <row r="130" spans="1:31" s="2" customFormat="1" ht="6.9" customHeight="1">
      <c r="A130" s="33"/>
      <c r="B130" s="53"/>
      <c r="C130" s="54"/>
      <c r="D130" s="54"/>
      <c r="E130" s="54"/>
      <c r="F130" s="54"/>
      <c r="G130" s="54"/>
      <c r="H130" s="54"/>
      <c r="I130" s="54"/>
      <c r="J130" s="54"/>
      <c r="K130" s="54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31" s="2" customFormat="1" ht="24.9" customHeight="1">
      <c r="A131" s="33"/>
      <c r="B131" s="34"/>
      <c r="C131" s="22" t="s">
        <v>220</v>
      </c>
      <c r="D131" s="33"/>
      <c r="E131" s="33"/>
      <c r="F131" s="33"/>
      <c r="G131" s="33"/>
      <c r="H131" s="33"/>
      <c r="I131" s="33"/>
      <c r="J131" s="33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31" s="2" customFormat="1" ht="6.9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31" s="2" customFormat="1" ht="12" customHeight="1">
      <c r="A133" s="33"/>
      <c r="B133" s="34"/>
      <c r="C133" s="28" t="s">
        <v>15</v>
      </c>
      <c r="D133" s="33"/>
      <c r="E133" s="33"/>
      <c r="F133" s="33"/>
      <c r="G133" s="33"/>
      <c r="H133" s="33"/>
      <c r="I133" s="33"/>
      <c r="J133" s="33"/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31" s="2" customFormat="1" ht="16.5" customHeight="1">
      <c r="A134" s="33"/>
      <c r="B134" s="34"/>
      <c r="C134" s="33"/>
      <c r="D134" s="33"/>
      <c r="E134" s="284" t="str">
        <f>E7</f>
        <v>PRESTAVBA BUDOV ZDRAVOTNÉHO STREDISKA - 9 B.J.</v>
      </c>
      <c r="F134" s="285"/>
      <c r="G134" s="285"/>
      <c r="H134" s="285"/>
      <c r="I134" s="33"/>
      <c r="J134" s="33"/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31" s="1" customFormat="1" ht="12" customHeight="1">
      <c r="B135" s="21"/>
      <c r="C135" s="28" t="s">
        <v>199</v>
      </c>
      <c r="L135" s="21"/>
    </row>
    <row r="136" spans="1:31" s="1" customFormat="1" ht="16.5" customHeight="1">
      <c r="B136" s="21"/>
      <c r="E136" s="284" t="s">
        <v>2738</v>
      </c>
      <c r="F136" s="248"/>
      <c r="G136" s="248"/>
      <c r="H136" s="248"/>
      <c r="L136" s="21"/>
    </row>
    <row r="137" spans="1:31" s="1" customFormat="1" ht="12" customHeight="1">
      <c r="B137" s="21"/>
      <c r="C137" s="28" t="s">
        <v>201</v>
      </c>
      <c r="L137" s="21"/>
    </row>
    <row r="138" spans="1:31" s="2" customFormat="1" ht="16.5" customHeight="1">
      <c r="A138" s="33"/>
      <c r="B138" s="34"/>
      <c r="C138" s="33"/>
      <c r="D138" s="33"/>
      <c r="E138" s="286" t="s">
        <v>2745</v>
      </c>
      <c r="F138" s="287"/>
      <c r="G138" s="287"/>
      <c r="H138" s="287"/>
      <c r="I138" s="33"/>
      <c r="J138" s="33"/>
      <c r="K138" s="33"/>
      <c r="L138" s="46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31" s="2" customFormat="1" ht="12" customHeight="1">
      <c r="A139" s="33"/>
      <c r="B139" s="34"/>
      <c r="C139" s="28" t="s">
        <v>203</v>
      </c>
      <c r="D139" s="33"/>
      <c r="E139" s="33"/>
      <c r="F139" s="33"/>
      <c r="G139" s="33"/>
      <c r="H139" s="33"/>
      <c r="I139" s="33"/>
      <c r="J139" s="33"/>
      <c r="K139" s="33"/>
      <c r="L139" s="46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31" s="2" customFormat="1" ht="30" customHeight="1">
      <c r="A140" s="33"/>
      <c r="B140" s="34"/>
      <c r="C140" s="33"/>
      <c r="D140" s="33"/>
      <c r="E140" s="266" t="str">
        <f>E13</f>
        <v xml:space="preserve">SO 02.1-OV - Navrhovaný stav-Stavebná časť - Bývalá kotolňa 2.NP </v>
      </c>
      <c r="F140" s="287"/>
      <c r="G140" s="287"/>
      <c r="H140" s="287"/>
      <c r="I140" s="33"/>
      <c r="J140" s="33"/>
      <c r="K140" s="33"/>
      <c r="L140" s="46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31" s="2" customFormat="1" ht="6.9" customHeight="1">
      <c r="A141" s="33"/>
      <c r="B141" s="34"/>
      <c r="C141" s="33"/>
      <c r="D141" s="33"/>
      <c r="E141" s="33"/>
      <c r="F141" s="33"/>
      <c r="G141" s="33"/>
      <c r="H141" s="33"/>
      <c r="I141" s="33"/>
      <c r="J141" s="33"/>
      <c r="K141" s="33"/>
      <c r="L141" s="46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31" s="2" customFormat="1" ht="12" customHeight="1">
      <c r="A142" s="33"/>
      <c r="B142" s="34"/>
      <c r="C142" s="28" t="s">
        <v>19</v>
      </c>
      <c r="D142" s="33"/>
      <c r="E142" s="33"/>
      <c r="F142" s="26" t="str">
        <f>F16</f>
        <v>kú: Jelka,p.č.:1174/1,4,24,25</v>
      </c>
      <c r="G142" s="33"/>
      <c r="H142" s="33"/>
      <c r="I142" s="28" t="s">
        <v>21</v>
      </c>
      <c r="J142" s="59" t="str">
        <f>IF(J16="","",J16)</f>
        <v>20. 4. 2022</v>
      </c>
      <c r="K142" s="33"/>
      <c r="L142" s="46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</row>
    <row r="143" spans="1:31" s="2" customFormat="1" ht="6.9" customHeight="1">
      <c r="A143" s="33"/>
      <c r="B143" s="34"/>
      <c r="C143" s="33"/>
      <c r="D143" s="33"/>
      <c r="E143" s="33"/>
      <c r="F143" s="33"/>
      <c r="G143" s="33"/>
      <c r="H143" s="33"/>
      <c r="I143" s="33"/>
      <c r="J143" s="33"/>
      <c r="K143" s="33"/>
      <c r="L143" s="46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  <row r="144" spans="1:31" s="2" customFormat="1" ht="15.15" customHeight="1">
      <c r="A144" s="33"/>
      <c r="B144" s="34"/>
      <c r="C144" s="28" t="s">
        <v>23</v>
      </c>
      <c r="D144" s="33"/>
      <c r="E144" s="33"/>
      <c r="F144" s="26" t="str">
        <f>E19</f>
        <v>Obec Jelka, Mierová 959/17, 925 23 Jelka</v>
      </c>
      <c r="G144" s="33"/>
      <c r="H144" s="33"/>
      <c r="I144" s="28" t="s">
        <v>30</v>
      </c>
      <c r="J144" s="31" t="str">
        <f>E25</f>
        <v>Ing. Michal Nágel</v>
      </c>
      <c r="K144" s="33"/>
      <c r="L144" s="46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</row>
    <row r="145" spans="1:65" s="2" customFormat="1" ht="15.15" customHeight="1">
      <c r="A145" s="33"/>
      <c r="B145" s="34"/>
      <c r="C145" s="28" t="s">
        <v>27</v>
      </c>
      <c r="D145" s="33"/>
      <c r="E145" s="33"/>
      <c r="F145" s="26" t="str">
        <f>IF(E22="","",E22)</f>
        <v>Vyplň údaj</v>
      </c>
      <c r="G145" s="33"/>
      <c r="H145" s="33"/>
      <c r="I145" s="28" t="s">
        <v>32</v>
      </c>
      <c r="J145" s="31" t="str">
        <f>E28</f>
        <v>Ingrid Szegheőová</v>
      </c>
      <c r="K145" s="33"/>
      <c r="L145" s="46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</row>
    <row r="146" spans="1:65" s="2" customFormat="1" ht="10.35" customHeight="1">
      <c r="A146" s="33"/>
      <c r="B146" s="34"/>
      <c r="C146" s="33"/>
      <c r="D146" s="33"/>
      <c r="E146" s="33"/>
      <c r="F146" s="33"/>
      <c r="G146" s="33"/>
      <c r="H146" s="33"/>
      <c r="I146" s="33"/>
      <c r="J146" s="33"/>
      <c r="K146" s="33"/>
      <c r="L146" s="46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</row>
    <row r="147" spans="1:65" s="11" customFormat="1" ht="29.25" customHeight="1">
      <c r="A147" s="133"/>
      <c r="B147" s="134"/>
      <c r="C147" s="135" t="s">
        <v>221</v>
      </c>
      <c r="D147" s="136" t="s">
        <v>60</v>
      </c>
      <c r="E147" s="136" t="s">
        <v>56</v>
      </c>
      <c r="F147" s="136" t="s">
        <v>57</v>
      </c>
      <c r="G147" s="136" t="s">
        <v>222</v>
      </c>
      <c r="H147" s="136" t="s">
        <v>223</v>
      </c>
      <c r="I147" s="136" t="s">
        <v>224</v>
      </c>
      <c r="J147" s="137" t="s">
        <v>208</v>
      </c>
      <c r="K147" s="138" t="s">
        <v>225</v>
      </c>
      <c r="L147" s="139"/>
      <c r="M147" s="66" t="s">
        <v>1</v>
      </c>
      <c r="N147" s="67" t="s">
        <v>39</v>
      </c>
      <c r="O147" s="67" t="s">
        <v>226</v>
      </c>
      <c r="P147" s="67" t="s">
        <v>227</v>
      </c>
      <c r="Q147" s="67" t="s">
        <v>228</v>
      </c>
      <c r="R147" s="67" t="s">
        <v>229</v>
      </c>
      <c r="S147" s="67" t="s">
        <v>230</v>
      </c>
      <c r="T147" s="68" t="s">
        <v>231</v>
      </c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</row>
    <row r="148" spans="1:65" s="2" customFormat="1" ht="22.95" customHeight="1">
      <c r="A148" s="33"/>
      <c r="B148" s="34"/>
      <c r="C148" s="73" t="s">
        <v>209</v>
      </c>
      <c r="D148" s="33"/>
      <c r="E148" s="33"/>
      <c r="F148" s="33"/>
      <c r="G148" s="33"/>
      <c r="H148" s="33"/>
      <c r="I148" s="33"/>
      <c r="J148" s="140">
        <f>BK148</f>
        <v>0</v>
      </c>
      <c r="K148" s="33"/>
      <c r="L148" s="34"/>
      <c r="M148" s="69"/>
      <c r="N148" s="60"/>
      <c r="O148" s="70"/>
      <c r="P148" s="141">
        <f>P149+P393</f>
        <v>0</v>
      </c>
      <c r="Q148" s="70"/>
      <c r="R148" s="141">
        <f>R149+R393</f>
        <v>140.54347605000001</v>
      </c>
      <c r="S148" s="70"/>
      <c r="T148" s="142">
        <f>T149+T393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T148" s="18" t="s">
        <v>74</v>
      </c>
      <c r="AU148" s="18" t="s">
        <v>210</v>
      </c>
      <c r="BK148" s="143">
        <f>BK149+BK393</f>
        <v>0</v>
      </c>
    </row>
    <row r="149" spans="1:65" s="12" customFormat="1" ht="25.95" customHeight="1">
      <c r="B149" s="144"/>
      <c r="D149" s="145" t="s">
        <v>74</v>
      </c>
      <c r="E149" s="146" t="s">
        <v>232</v>
      </c>
      <c r="F149" s="146" t="s">
        <v>233</v>
      </c>
      <c r="I149" s="147"/>
      <c r="J149" s="148">
        <f>BK149</f>
        <v>0</v>
      </c>
      <c r="L149" s="144"/>
      <c r="M149" s="149"/>
      <c r="N149" s="150"/>
      <c r="O149" s="150"/>
      <c r="P149" s="151">
        <f>P150+P159+P182+P219+P252+P291+P317+P358+P391</f>
        <v>0</v>
      </c>
      <c r="Q149" s="150"/>
      <c r="R149" s="151">
        <f>R150+R159+R182+R219+R252+R291+R317+R358+R391</f>
        <v>124.1971501</v>
      </c>
      <c r="S149" s="150"/>
      <c r="T149" s="152">
        <f>T150+T159+T182+T219+T252+T291+T317+T358+T391</f>
        <v>0</v>
      </c>
      <c r="AR149" s="145" t="s">
        <v>82</v>
      </c>
      <c r="AT149" s="153" t="s">
        <v>74</v>
      </c>
      <c r="AU149" s="153" t="s">
        <v>75</v>
      </c>
      <c r="AY149" s="145" t="s">
        <v>234</v>
      </c>
      <c r="BK149" s="154">
        <f>BK150+BK159+BK182+BK219+BK252+BK291+BK317+BK358+BK391</f>
        <v>0</v>
      </c>
    </row>
    <row r="150" spans="1:65" s="12" customFormat="1" ht="22.95" customHeight="1">
      <c r="B150" s="144"/>
      <c r="D150" s="145" t="s">
        <v>74</v>
      </c>
      <c r="E150" s="155" t="s">
        <v>82</v>
      </c>
      <c r="F150" s="155" t="s">
        <v>450</v>
      </c>
      <c r="I150" s="147"/>
      <c r="J150" s="156">
        <f>BK150</f>
        <v>0</v>
      </c>
      <c r="L150" s="144"/>
      <c r="M150" s="149"/>
      <c r="N150" s="150"/>
      <c r="O150" s="150"/>
      <c r="P150" s="151">
        <f>SUM(P151:P158)</f>
        <v>0</v>
      </c>
      <c r="Q150" s="150"/>
      <c r="R150" s="151">
        <f>SUM(R151:R158)</f>
        <v>0</v>
      </c>
      <c r="S150" s="150"/>
      <c r="T150" s="152">
        <f>SUM(T151:T158)</f>
        <v>0</v>
      </c>
      <c r="AR150" s="145" t="s">
        <v>82</v>
      </c>
      <c r="AT150" s="153" t="s">
        <v>74</v>
      </c>
      <c r="AU150" s="153" t="s">
        <v>82</v>
      </c>
      <c r="AY150" s="145" t="s">
        <v>234</v>
      </c>
      <c r="BK150" s="154">
        <f>SUM(BK151:BK158)</f>
        <v>0</v>
      </c>
    </row>
    <row r="151" spans="1:65" s="2" customFormat="1" ht="21.75" customHeight="1">
      <c r="A151" s="33"/>
      <c r="B151" s="157"/>
      <c r="C151" s="158" t="s">
        <v>82</v>
      </c>
      <c r="D151" s="158" t="s">
        <v>237</v>
      </c>
      <c r="E151" s="159" t="s">
        <v>451</v>
      </c>
      <c r="F151" s="160" t="s">
        <v>452</v>
      </c>
      <c r="G151" s="161" t="s">
        <v>453</v>
      </c>
      <c r="H151" s="162">
        <v>15.36</v>
      </c>
      <c r="I151" s="163"/>
      <c r="J151" s="164">
        <f>ROUND(I151*H151,2)</f>
        <v>0</v>
      </c>
      <c r="K151" s="165"/>
      <c r="L151" s="34"/>
      <c r="M151" s="166" t="s">
        <v>1</v>
      </c>
      <c r="N151" s="167" t="s">
        <v>41</v>
      </c>
      <c r="O151" s="62"/>
      <c r="P151" s="168">
        <f>O151*H151</f>
        <v>0</v>
      </c>
      <c r="Q151" s="168">
        <v>0</v>
      </c>
      <c r="R151" s="168">
        <f>Q151*H151</f>
        <v>0</v>
      </c>
      <c r="S151" s="168">
        <v>0</v>
      </c>
      <c r="T151" s="169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0" t="s">
        <v>241</v>
      </c>
      <c r="AT151" s="170" t="s">
        <v>237</v>
      </c>
      <c r="AU151" s="170" t="s">
        <v>87</v>
      </c>
      <c r="AY151" s="18" t="s">
        <v>234</v>
      </c>
      <c r="BE151" s="171">
        <f>IF(N151="základná",J151,0)</f>
        <v>0</v>
      </c>
      <c r="BF151" s="171">
        <f>IF(N151="znížená",J151,0)</f>
        <v>0</v>
      </c>
      <c r="BG151" s="171">
        <f>IF(N151="zákl. prenesená",J151,0)</f>
        <v>0</v>
      </c>
      <c r="BH151" s="171">
        <f>IF(N151="zníž. prenesená",J151,0)</f>
        <v>0</v>
      </c>
      <c r="BI151" s="171">
        <f>IF(N151="nulová",J151,0)</f>
        <v>0</v>
      </c>
      <c r="BJ151" s="18" t="s">
        <v>87</v>
      </c>
      <c r="BK151" s="171">
        <f>ROUND(I151*H151,2)</f>
        <v>0</v>
      </c>
      <c r="BL151" s="18" t="s">
        <v>241</v>
      </c>
      <c r="BM151" s="170" t="s">
        <v>2763</v>
      </c>
    </row>
    <row r="152" spans="1:65" s="13" customFormat="1">
      <c r="B152" s="172"/>
      <c r="D152" s="173" t="s">
        <v>243</v>
      </c>
      <c r="E152" s="174" t="s">
        <v>1</v>
      </c>
      <c r="F152" s="175" t="s">
        <v>2764</v>
      </c>
      <c r="H152" s="174" t="s">
        <v>1</v>
      </c>
      <c r="I152" s="176"/>
      <c r="L152" s="172"/>
      <c r="M152" s="177"/>
      <c r="N152" s="178"/>
      <c r="O152" s="178"/>
      <c r="P152" s="178"/>
      <c r="Q152" s="178"/>
      <c r="R152" s="178"/>
      <c r="S152" s="178"/>
      <c r="T152" s="179"/>
      <c r="AT152" s="174" t="s">
        <v>243</v>
      </c>
      <c r="AU152" s="174" t="s">
        <v>87</v>
      </c>
      <c r="AV152" s="13" t="s">
        <v>82</v>
      </c>
      <c r="AW152" s="13" t="s">
        <v>29</v>
      </c>
      <c r="AX152" s="13" t="s">
        <v>75</v>
      </c>
      <c r="AY152" s="174" t="s">
        <v>234</v>
      </c>
    </row>
    <row r="153" spans="1:65" s="13" customFormat="1">
      <c r="B153" s="172"/>
      <c r="D153" s="173" t="s">
        <v>243</v>
      </c>
      <c r="E153" s="174" t="s">
        <v>1</v>
      </c>
      <c r="F153" s="175" t="s">
        <v>456</v>
      </c>
      <c r="H153" s="174" t="s">
        <v>1</v>
      </c>
      <c r="I153" s="176"/>
      <c r="L153" s="172"/>
      <c r="M153" s="177"/>
      <c r="N153" s="178"/>
      <c r="O153" s="178"/>
      <c r="P153" s="178"/>
      <c r="Q153" s="178"/>
      <c r="R153" s="178"/>
      <c r="S153" s="178"/>
      <c r="T153" s="179"/>
      <c r="AT153" s="174" t="s">
        <v>243</v>
      </c>
      <c r="AU153" s="174" t="s">
        <v>87</v>
      </c>
      <c r="AV153" s="13" t="s">
        <v>82</v>
      </c>
      <c r="AW153" s="13" t="s">
        <v>29</v>
      </c>
      <c r="AX153" s="13" t="s">
        <v>75</v>
      </c>
      <c r="AY153" s="174" t="s">
        <v>234</v>
      </c>
    </row>
    <row r="154" spans="1:65" s="14" customFormat="1">
      <c r="B154" s="180"/>
      <c r="D154" s="173" t="s">
        <v>243</v>
      </c>
      <c r="E154" s="181" t="s">
        <v>1</v>
      </c>
      <c r="F154" s="182" t="s">
        <v>2765</v>
      </c>
      <c r="H154" s="183">
        <v>15.36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243</v>
      </c>
      <c r="AU154" s="181" t="s">
        <v>87</v>
      </c>
      <c r="AV154" s="14" t="s">
        <v>87</v>
      </c>
      <c r="AW154" s="14" t="s">
        <v>29</v>
      </c>
      <c r="AX154" s="14" t="s">
        <v>82</v>
      </c>
      <c r="AY154" s="181" t="s">
        <v>234</v>
      </c>
    </row>
    <row r="155" spans="1:65" s="2" customFormat="1" ht="37.950000000000003" customHeight="1">
      <c r="A155" s="33"/>
      <c r="B155" s="157"/>
      <c r="C155" s="158" t="s">
        <v>87</v>
      </c>
      <c r="D155" s="158" t="s">
        <v>237</v>
      </c>
      <c r="E155" s="159" t="s">
        <v>458</v>
      </c>
      <c r="F155" s="160" t="s">
        <v>459</v>
      </c>
      <c r="G155" s="161" t="s">
        <v>453</v>
      </c>
      <c r="H155" s="162">
        <v>4.6079999999999997</v>
      </c>
      <c r="I155" s="163"/>
      <c r="J155" s="164">
        <f>ROUND(I155*H155,2)</f>
        <v>0</v>
      </c>
      <c r="K155" s="165"/>
      <c r="L155" s="34"/>
      <c r="M155" s="166" t="s">
        <v>1</v>
      </c>
      <c r="N155" s="167" t="s">
        <v>41</v>
      </c>
      <c r="O155" s="62"/>
      <c r="P155" s="168">
        <f>O155*H155</f>
        <v>0</v>
      </c>
      <c r="Q155" s="168">
        <v>0</v>
      </c>
      <c r="R155" s="168">
        <f>Q155*H155</f>
        <v>0</v>
      </c>
      <c r="S155" s="168">
        <v>0</v>
      </c>
      <c r="T155" s="169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0" t="s">
        <v>241</v>
      </c>
      <c r="AT155" s="170" t="s">
        <v>237</v>
      </c>
      <c r="AU155" s="170" t="s">
        <v>87</v>
      </c>
      <c r="AY155" s="18" t="s">
        <v>234</v>
      </c>
      <c r="BE155" s="171">
        <f>IF(N155="základná",J155,0)</f>
        <v>0</v>
      </c>
      <c r="BF155" s="171">
        <f>IF(N155="znížená",J155,0)</f>
        <v>0</v>
      </c>
      <c r="BG155" s="171">
        <f>IF(N155="zákl. prenesená",J155,0)</f>
        <v>0</v>
      </c>
      <c r="BH155" s="171">
        <f>IF(N155="zníž. prenesená",J155,0)</f>
        <v>0</v>
      </c>
      <c r="BI155" s="171">
        <f>IF(N155="nulová",J155,0)</f>
        <v>0</v>
      </c>
      <c r="BJ155" s="18" t="s">
        <v>87</v>
      </c>
      <c r="BK155" s="171">
        <f>ROUND(I155*H155,2)</f>
        <v>0</v>
      </c>
      <c r="BL155" s="18" t="s">
        <v>241</v>
      </c>
      <c r="BM155" s="170" t="s">
        <v>2766</v>
      </c>
    </row>
    <row r="156" spans="1:65" s="14" customFormat="1">
      <c r="B156" s="180"/>
      <c r="D156" s="173" t="s">
        <v>243</v>
      </c>
      <c r="E156" s="181" t="s">
        <v>1</v>
      </c>
      <c r="F156" s="182" t="s">
        <v>2767</v>
      </c>
      <c r="H156" s="183">
        <v>4.6079999999999997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243</v>
      </c>
      <c r="AU156" s="181" t="s">
        <v>87</v>
      </c>
      <c r="AV156" s="14" t="s">
        <v>87</v>
      </c>
      <c r="AW156" s="14" t="s">
        <v>29</v>
      </c>
      <c r="AX156" s="14" t="s">
        <v>82</v>
      </c>
      <c r="AY156" s="181" t="s">
        <v>234</v>
      </c>
    </row>
    <row r="157" spans="1:65" s="2" customFormat="1" ht="24.15" customHeight="1">
      <c r="A157" s="33"/>
      <c r="B157" s="157"/>
      <c r="C157" s="158" t="s">
        <v>92</v>
      </c>
      <c r="D157" s="158" t="s">
        <v>237</v>
      </c>
      <c r="E157" s="159" t="s">
        <v>462</v>
      </c>
      <c r="F157" s="160" t="s">
        <v>463</v>
      </c>
      <c r="G157" s="161" t="s">
        <v>453</v>
      </c>
      <c r="H157" s="162">
        <v>15.36</v>
      </c>
      <c r="I157" s="163"/>
      <c r="J157" s="164">
        <f>ROUND(I157*H157,2)</f>
        <v>0</v>
      </c>
      <c r="K157" s="165"/>
      <c r="L157" s="34"/>
      <c r="M157" s="166" t="s">
        <v>1</v>
      </c>
      <c r="N157" s="167" t="s">
        <v>41</v>
      </c>
      <c r="O157" s="62"/>
      <c r="P157" s="168">
        <f>O157*H157</f>
        <v>0</v>
      </c>
      <c r="Q157" s="168">
        <v>0</v>
      </c>
      <c r="R157" s="168">
        <f>Q157*H157</f>
        <v>0</v>
      </c>
      <c r="S157" s="168">
        <v>0</v>
      </c>
      <c r="T157" s="169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0" t="s">
        <v>241</v>
      </c>
      <c r="AT157" s="170" t="s">
        <v>237</v>
      </c>
      <c r="AU157" s="170" t="s">
        <v>87</v>
      </c>
      <c r="AY157" s="18" t="s">
        <v>234</v>
      </c>
      <c r="BE157" s="171">
        <f>IF(N157="základná",J157,0)</f>
        <v>0</v>
      </c>
      <c r="BF157" s="171">
        <f>IF(N157="znížená",J157,0)</f>
        <v>0</v>
      </c>
      <c r="BG157" s="171">
        <f>IF(N157="zákl. prenesená",J157,0)</f>
        <v>0</v>
      </c>
      <c r="BH157" s="171">
        <f>IF(N157="zníž. prenesená",J157,0)</f>
        <v>0</v>
      </c>
      <c r="BI157" s="171">
        <f>IF(N157="nulová",J157,0)</f>
        <v>0</v>
      </c>
      <c r="BJ157" s="18" t="s">
        <v>87</v>
      </c>
      <c r="BK157" s="171">
        <f>ROUND(I157*H157,2)</f>
        <v>0</v>
      </c>
      <c r="BL157" s="18" t="s">
        <v>241</v>
      </c>
      <c r="BM157" s="170" t="s">
        <v>2768</v>
      </c>
    </row>
    <row r="158" spans="1:65" s="14" customFormat="1" ht="20.399999999999999">
      <c r="B158" s="180"/>
      <c r="D158" s="173" t="s">
        <v>243</v>
      </c>
      <c r="E158" s="181" t="s">
        <v>1</v>
      </c>
      <c r="F158" s="182" t="s">
        <v>2769</v>
      </c>
      <c r="H158" s="183">
        <v>15.36</v>
      </c>
      <c r="I158" s="184"/>
      <c r="L158" s="180"/>
      <c r="M158" s="185"/>
      <c r="N158" s="186"/>
      <c r="O158" s="186"/>
      <c r="P158" s="186"/>
      <c r="Q158" s="186"/>
      <c r="R158" s="186"/>
      <c r="S158" s="186"/>
      <c r="T158" s="187"/>
      <c r="AT158" s="181" t="s">
        <v>243</v>
      </c>
      <c r="AU158" s="181" t="s">
        <v>87</v>
      </c>
      <c r="AV158" s="14" t="s">
        <v>87</v>
      </c>
      <c r="AW158" s="14" t="s">
        <v>29</v>
      </c>
      <c r="AX158" s="14" t="s">
        <v>82</v>
      </c>
      <c r="AY158" s="181" t="s">
        <v>234</v>
      </c>
    </row>
    <row r="159" spans="1:65" s="12" customFormat="1" ht="22.95" customHeight="1">
      <c r="B159" s="144"/>
      <c r="D159" s="145" t="s">
        <v>74</v>
      </c>
      <c r="E159" s="155" t="s">
        <v>87</v>
      </c>
      <c r="F159" s="155" t="s">
        <v>466</v>
      </c>
      <c r="I159" s="147"/>
      <c r="J159" s="156">
        <f>BK159</f>
        <v>0</v>
      </c>
      <c r="L159" s="144"/>
      <c r="M159" s="149"/>
      <c r="N159" s="150"/>
      <c r="O159" s="150"/>
      <c r="P159" s="151">
        <f>SUM(P160:P181)</f>
        <v>0</v>
      </c>
      <c r="Q159" s="150"/>
      <c r="R159" s="151">
        <f>SUM(R160:R181)</f>
        <v>44.922926169999997</v>
      </c>
      <c r="S159" s="150"/>
      <c r="T159" s="152">
        <f>SUM(T160:T181)</f>
        <v>0</v>
      </c>
      <c r="AR159" s="145" t="s">
        <v>82</v>
      </c>
      <c r="AT159" s="153" t="s">
        <v>74</v>
      </c>
      <c r="AU159" s="153" t="s">
        <v>82</v>
      </c>
      <c r="AY159" s="145" t="s">
        <v>234</v>
      </c>
      <c r="BK159" s="154">
        <f>SUM(BK160:BK181)</f>
        <v>0</v>
      </c>
    </row>
    <row r="160" spans="1:65" s="2" customFormat="1" ht="24.15" customHeight="1">
      <c r="A160" s="33"/>
      <c r="B160" s="157"/>
      <c r="C160" s="158" t="s">
        <v>241</v>
      </c>
      <c r="D160" s="158" t="s">
        <v>237</v>
      </c>
      <c r="E160" s="159" t="s">
        <v>467</v>
      </c>
      <c r="F160" s="160" t="s">
        <v>468</v>
      </c>
      <c r="G160" s="161" t="s">
        <v>453</v>
      </c>
      <c r="H160" s="162">
        <v>4.4690000000000003</v>
      </c>
      <c r="I160" s="163"/>
      <c r="J160" s="164">
        <f>ROUND(I160*H160,2)</f>
        <v>0</v>
      </c>
      <c r="K160" s="165"/>
      <c r="L160" s="34"/>
      <c r="M160" s="166" t="s">
        <v>1</v>
      </c>
      <c r="N160" s="167" t="s">
        <v>41</v>
      </c>
      <c r="O160" s="62"/>
      <c r="P160" s="168">
        <f>O160*H160</f>
        <v>0</v>
      </c>
      <c r="Q160" s="168">
        <v>2.19407</v>
      </c>
      <c r="R160" s="168">
        <f>Q160*H160</f>
        <v>9.8052988299999999</v>
      </c>
      <c r="S160" s="168">
        <v>0</v>
      </c>
      <c r="T160" s="169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0" t="s">
        <v>241</v>
      </c>
      <c r="AT160" s="170" t="s">
        <v>237</v>
      </c>
      <c r="AU160" s="170" t="s">
        <v>87</v>
      </c>
      <c r="AY160" s="18" t="s">
        <v>234</v>
      </c>
      <c r="BE160" s="171">
        <f>IF(N160="základná",J160,0)</f>
        <v>0</v>
      </c>
      <c r="BF160" s="171">
        <f>IF(N160="znížená",J160,0)</f>
        <v>0</v>
      </c>
      <c r="BG160" s="171">
        <f>IF(N160="zákl. prenesená",J160,0)</f>
        <v>0</v>
      </c>
      <c r="BH160" s="171">
        <f>IF(N160="zníž. prenesená",J160,0)</f>
        <v>0</v>
      </c>
      <c r="BI160" s="171">
        <f>IF(N160="nulová",J160,0)</f>
        <v>0</v>
      </c>
      <c r="BJ160" s="18" t="s">
        <v>87</v>
      </c>
      <c r="BK160" s="171">
        <f>ROUND(I160*H160,2)</f>
        <v>0</v>
      </c>
      <c r="BL160" s="18" t="s">
        <v>241</v>
      </c>
      <c r="BM160" s="170" t="s">
        <v>2770</v>
      </c>
    </row>
    <row r="161" spans="1:65" s="13" customFormat="1">
      <c r="B161" s="172"/>
      <c r="D161" s="173" t="s">
        <v>243</v>
      </c>
      <c r="E161" s="174" t="s">
        <v>1</v>
      </c>
      <c r="F161" s="175" t="s">
        <v>2764</v>
      </c>
      <c r="H161" s="174" t="s">
        <v>1</v>
      </c>
      <c r="I161" s="176"/>
      <c r="L161" s="172"/>
      <c r="M161" s="177"/>
      <c r="N161" s="178"/>
      <c r="O161" s="178"/>
      <c r="P161" s="178"/>
      <c r="Q161" s="178"/>
      <c r="R161" s="178"/>
      <c r="S161" s="178"/>
      <c r="T161" s="179"/>
      <c r="AT161" s="174" t="s">
        <v>243</v>
      </c>
      <c r="AU161" s="174" t="s">
        <v>87</v>
      </c>
      <c r="AV161" s="13" t="s">
        <v>82</v>
      </c>
      <c r="AW161" s="13" t="s">
        <v>29</v>
      </c>
      <c r="AX161" s="13" t="s">
        <v>75</v>
      </c>
      <c r="AY161" s="174" t="s">
        <v>234</v>
      </c>
    </row>
    <row r="162" spans="1:65" s="13" customFormat="1">
      <c r="B162" s="172"/>
      <c r="D162" s="173" t="s">
        <v>243</v>
      </c>
      <c r="E162" s="174" t="s">
        <v>1</v>
      </c>
      <c r="F162" s="175" t="s">
        <v>471</v>
      </c>
      <c r="H162" s="174" t="s">
        <v>1</v>
      </c>
      <c r="I162" s="176"/>
      <c r="L162" s="172"/>
      <c r="M162" s="177"/>
      <c r="N162" s="178"/>
      <c r="O162" s="178"/>
      <c r="P162" s="178"/>
      <c r="Q162" s="178"/>
      <c r="R162" s="178"/>
      <c r="S162" s="178"/>
      <c r="T162" s="179"/>
      <c r="AT162" s="174" t="s">
        <v>243</v>
      </c>
      <c r="AU162" s="174" t="s">
        <v>87</v>
      </c>
      <c r="AV162" s="13" t="s">
        <v>82</v>
      </c>
      <c r="AW162" s="13" t="s">
        <v>29</v>
      </c>
      <c r="AX162" s="13" t="s">
        <v>75</v>
      </c>
      <c r="AY162" s="174" t="s">
        <v>234</v>
      </c>
    </row>
    <row r="163" spans="1:65" s="14" customFormat="1">
      <c r="B163" s="180"/>
      <c r="D163" s="173" t="s">
        <v>243</v>
      </c>
      <c r="E163" s="181" t="s">
        <v>1</v>
      </c>
      <c r="F163" s="182" t="s">
        <v>2771</v>
      </c>
      <c r="H163" s="183">
        <v>4.4690000000000003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243</v>
      </c>
      <c r="AU163" s="181" t="s">
        <v>87</v>
      </c>
      <c r="AV163" s="14" t="s">
        <v>87</v>
      </c>
      <c r="AW163" s="14" t="s">
        <v>29</v>
      </c>
      <c r="AX163" s="14" t="s">
        <v>75</v>
      </c>
      <c r="AY163" s="181" t="s">
        <v>234</v>
      </c>
    </row>
    <row r="164" spans="1:65" s="15" customFormat="1">
      <c r="B164" s="188"/>
      <c r="D164" s="173" t="s">
        <v>243</v>
      </c>
      <c r="E164" s="189" t="s">
        <v>1</v>
      </c>
      <c r="F164" s="190" t="s">
        <v>248</v>
      </c>
      <c r="H164" s="191">
        <v>4.4690000000000003</v>
      </c>
      <c r="I164" s="192"/>
      <c r="L164" s="188"/>
      <c r="M164" s="193"/>
      <c r="N164" s="194"/>
      <c r="O164" s="194"/>
      <c r="P164" s="194"/>
      <c r="Q164" s="194"/>
      <c r="R164" s="194"/>
      <c r="S164" s="194"/>
      <c r="T164" s="195"/>
      <c r="AT164" s="189" t="s">
        <v>243</v>
      </c>
      <c r="AU164" s="189" t="s">
        <v>87</v>
      </c>
      <c r="AV164" s="15" t="s">
        <v>241</v>
      </c>
      <c r="AW164" s="15" t="s">
        <v>29</v>
      </c>
      <c r="AX164" s="15" t="s">
        <v>82</v>
      </c>
      <c r="AY164" s="189" t="s">
        <v>234</v>
      </c>
    </row>
    <row r="165" spans="1:65" s="2" customFormat="1" ht="24.15" customHeight="1">
      <c r="A165" s="33"/>
      <c r="B165" s="157"/>
      <c r="C165" s="158" t="s">
        <v>269</v>
      </c>
      <c r="D165" s="158" t="s">
        <v>237</v>
      </c>
      <c r="E165" s="159" t="s">
        <v>473</v>
      </c>
      <c r="F165" s="160" t="s">
        <v>474</v>
      </c>
      <c r="G165" s="161" t="s">
        <v>267</v>
      </c>
      <c r="H165" s="162">
        <v>0.45600000000000002</v>
      </c>
      <c r="I165" s="163"/>
      <c r="J165" s="164">
        <f>ROUND(I165*H165,2)</f>
        <v>0</v>
      </c>
      <c r="K165" s="165"/>
      <c r="L165" s="34"/>
      <c r="M165" s="166" t="s">
        <v>1</v>
      </c>
      <c r="N165" s="167" t="s">
        <v>41</v>
      </c>
      <c r="O165" s="62"/>
      <c r="P165" s="168">
        <f>O165*H165</f>
        <v>0</v>
      </c>
      <c r="Q165" s="168">
        <v>3.7399999999999998E-3</v>
      </c>
      <c r="R165" s="168">
        <f>Q165*H165</f>
        <v>1.7054399999999999E-3</v>
      </c>
      <c r="S165" s="168">
        <v>0</v>
      </c>
      <c r="T165" s="169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0" t="s">
        <v>241</v>
      </c>
      <c r="AT165" s="170" t="s">
        <v>237</v>
      </c>
      <c r="AU165" s="170" t="s">
        <v>87</v>
      </c>
      <c r="AY165" s="18" t="s">
        <v>234</v>
      </c>
      <c r="BE165" s="171">
        <f>IF(N165="základná",J165,0)</f>
        <v>0</v>
      </c>
      <c r="BF165" s="171">
        <f>IF(N165="znížená",J165,0)</f>
        <v>0</v>
      </c>
      <c r="BG165" s="171">
        <f>IF(N165="zákl. prenesená",J165,0)</f>
        <v>0</v>
      </c>
      <c r="BH165" s="171">
        <f>IF(N165="zníž. prenesená",J165,0)</f>
        <v>0</v>
      </c>
      <c r="BI165" s="171">
        <f>IF(N165="nulová",J165,0)</f>
        <v>0</v>
      </c>
      <c r="BJ165" s="18" t="s">
        <v>87</v>
      </c>
      <c r="BK165" s="171">
        <f>ROUND(I165*H165,2)</f>
        <v>0</v>
      </c>
      <c r="BL165" s="18" t="s">
        <v>241</v>
      </c>
      <c r="BM165" s="170" t="s">
        <v>2772</v>
      </c>
    </row>
    <row r="166" spans="1:65" s="13" customFormat="1">
      <c r="B166" s="172"/>
      <c r="D166" s="173" t="s">
        <v>243</v>
      </c>
      <c r="E166" s="174" t="s">
        <v>1</v>
      </c>
      <c r="F166" s="175" t="s">
        <v>2764</v>
      </c>
      <c r="H166" s="174" t="s">
        <v>1</v>
      </c>
      <c r="I166" s="176"/>
      <c r="L166" s="172"/>
      <c r="M166" s="177"/>
      <c r="N166" s="178"/>
      <c r="O166" s="178"/>
      <c r="P166" s="178"/>
      <c r="Q166" s="178"/>
      <c r="R166" s="178"/>
      <c r="S166" s="178"/>
      <c r="T166" s="179"/>
      <c r="AT166" s="174" t="s">
        <v>243</v>
      </c>
      <c r="AU166" s="174" t="s">
        <v>87</v>
      </c>
      <c r="AV166" s="13" t="s">
        <v>82</v>
      </c>
      <c r="AW166" s="13" t="s">
        <v>29</v>
      </c>
      <c r="AX166" s="13" t="s">
        <v>75</v>
      </c>
      <c r="AY166" s="174" t="s">
        <v>234</v>
      </c>
    </row>
    <row r="167" spans="1:65" s="13" customFormat="1">
      <c r="B167" s="172"/>
      <c r="D167" s="173" t="s">
        <v>243</v>
      </c>
      <c r="E167" s="174" t="s">
        <v>1</v>
      </c>
      <c r="F167" s="175" t="s">
        <v>471</v>
      </c>
      <c r="H167" s="174" t="s">
        <v>1</v>
      </c>
      <c r="I167" s="176"/>
      <c r="L167" s="172"/>
      <c r="M167" s="177"/>
      <c r="N167" s="178"/>
      <c r="O167" s="178"/>
      <c r="P167" s="178"/>
      <c r="Q167" s="178"/>
      <c r="R167" s="178"/>
      <c r="S167" s="178"/>
      <c r="T167" s="179"/>
      <c r="AT167" s="174" t="s">
        <v>243</v>
      </c>
      <c r="AU167" s="174" t="s">
        <v>87</v>
      </c>
      <c r="AV167" s="13" t="s">
        <v>82</v>
      </c>
      <c r="AW167" s="13" t="s">
        <v>29</v>
      </c>
      <c r="AX167" s="13" t="s">
        <v>75</v>
      </c>
      <c r="AY167" s="174" t="s">
        <v>234</v>
      </c>
    </row>
    <row r="168" spans="1:65" s="13" customFormat="1" ht="20.399999999999999">
      <c r="B168" s="172"/>
      <c r="D168" s="173" t="s">
        <v>243</v>
      </c>
      <c r="E168" s="174" t="s">
        <v>1</v>
      </c>
      <c r="F168" s="175" t="s">
        <v>2773</v>
      </c>
      <c r="H168" s="174" t="s">
        <v>1</v>
      </c>
      <c r="I168" s="176"/>
      <c r="L168" s="172"/>
      <c r="M168" s="177"/>
      <c r="N168" s="178"/>
      <c r="O168" s="178"/>
      <c r="P168" s="178"/>
      <c r="Q168" s="178"/>
      <c r="R168" s="178"/>
      <c r="S168" s="178"/>
      <c r="T168" s="179"/>
      <c r="AT168" s="174" t="s">
        <v>243</v>
      </c>
      <c r="AU168" s="174" t="s">
        <v>87</v>
      </c>
      <c r="AV168" s="13" t="s">
        <v>82</v>
      </c>
      <c r="AW168" s="13" t="s">
        <v>29</v>
      </c>
      <c r="AX168" s="13" t="s">
        <v>75</v>
      </c>
      <c r="AY168" s="174" t="s">
        <v>234</v>
      </c>
    </row>
    <row r="169" spans="1:65" s="14" customFormat="1">
      <c r="B169" s="180"/>
      <c r="D169" s="173" t="s">
        <v>243</v>
      </c>
      <c r="E169" s="181" t="s">
        <v>1</v>
      </c>
      <c r="F169" s="182" t="s">
        <v>2774</v>
      </c>
      <c r="H169" s="183">
        <v>0.45600000000000002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243</v>
      </c>
      <c r="AU169" s="181" t="s">
        <v>87</v>
      </c>
      <c r="AV169" s="14" t="s">
        <v>87</v>
      </c>
      <c r="AW169" s="14" t="s">
        <v>29</v>
      </c>
      <c r="AX169" s="14" t="s">
        <v>82</v>
      </c>
      <c r="AY169" s="181" t="s">
        <v>234</v>
      </c>
    </row>
    <row r="170" spans="1:65" s="2" customFormat="1" ht="24.15" customHeight="1">
      <c r="A170" s="33"/>
      <c r="B170" s="157"/>
      <c r="C170" s="199" t="s">
        <v>273</v>
      </c>
      <c r="D170" s="199" t="s">
        <v>478</v>
      </c>
      <c r="E170" s="200" t="s">
        <v>479</v>
      </c>
      <c r="F170" s="201" t="s">
        <v>480</v>
      </c>
      <c r="G170" s="202" t="s">
        <v>256</v>
      </c>
      <c r="H170" s="203">
        <v>84</v>
      </c>
      <c r="I170" s="204"/>
      <c r="J170" s="205">
        <f>ROUND(I170*H170,2)</f>
        <v>0</v>
      </c>
      <c r="K170" s="206"/>
      <c r="L170" s="207"/>
      <c r="M170" s="208" t="s">
        <v>1</v>
      </c>
      <c r="N170" s="209" t="s">
        <v>41</v>
      </c>
      <c r="O170" s="62"/>
      <c r="P170" s="168">
        <f>O170*H170</f>
        <v>0</v>
      </c>
      <c r="Q170" s="168">
        <v>5.3699999999999998E-3</v>
      </c>
      <c r="R170" s="168">
        <f>Q170*H170</f>
        <v>0.45107999999999998</v>
      </c>
      <c r="S170" s="168">
        <v>0</v>
      </c>
      <c r="T170" s="169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0" t="s">
        <v>282</v>
      </c>
      <c r="AT170" s="170" t="s">
        <v>478</v>
      </c>
      <c r="AU170" s="170" t="s">
        <v>87</v>
      </c>
      <c r="AY170" s="18" t="s">
        <v>234</v>
      </c>
      <c r="BE170" s="171">
        <f>IF(N170="základná",J170,0)</f>
        <v>0</v>
      </c>
      <c r="BF170" s="171">
        <f>IF(N170="znížená",J170,0)</f>
        <v>0</v>
      </c>
      <c r="BG170" s="171">
        <f>IF(N170="zákl. prenesená",J170,0)</f>
        <v>0</v>
      </c>
      <c r="BH170" s="171">
        <f>IF(N170="zníž. prenesená",J170,0)</f>
        <v>0</v>
      </c>
      <c r="BI170" s="171">
        <f>IF(N170="nulová",J170,0)</f>
        <v>0</v>
      </c>
      <c r="BJ170" s="18" t="s">
        <v>87</v>
      </c>
      <c r="BK170" s="171">
        <f>ROUND(I170*H170,2)</f>
        <v>0</v>
      </c>
      <c r="BL170" s="18" t="s">
        <v>241</v>
      </c>
      <c r="BM170" s="170" t="s">
        <v>2775</v>
      </c>
    </row>
    <row r="171" spans="1:65" s="14" customFormat="1">
      <c r="B171" s="180"/>
      <c r="D171" s="173" t="s">
        <v>243</v>
      </c>
      <c r="E171" s="181" t="s">
        <v>1</v>
      </c>
      <c r="F171" s="182" t="s">
        <v>2776</v>
      </c>
      <c r="H171" s="183">
        <v>84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243</v>
      </c>
      <c r="AU171" s="181" t="s">
        <v>87</v>
      </c>
      <c r="AV171" s="14" t="s">
        <v>87</v>
      </c>
      <c r="AW171" s="14" t="s">
        <v>29</v>
      </c>
      <c r="AX171" s="14" t="s">
        <v>82</v>
      </c>
      <c r="AY171" s="181" t="s">
        <v>234</v>
      </c>
    </row>
    <row r="172" spans="1:65" s="2" customFormat="1" ht="24.15" customHeight="1">
      <c r="A172" s="33"/>
      <c r="B172" s="157"/>
      <c r="C172" s="158" t="s">
        <v>278</v>
      </c>
      <c r="D172" s="158" t="s">
        <v>237</v>
      </c>
      <c r="E172" s="159" t="s">
        <v>483</v>
      </c>
      <c r="F172" s="160" t="s">
        <v>484</v>
      </c>
      <c r="G172" s="161" t="s">
        <v>453</v>
      </c>
      <c r="H172" s="162">
        <v>15.36</v>
      </c>
      <c r="I172" s="163"/>
      <c r="J172" s="164">
        <f>ROUND(I172*H172,2)</f>
        <v>0</v>
      </c>
      <c r="K172" s="165"/>
      <c r="L172" s="34"/>
      <c r="M172" s="166" t="s">
        <v>1</v>
      </c>
      <c r="N172" s="167" t="s">
        <v>41</v>
      </c>
      <c r="O172" s="62"/>
      <c r="P172" s="168">
        <f>O172*H172</f>
        <v>0</v>
      </c>
      <c r="Q172" s="168">
        <v>2.19407</v>
      </c>
      <c r="R172" s="168">
        <f>Q172*H172</f>
        <v>33.700915199999997</v>
      </c>
      <c r="S172" s="168">
        <v>0</v>
      </c>
      <c r="T172" s="169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241</v>
      </c>
      <c r="AT172" s="170" t="s">
        <v>237</v>
      </c>
      <c r="AU172" s="170" t="s">
        <v>87</v>
      </c>
      <c r="AY172" s="18" t="s">
        <v>234</v>
      </c>
      <c r="BE172" s="171">
        <f>IF(N172="základná",J172,0)</f>
        <v>0</v>
      </c>
      <c r="BF172" s="171">
        <f>IF(N172="znížená",J172,0)</f>
        <v>0</v>
      </c>
      <c r="BG172" s="171">
        <f>IF(N172="zákl. prenesená",J172,0)</f>
        <v>0</v>
      </c>
      <c r="BH172" s="171">
        <f>IF(N172="zníž. prenesená",J172,0)</f>
        <v>0</v>
      </c>
      <c r="BI172" s="171">
        <f>IF(N172="nulová",J172,0)</f>
        <v>0</v>
      </c>
      <c r="BJ172" s="18" t="s">
        <v>87</v>
      </c>
      <c r="BK172" s="171">
        <f>ROUND(I172*H172,2)</f>
        <v>0</v>
      </c>
      <c r="BL172" s="18" t="s">
        <v>241</v>
      </c>
      <c r="BM172" s="170" t="s">
        <v>2777</v>
      </c>
    </row>
    <row r="173" spans="1:65" s="13" customFormat="1">
      <c r="B173" s="172"/>
      <c r="D173" s="173" t="s">
        <v>243</v>
      </c>
      <c r="E173" s="174" t="s">
        <v>1</v>
      </c>
      <c r="F173" s="175" t="s">
        <v>2764</v>
      </c>
      <c r="H173" s="174" t="s">
        <v>1</v>
      </c>
      <c r="I173" s="176"/>
      <c r="L173" s="172"/>
      <c r="M173" s="177"/>
      <c r="N173" s="178"/>
      <c r="O173" s="178"/>
      <c r="P173" s="178"/>
      <c r="Q173" s="178"/>
      <c r="R173" s="178"/>
      <c r="S173" s="178"/>
      <c r="T173" s="179"/>
      <c r="AT173" s="174" t="s">
        <v>243</v>
      </c>
      <c r="AU173" s="174" t="s">
        <v>87</v>
      </c>
      <c r="AV173" s="13" t="s">
        <v>82</v>
      </c>
      <c r="AW173" s="13" t="s">
        <v>29</v>
      </c>
      <c r="AX173" s="13" t="s">
        <v>75</v>
      </c>
      <c r="AY173" s="174" t="s">
        <v>234</v>
      </c>
    </row>
    <row r="174" spans="1:65" s="13" customFormat="1">
      <c r="B174" s="172"/>
      <c r="D174" s="173" t="s">
        <v>243</v>
      </c>
      <c r="E174" s="174" t="s">
        <v>1</v>
      </c>
      <c r="F174" s="175" t="s">
        <v>456</v>
      </c>
      <c r="H174" s="174" t="s">
        <v>1</v>
      </c>
      <c r="I174" s="176"/>
      <c r="L174" s="172"/>
      <c r="M174" s="177"/>
      <c r="N174" s="178"/>
      <c r="O174" s="178"/>
      <c r="P174" s="178"/>
      <c r="Q174" s="178"/>
      <c r="R174" s="178"/>
      <c r="S174" s="178"/>
      <c r="T174" s="179"/>
      <c r="AT174" s="174" t="s">
        <v>243</v>
      </c>
      <c r="AU174" s="174" t="s">
        <v>87</v>
      </c>
      <c r="AV174" s="13" t="s">
        <v>82</v>
      </c>
      <c r="AW174" s="13" t="s">
        <v>29</v>
      </c>
      <c r="AX174" s="13" t="s">
        <v>75</v>
      </c>
      <c r="AY174" s="174" t="s">
        <v>234</v>
      </c>
    </row>
    <row r="175" spans="1:65" s="14" customFormat="1">
      <c r="B175" s="180"/>
      <c r="D175" s="173" t="s">
        <v>243</v>
      </c>
      <c r="E175" s="181" t="s">
        <v>1</v>
      </c>
      <c r="F175" s="182" t="s">
        <v>2765</v>
      </c>
      <c r="H175" s="183">
        <v>15.36</v>
      </c>
      <c r="I175" s="184"/>
      <c r="L175" s="180"/>
      <c r="M175" s="185"/>
      <c r="N175" s="186"/>
      <c r="O175" s="186"/>
      <c r="P175" s="186"/>
      <c r="Q175" s="186"/>
      <c r="R175" s="186"/>
      <c r="S175" s="186"/>
      <c r="T175" s="187"/>
      <c r="AT175" s="181" t="s">
        <v>243</v>
      </c>
      <c r="AU175" s="181" t="s">
        <v>87</v>
      </c>
      <c r="AV175" s="14" t="s">
        <v>87</v>
      </c>
      <c r="AW175" s="14" t="s">
        <v>29</v>
      </c>
      <c r="AX175" s="14" t="s">
        <v>82</v>
      </c>
      <c r="AY175" s="181" t="s">
        <v>234</v>
      </c>
    </row>
    <row r="176" spans="1:65" s="2" customFormat="1" ht="16.5" customHeight="1">
      <c r="A176" s="33"/>
      <c r="B176" s="157"/>
      <c r="C176" s="158" t="s">
        <v>282</v>
      </c>
      <c r="D176" s="158" t="s">
        <v>237</v>
      </c>
      <c r="E176" s="159" t="s">
        <v>486</v>
      </c>
      <c r="F176" s="160" t="s">
        <v>487</v>
      </c>
      <c r="G176" s="161" t="s">
        <v>267</v>
      </c>
      <c r="H176" s="162">
        <v>0.94599999999999995</v>
      </c>
      <c r="I176" s="163"/>
      <c r="J176" s="164">
        <f>ROUND(I176*H176,2)</f>
        <v>0</v>
      </c>
      <c r="K176" s="165"/>
      <c r="L176" s="34"/>
      <c r="M176" s="166" t="s">
        <v>1</v>
      </c>
      <c r="N176" s="167" t="s">
        <v>41</v>
      </c>
      <c r="O176" s="62"/>
      <c r="P176" s="168">
        <f>O176*H176</f>
        <v>0</v>
      </c>
      <c r="Q176" s="168">
        <v>1.01895</v>
      </c>
      <c r="R176" s="168">
        <f>Q176*H176</f>
        <v>0.96392670000000003</v>
      </c>
      <c r="S176" s="168">
        <v>0</v>
      </c>
      <c r="T176" s="169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241</v>
      </c>
      <c r="AT176" s="170" t="s">
        <v>237</v>
      </c>
      <c r="AU176" s="170" t="s">
        <v>87</v>
      </c>
      <c r="AY176" s="18" t="s">
        <v>234</v>
      </c>
      <c r="BE176" s="171">
        <f>IF(N176="základná",J176,0)</f>
        <v>0</v>
      </c>
      <c r="BF176" s="171">
        <f>IF(N176="znížená",J176,0)</f>
        <v>0</v>
      </c>
      <c r="BG176" s="171">
        <f>IF(N176="zákl. prenesená",J176,0)</f>
        <v>0</v>
      </c>
      <c r="BH176" s="171">
        <f>IF(N176="zníž. prenesená",J176,0)</f>
        <v>0</v>
      </c>
      <c r="BI176" s="171">
        <f>IF(N176="nulová",J176,0)</f>
        <v>0</v>
      </c>
      <c r="BJ176" s="18" t="s">
        <v>87</v>
      </c>
      <c r="BK176" s="171">
        <f>ROUND(I176*H176,2)</f>
        <v>0</v>
      </c>
      <c r="BL176" s="18" t="s">
        <v>241</v>
      </c>
      <c r="BM176" s="170" t="s">
        <v>2778</v>
      </c>
    </row>
    <row r="177" spans="1:65" s="13" customFormat="1">
      <c r="B177" s="172"/>
      <c r="D177" s="173" t="s">
        <v>243</v>
      </c>
      <c r="E177" s="174" t="s">
        <v>1</v>
      </c>
      <c r="F177" s="175" t="s">
        <v>2764</v>
      </c>
      <c r="H177" s="174" t="s">
        <v>1</v>
      </c>
      <c r="I177" s="176"/>
      <c r="L177" s="172"/>
      <c r="M177" s="177"/>
      <c r="N177" s="178"/>
      <c r="O177" s="178"/>
      <c r="P177" s="178"/>
      <c r="Q177" s="178"/>
      <c r="R177" s="178"/>
      <c r="S177" s="178"/>
      <c r="T177" s="179"/>
      <c r="AT177" s="174" t="s">
        <v>243</v>
      </c>
      <c r="AU177" s="174" t="s">
        <v>87</v>
      </c>
      <c r="AV177" s="13" t="s">
        <v>82</v>
      </c>
      <c r="AW177" s="13" t="s">
        <v>29</v>
      </c>
      <c r="AX177" s="13" t="s">
        <v>75</v>
      </c>
      <c r="AY177" s="174" t="s">
        <v>234</v>
      </c>
    </row>
    <row r="178" spans="1:65" s="14" customFormat="1">
      <c r="B178" s="180"/>
      <c r="D178" s="173" t="s">
        <v>243</v>
      </c>
      <c r="E178" s="181" t="s">
        <v>1</v>
      </c>
      <c r="F178" s="182" t="s">
        <v>2779</v>
      </c>
      <c r="H178" s="183">
        <v>0.315</v>
      </c>
      <c r="I178" s="184"/>
      <c r="L178" s="180"/>
      <c r="M178" s="185"/>
      <c r="N178" s="186"/>
      <c r="O178" s="186"/>
      <c r="P178" s="186"/>
      <c r="Q178" s="186"/>
      <c r="R178" s="186"/>
      <c r="S178" s="186"/>
      <c r="T178" s="187"/>
      <c r="AT178" s="181" t="s">
        <v>243</v>
      </c>
      <c r="AU178" s="181" t="s">
        <v>87</v>
      </c>
      <c r="AV178" s="14" t="s">
        <v>87</v>
      </c>
      <c r="AW178" s="14" t="s">
        <v>29</v>
      </c>
      <c r="AX178" s="14" t="s">
        <v>75</v>
      </c>
      <c r="AY178" s="181" t="s">
        <v>234</v>
      </c>
    </row>
    <row r="179" spans="1:65" s="14" customFormat="1">
      <c r="B179" s="180"/>
      <c r="D179" s="173" t="s">
        <v>243</v>
      </c>
      <c r="E179" s="181" t="s">
        <v>1</v>
      </c>
      <c r="F179" s="182" t="s">
        <v>2780</v>
      </c>
      <c r="H179" s="183">
        <v>0.375</v>
      </c>
      <c r="I179" s="184"/>
      <c r="L179" s="180"/>
      <c r="M179" s="185"/>
      <c r="N179" s="186"/>
      <c r="O179" s="186"/>
      <c r="P179" s="186"/>
      <c r="Q179" s="186"/>
      <c r="R179" s="186"/>
      <c r="S179" s="186"/>
      <c r="T179" s="187"/>
      <c r="AT179" s="181" t="s">
        <v>243</v>
      </c>
      <c r="AU179" s="181" t="s">
        <v>87</v>
      </c>
      <c r="AV179" s="14" t="s">
        <v>87</v>
      </c>
      <c r="AW179" s="14" t="s">
        <v>29</v>
      </c>
      <c r="AX179" s="14" t="s">
        <v>75</v>
      </c>
      <c r="AY179" s="181" t="s">
        <v>234</v>
      </c>
    </row>
    <row r="180" spans="1:65" s="14" customFormat="1">
      <c r="B180" s="180"/>
      <c r="D180" s="173" t="s">
        <v>243</v>
      </c>
      <c r="E180" s="181" t="s">
        <v>1</v>
      </c>
      <c r="F180" s="182" t="s">
        <v>2781</v>
      </c>
      <c r="H180" s="183">
        <v>0.25600000000000001</v>
      </c>
      <c r="I180" s="184"/>
      <c r="L180" s="180"/>
      <c r="M180" s="185"/>
      <c r="N180" s="186"/>
      <c r="O180" s="186"/>
      <c r="P180" s="186"/>
      <c r="Q180" s="186"/>
      <c r="R180" s="186"/>
      <c r="S180" s="186"/>
      <c r="T180" s="187"/>
      <c r="AT180" s="181" t="s">
        <v>243</v>
      </c>
      <c r="AU180" s="181" t="s">
        <v>87</v>
      </c>
      <c r="AV180" s="14" t="s">
        <v>87</v>
      </c>
      <c r="AW180" s="14" t="s">
        <v>29</v>
      </c>
      <c r="AX180" s="14" t="s">
        <v>75</v>
      </c>
      <c r="AY180" s="181" t="s">
        <v>234</v>
      </c>
    </row>
    <row r="181" spans="1:65" s="15" customFormat="1">
      <c r="B181" s="188"/>
      <c r="D181" s="173" t="s">
        <v>243</v>
      </c>
      <c r="E181" s="189" t="s">
        <v>1</v>
      </c>
      <c r="F181" s="190" t="s">
        <v>248</v>
      </c>
      <c r="H181" s="191">
        <v>0.94599999999999995</v>
      </c>
      <c r="I181" s="192"/>
      <c r="L181" s="188"/>
      <c r="M181" s="193"/>
      <c r="N181" s="194"/>
      <c r="O181" s="194"/>
      <c r="P181" s="194"/>
      <c r="Q181" s="194"/>
      <c r="R181" s="194"/>
      <c r="S181" s="194"/>
      <c r="T181" s="195"/>
      <c r="AT181" s="189" t="s">
        <v>243</v>
      </c>
      <c r="AU181" s="189" t="s">
        <v>87</v>
      </c>
      <c r="AV181" s="15" t="s">
        <v>241</v>
      </c>
      <c r="AW181" s="15" t="s">
        <v>29</v>
      </c>
      <c r="AX181" s="15" t="s">
        <v>82</v>
      </c>
      <c r="AY181" s="189" t="s">
        <v>234</v>
      </c>
    </row>
    <row r="182" spans="1:65" s="12" customFormat="1" ht="22.95" customHeight="1">
      <c r="B182" s="144"/>
      <c r="D182" s="145" t="s">
        <v>74</v>
      </c>
      <c r="E182" s="155" t="s">
        <v>92</v>
      </c>
      <c r="F182" s="155" t="s">
        <v>492</v>
      </c>
      <c r="I182" s="147"/>
      <c r="J182" s="156">
        <f>BK182</f>
        <v>0</v>
      </c>
      <c r="L182" s="144"/>
      <c r="M182" s="149"/>
      <c r="N182" s="150"/>
      <c r="O182" s="150"/>
      <c r="P182" s="151">
        <f>SUM(P183:P218)</f>
        <v>0</v>
      </c>
      <c r="Q182" s="150"/>
      <c r="R182" s="151">
        <f>SUM(R183:R218)</f>
        <v>28.407388359999999</v>
      </c>
      <c r="S182" s="150"/>
      <c r="T182" s="152">
        <f>SUM(T183:T218)</f>
        <v>0</v>
      </c>
      <c r="AR182" s="145" t="s">
        <v>82</v>
      </c>
      <c r="AT182" s="153" t="s">
        <v>74</v>
      </c>
      <c r="AU182" s="153" t="s">
        <v>82</v>
      </c>
      <c r="AY182" s="145" t="s">
        <v>234</v>
      </c>
      <c r="BK182" s="154">
        <f>SUM(BK183:BK218)</f>
        <v>0</v>
      </c>
    </row>
    <row r="183" spans="1:65" s="2" customFormat="1" ht="37.950000000000003" customHeight="1">
      <c r="A183" s="33"/>
      <c r="B183" s="157"/>
      <c r="C183" s="158" t="s">
        <v>235</v>
      </c>
      <c r="D183" s="158" t="s">
        <v>237</v>
      </c>
      <c r="E183" s="159" t="s">
        <v>493</v>
      </c>
      <c r="F183" s="160" t="s">
        <v>494</v>
      </c>
      <c r="G183" s="161" t="s">
        <v>453</v>
      </c>
      <c r="H183" s="162">
        <v>3.85</v>
      </c>
      <c r="I183" s="163"/>
      <c r="J183" s="164">
        <f>ROUND(I183*H183,2)</f>
        <v>0</v>
      </c>
      <c r="K183" s="165"/>
      <c r="L183" s="34"/>
      <c r="M183" s="166" t="s">
        <v>1</v>
      </c>
      <c r="N183" s="167" t="s">
        <v>41</v>
      </c>
      <c r="O183" s="62"/>
      <c r="P183" s="168">
        <f>O183*H183</f>
        <v>0</v>
      </c>
      <c r="Q183" s="168">
        <v>1.13876</v>
      </c>
      <c r="R183" s="168">
        <f>Q183*H183</f>
        <v>4.384226</v>
      </c>
      <c r="S183" s="168">
        <v>0</v>
      </c>
      <c r="T183" s="169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0" t="s">
        <v>241</v>
      </c>
      <c r="AT183" s="170" t="s">
        <v>237</v>
      </c>
      <c r="AU183" s="170" t="s">
        <v>87</v>
      </c>
      <c r="AY183" s="18" t="s">
        <v>234</v>
      </c>
      <c r="BE183" s="171">
        <f>IF(N183="základná",J183,0)</f>
        <v>0</v>
      </c>
      <c r="BF183" s="171">
        <f>IF(N183="znížená",J183,0)</f>
        <v>0</v>
      </c>
      <c r="BG183" s="171">
        <f>IF(N183="zákl. prenesená",J183,0)</f>
        <v>0</v>
      </c>
      <c r="BH183" s="171">
        <f>IF(N183="zníž. prenesená",J183,0)</f>
        <v>0</v>
      </c>
      <c r="BI183" s="171">
        <f>IF(N183="nulová",J183,0)</f>
        <v>0</v>
      </c>
      <c r="BJ183" s="18" t="s">
        <v>87</v>
      </c>
      <c r="BK183" s="171">
        <f>ROUND(I183*H183,2)</f>
        <v>0</v>
      </c>
      <c r="BL183" s="18" t="s">
        <v>241</v>
      </c>
      <c r="BM183" s="170" t="s">
        <v>2782</v>
      </c>
    </row>
    <row r="184" spans="1:65" s="13" customFormat="1" ht="20.399999999999999">
      <c r="B184" s="172"/>
      <c r="D184" s="173" t="s">
        <v>243</v>
      </c>
      <c r="E184" s="174" t="s">
        <v>1</v>
      </c>
      <c r="F184" s="175" t="s">
        <v>2783</v>
      </c>
      <c r="H184" s="174" t="s">
        <v>1</v>
      </c>
      <c r="I184" s="176"/>
      <c r="L184" s="172"/>
      <c r="M184" s="177"/>
      <c r="N184" s="178"/>
      <c r="O184" s="178"/>
      <c r="P184" s="178"/>
      <c r="Q184" s="178"/>
      <c r="R184" s="178"/>
      <c r="S184" s="178"/>
      <c r="T184" s="179"/>
      <c r="AT184" s="174" t="s">
        <v>243</v>
      </c>
      <c r="AU184" s="174" t="s">
        <v>87</v>
      </c>
      <c r="AV184" s="13" t="s">
        <v>82</v>
      </c>
      <c r="AW184" s="13" t="s">
        <v>29</v>
      </c>
      <c r="AX184" s="13" t="s">
        <v>75</v>
      </c>
      <c r="AY184" s="174" t="s">
        <v>234</v>
      </c>
    </row>
    <row r="185" spans="1:65" s="13" customFormat="1">
      <c r="B185" s="172"/>
      <c r="D185" s="173" t="s">
        <v>243</v>
      </c>
      <c r="E185" s="174" t="s">
        <v>1</v>
      </c>
      <c r="F185" s="175" t="s">
        <v>456</v>
      </c>
      <c r="H185" s="174" t="s">
        <v>1</v>
      </c>
      <c r="I185" s="176"/>
      <c r="L185" s="172"/>
      <c r="M185" s="177"/>
      <c r="N185" s="178"/>
      <c r="O185" s="178"/>
      <c r="P185" s="178"/>
      <c r="Q185" s="178"/>
      <c r="R185" s="178"/>
      <c r="S185" s="178"/>
      <c r="T185" s="179"/>
      <c r="AT185" s="174" t="s">
        <v>243</v>
      </c>
      <c r="AU185" s="174" t="s">
        <v>87</v>
      </c>
      <c r="AV185" s="13" t="s">
        <v>82</v>
      </c>
      <c r="AW185" s="13" t="s">
        <v>29</v>
      </c>
      <c r="AX185" s="13" t="s">
        <v>75</v>
      </c>
      <c r="AY185" s="174" t="s">
        <v>234</v>
      </c>
    </row>
    <row r="186" spans="1:65" s="14" customFormat="1">
      <c r="B186" s="180"/>
      <c r="D186" s="173" t="s">
        <v>243</v>
      </c>
      <c r="E186" s="181" t="s">
        <v>1</v>
      </c>
      <c r="F186" s="182" t="s">
        <v>2784</v>
      </c>
      <c r="H186" s="183">
        <v>3.85</v>
      </c>
      <c r="I186" s="184"/>
      <c r="L186" s="180"/>
      <c r="M186" s="185"/>
      <c r="N186" s="186"/>
      <c r="O186" s="186"/>
      <c r="P186" s="186"/>
      <c r="Q186" s="186"/>
      <c r="R186" s="186"/>
      <c r="S186" s="186"/>
      <c r="T186" s="187"/>
      <c r="AT186" s="181" t="s">
        <v>243</v>
      </c>
      <c r="AU186" s="181" t="s">
        <v>87</v>
      </c>
      <c r="AV186" s="14" t="s">
        <v>87</v>
      </c>
      <c r="AW186" s="14" t="s">
        <v>29</v>
      </c>
      <c r="AX186" s="14" t="s">
        <v>82</v>
      </c>
      <c r="AY186" s="181" t="s">
        <v>234</v>
      </c>
    </row>
    <row r="187" spans="1:65" s="2" customFormat="1" ht="37.950000000000003" customHeight="1">
      <c r="A187" s="33"/>
      <c r="B187" s="157"/>
      <c r="C187" s="158" t="s">
        <v>292</v>
      </c>
      <c r="D187" s="158" t="s">
        <v>237</v>
      </c>
      <c r="E187" s="159" t="s">
        <v>501</v>
      </c>
      <c r="F187" s="160" t="s">
        <v>502</v>
      </c>
      <c r="G187" s="161" t="s">
        <v>453</v>
      </c>
      <c r="H187" s="162">
        <v>27.696000000000002</v>
      </c>
      <c r="I187" s="163"/>
      <c r="J187" s="164">
        <f>ROUND(I187*H187,2)</f>
        <v>0</v>
      </c>
      <c r="K187" s="165"/>
      <c r="L187" s="34"/>
      <c r="M187" s="166" t="s">
        <v>1</v>
      </c>
      <c r="N187" s="167" t="s">
        <v>41</v>
      </c>
      <c r="O187" s="62"/>
      <c r="P187" s="168">
        <f>O187*H187</f>
        <v>0</v>
      </c>
      <c r="Q187" s="168">
        <v>0.67193999999999998</v>
      </c>
      <c r="R187" s="168">
        <f>Q187*H187</f>
        <v>18.61005024</v>
      </c>
      <c r="S187" s="168">
        <v>0</v>
      </c>
      <c r="T187" s="169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0" t="s">
        <v>241</v>
      </c>
      <c r="AT187" s="170" t="s">
        <v>237</v>
      </c>
      <c r="AU187" s="170" t="s">
        <v>87</v>
      </c>
      <c r="AY187" s="18" t="s">
        <v>234</v>
      </c>
      <c r="BE187" s="171">
        <f>IF(N187="základná",J187,0)</f>
        <v>0</v>
      </c>
      <c r="BF187" s="171">
        <f>IF(N187="znížená",J187,0)</f>
        <v>0</v>
      </c>
      <c r="BG187" s="171">
        <f>IF(N187="zákl. prenesená",J187,0)</f>
        <v>0</v>
      </c>
      <c r="BH187" s="171">
        <f>IF(N187="zníž. prenesená",J187,0)</f>
        <v>0</v>
      </c>
      <c r="BI187" s="171">
        <f>IF(N187="nulová",J187,0)</f>
        <v>0</v>
      </c>
      <c r="BJ187" s="18" t="s">
        <v>87</v>
      </c>
      <c r="BK187" s="171">
        <f>ROUND(I187*H187,2)</f>
        <v>0</v>
      </c>
      <c r="BL187" s="18" t="s">
        <v>241</v>
      </c>
      <c r="BM187" s="170" t="s">
        <v>2785</v>
      </c>
    </row>
    <row r="188" spans="1:65" s="13" customFormat="1" ht="20.399999999999999">
      <c r="B188" s="172"/>
      <c r="D188" s="173" t="s">
        <v>243</v>
      </c>
      <c r="E188" s="174" t="s">
        <v>1</v>
      </c>
      <c r="F188" s="175" t="s">
        <v>2786</v>
      </c>
      <c r="H188" s="174" t="s">
        <v>1</v>
      </c>
      <c r="I188" s="176"/>
      <c r="L188" s="172"/>
      <c r="M188" s="177"/>
      <c r="N188" s="178"/>
      <c r="O188" s="178"/>
      <c r="P188" s="178"/>
      <c r="Q188" s="178"/>
      <c r="R188" s="178"/>
      <c r="S188" s="178"/>
      <c r="T188" s="179"/>
      <c r="AT188" s="174" t="s">
        <v>243</v>
      </c>
      <c r="AU188" s="174" t="s">
        <v>87</v>
      </c>
      <c r="AV188" s="13" t="s">
        <v>82</v>
      </c>
      <c r="AW188" s="13" t="s">
        <v>29</v>
      </c>
      <c r="AX188" s="13" t="s">
        <v>75</v>
      </c>
      <c r="AY188" s="174" t="s">
        <v>234</v>
      </c>
    </row>
    <row r="189" spans="1:65" s="13" customFormat="1">
      <c r="B189" s="172"/>
      <c r="D189" s="173" t="s">
        <v>243</v>
      </c>
      <c r="E189" s="174" t="s">
        <v>1</v>
      </c>
      <c r="F189" s="175" t="s">
        <v>456</v>
      </c>
      <c r="H189" s="174" t="s">
        <v>1</v>
      </c>
      <c r="I189" s="176"/>
      <c r="L189" s="172"/>
      <c r="M189" s="177"/>
      <c r="N189" s="178"/>
      <c r="O189" s="178"/>
      <c r="P189" s="178"/>
      <c r="Q189" s="178"/>
      <c r="R189" s="178"/>
      <c r="S189" s="178"/>
      <c r="T189" s="179"/>
      <c r="AT189" s="174" t="s">
        <v>243</v>
      </c>
      <c r="AU189" s="174" t="s">
        <v>87</v>
      </c>
      <c r="AV189" s="13" t="s">
        <v>82</v>
      </c>
      <c r="AW189" s="13" t="s">
        <v>29</v>
      </c>
      <c r="AX189" s="13" t="s">
        <v>75</v>
      </c>
      <c r="AY189" s="174" t="s">
        <v>234</v>
      </c>
    </row>
    <row r="190" spans="1:65" s="14" customFormat="1">
      <c r="B190" s="180"/>
      <c r="D190" s="173" t="s">
        <v>243</v>
      </c>
      <c r="E190" s="181" t="s">
        <v>1</v>
      </c>
      <c r="F190" s="182" t="s">
        <v>2787</v>
      </c>
      <c r="H190" s="183">
        <v>36.515000000000001</v>
      </c>
      <c r="I190" s="184"/>
      <c r="L190" s="180"/>
      <c r="M190" s="185"/>
      <c r="N190" s="186"/>
      <c r="O190" s="186"/>
      <c r="P190" s="186"/>
      <c r="Q190" s="186"/>
      <c r="R190" s="186"/>
      <c r="S190" s="186"/>
      <c r="T190" s="187"/>
      <c r="AT190" s="181" t="s">
        <v>243</v>
      </c>
      <c r="AU190" s="181" t="s">
        <v>87</v>
      </c>
      <c r="AV190" s="14" t="s">
        <v>87</v>
      </c>
      <c r="AW190" s="14" t="s">
        <v>29</v>
      </c>
      <c r="AX190" s="14" t="s">
        <v>75</v>
      </c>
      <c r="AY190" s="181" t="s">
        <v>234</v>
      </c>
    </row>
    <row r="191" spans="1:65" s="13" customFormat="1">
      <c r="B191" s="172"/>
      <c r="D191" s="173" t="s">
        <v>243</v>
      </c>
      <c r="E191" s="174" t="s">
        <v>1</v>
      </c>
      <c r="F191" s="175" t="s">
        <v>2788</v>
      </c>
      <c r="H191" s="174" t="s">
        <v>1</v>
      </c>
      <c r="I191" s="176"/>
      <c r="L191" s="172"/>
      <c r="M191" s="177"/>
      <c r="N191" s="178"/>
      <c r="O191" s="178"/>
      <c r="P191" s="178"/>
      <c r="Q191" s="178"/>
      <c r="R191" s="178"/>
      <c r="S191" s="178"/>
      <c r="T191" s="179"/>
      <c r="AT191" s="174" t="s">
        <v>243</v>
      </c>
      <c r="AU191" s="174" t="s">
        <v>87</v>
      </c>
      <c r="AV191" s="13" t="s">
        <v>82</v>
      </c>
      <c r="AW191" s="13" t="s">
        <v>29</v>
      </c>
      <c r="AX191" s="13" t="s">
        <v>75</v>
      </c>
      <c r="AY191" s="174" t="s">
        <v>234</v>
      </c>
    </row>
    <row r="192" spans="1:65" s="14" customFormat="1" ht="30.6">
      <c r="B192" s="180"/>
      <c r="D192" s="173" t="s">
        <v>243</v>
      </c>
      <c r="E192" s="181" t="s">
        <v>1</v>
      </c>
      <c r="F192" s="182" t="s">
        <v>2789</v>
      </c>
      <c r="H192" s="183">
        <v>-7.8550000000000004</v>
      </c>
      <c r="I192" s="184"/>
      <c r="L192" s="180"/>
      <c r="M192" s="185"/>
      <c r="N192" s="186"/>
      <c r="O192" s="186"/>
      <c r="P192" s="186"/>
      <c r="Q192" s="186"/>
      <c r="R192" s="186"/>
      <c r="S192" s="186"/>
      <c r="T192" s="187"/>
      <c r="AT192" s="181" t="s">
        <v>243</v>
      </c>
      <c r="AU192" s="181" t="s">
        <v>87</v>
      </c>
      <c r="AV192" s="14" t="s">
        <v>87</v>
      </c>
      <c r="AW192" s="14" t="s">
        <v>29</v>
      </c>
      <c r="AX192" s="14" t="s">
        <v>75</v>
      </c>
      <c r="AY192" s="181" t="s">
        <v>234</v>
      </c>
    </row>
    <row r="193" spans="1:65" s="13" customFormat="1">
      <c r="B193" s="172"/>
      <c r="D193" s="173" t="s">
        <v>243</v>
      </c>
      <c r="E193" s="174" t="s">
        <v>1</v>
      </c>
      <c r="F193" s="175" t="s">
        <v>2790</v>
      </c>
      <c r="H193" s="174" t="s">
        <v>1</v>
      </c>
      <c r="I193" s="176"/>
      <c r="L193" s="172"/>
      <c r="M193" s="177"/>
      <c r="N193" s="178"/>
      <c r="O193" s="178"/>
      <c r="P193" s="178"/>
      <c r="Q193" s="178"/>
      <c r="R193" s="178"/>
      <c r="S193" s="178"/>
      <c r="T193" s="179"/>
      <c r="AT193" s="174" t="s">
        <v>243</v>
      </c>
      <c r="AU193" s="174" t="s">
        <v>87</v>
      </c>
      <c r="AV193" s="13" t="s">
        <v>82</v>
      </c>
      <c r="AW193" s="13" t="s">
        <v>29</v>
      </c>
      <c r="AX193" s="13" t="s">
        <v>75</v>
      </c>
      <c r="AY193" s="174" t="s">
        <v>234</v>
      </c>
    </row>
    <row r="194" spans="1:65" s="14" customFormat="1">
      <c r="B194" s="180"/>
      <c r="D194" s="173" t="s">
        <v>243</v>
      </c>
      <c r="E194" s="181" t="s">
        <v>1</v>
      </c>
      <c r="F194" s="182" t="s">
        <v>2791</v>
      </c>
      <c r="H194" s="183">
        <v>-1.238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243</v>
      </c>
      <c r="AU194" s="181" t="s">
        <v>87</v>
      </c>
      <c r="AV194" s="14" t="s">
        <v>87</v>
      </c>
      <c r="AW194" s="14" t="s">
        <v>29</v>
      </c>
      <c r="AX194" s="14" t="s">
        <v>75</v>
      </c>
      <c r="AY194" s="181" t="s">
        <v>234</v>
      </c>
    </row>
    <row r="195" spans="1:65" s="15" customFormat="1">
      <c r="B195" s="188"/>
      <c r="D195" s="173" t="s">
        <v>243</v>
      </c>
      <c r="E195" s="189" t="s">
        <v>1</v>
      </c>
      <c r="F195" s="190" t="s">
        <v>248</v>
      </c>
      <c r="H195" s="191">
        <v>27.422000000000001</v>
      </c>
      <c r="I195" s="192"/>
      <c r="L195" s="188"/>
      <c r="M195" s="193"/>
      <c r="N195" s="194"/>
      <c r="O195" s="194"/>
      <c r="P195" s="194"/>
      <c r="Q195" s="194"/>
      <c r="R195" s="194"/>
      <c r="S195" s="194"/>
      <c r="T195" s="195"/>
      <c r="AT195" s="189" t="s">
        <v>243</v>
      </c>
      <c r="AU195" s="189" t="s">
        <v>87</v>
      </c>
      <c r="AV195" s="15" t="s">
        <v>241</v>
      </c>
      <c r="AW195" s="15" t="s">
        <v>29</v>
      </c>
      <c r="AX195" s="15" t="s">
        <v>75</v>
      </c>
      <c r="AY195" s="189" t="s">
        <v>234</v>
      </c>
    </row>
    <row r="196" spans="1:65" s="14" customFormat="1">
      <c r="B196" s="180"/>
      <c r="D196" s="173" t="s">
        <v>243</v>
      </c>
      <c r="E196" s="181" t="s">
        <v>1</v>
      </c>
      <c r="F196" s="182" t="s">
        <v>2792</v>
      </c>
      <c r="H196" s="183">
        <v>27.696000000000002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243</v>
      </c>
      <c r="AU196" s="181" t="s">
        <v>87</v>
      </c>
      <c r="AV196" s="14" t="s">
        <v>87</v>
      </c>
      <c r="AW196" s="14" t="s">
        <v>29</v>
      </c>
      <c r="AX196" s="14" t="s">
        <v>75</v>
      </c>
      <c r="AY196" s="181" t="s">
        <v>234</v>
      </c>
    </row>
    <row r="197" spans="1:65" s="15" customFormat="1">
      <c r="B197" s="188"/>
      <c r="D197" s="173" t="s">
        <v>243</v>
      </c>
      <c r="E197" s="189" t="s">
        <v>1</v>
      </c>
      <c r="F197" s="190" t="s">
        <v>248</v>
      </c>
      <c r="H197" s="191">
        <v>27.696000000000002</v>
      </c>
      <c r="I197" s="192"/>
      <c r="L197" s="188"/>
      <c r="M197" s="193"/>
      <c r="N197" s="194"/>
      <c r="O197" s="194"/>
      <c r="P197" s="194"/>
      <c r="Q197" s="194"/>
      <c r="R197" s="194"/>
      <c r="S197" s="194"/>
      <c r="T197" s="195"/>
      <c r="AT197" s="189" t="s">
        <v>243</v>
      </c>
      <c r="AU197" s="189" t="s">
        <v>87</v>
      </c>
      <c r="AV197" s="15" t="s">
        <v>241</v>
      </c>
      <c r="AW197" s="15" t="s">
        <v>29</v>
      </c>
      <c r="AX197" s="15" t="s">
        <v>82</v>
      </c>
      <c r="AY197" s="189" t="s">
        <v>234</v>
      </c>
    </row>
    <row r="198" spans="1:65" s="2" customFormat="1" ht="24.15" customHeight="1">
      <c r="A198" s="33"/>
      <c r="B198" s="157"/>
      <c r="C198" s="158" t="s">
        <v>298</v>
      </c>
      <c r="D198" s="158" t="s">
        <v>237</v>
      </c>
      <c r="E198" s="159" t="s">
        <v>2793</v>
      </c>
      <c r="F198" s="160" t="s">
        <v>2794</v>
      </c>
      <c r="G198" s="161" t="s">
        <v>305</v>
      </c>
      <c r="H198" s="162">
        <v>2</v>
      </c>
      <c r="I198" s="163"/>
      <c r="J198" s="164">
        <f>ROUND(I198*H198,2)</f>
        <v>0</v>
      </c>
      <c r="K198" s="165"/>
      <c r="L198" s="34"/>
      <c r="M198" s="166" t="s">
        <v>1</v>
      </c>
      <c r="N198" s="167" t="s">
        <v>41</v>
      </c>
      <c r="O198" s="62"/>
      <c r="P198" s="168">
        <f>O198*H198</f>
        <v>0</v>
      </c>
      <c r="Q198" s="168">
        <v>2.3970000000000002E-2</v>
      </c>
      <c r="R198" s="168">
        <f>Q198*H198</f>
        <v>4.7940000000000003E-2</v>
      </c>
      <c r="S198" s="168">
        <v>0</v>
      </c>
      <c r="T198" s="169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70" t="s">
        <v>241</v>
      </c>
      <c r="AT198" s="170" t="s">
        <v>237</v>
      </c>
      <c r="AU198" s="170" t="s">
        <v>87</v>
      </c>
      <c r="AY198" s="18" t="s">
        <v>234</v>
      </c>
      <c r="BE198" s="171">
        <f>IF(N198="základná",J198,0)</f>
        <v>0</v>
      </c>
      <c r="BF198" s="171">
        <f>IF(N198="znížená",J198,0)</f>
        <v>0</v>
      </c>
      <c r="BG198" s="171">
        <f>IF(N198="zákl. prenesená",J198,0)</f>
        <v>0</v>
      </c>
      <c r="BH198" s="171">
        <f>IF(N198="zníž. prenesená",J198,0)</f>
        <v>0</v>
      </c>
      <c r="BI198" s="171">
        <f>IF(N198="nulová",J198,0)</f>
        <v>0</v>
      </c>
      <c r="BJ198" s="18" t="s">
        <v>87</v>
      </c>
      <c r="BK198" s="171">
        <f>ROUND(I198*H198,2)</f>
        <v>0</v>
      </c>
      <c r="BL198" s="18" t="s">
        <v>241</v>
      </c>
      <c r="BM198" s="170" t="s">
        <v>2795</v>
      </c>
    </row>
    <row r="199" spans="1:65" s="14" customFormat="1">
      <c r="B199" s="180"/>
      <c r="D199" s="173" t="s">
        <v>243</v>
      </c>
      <c r="E199" s="181" t="s">
        <v>1</v>
      </c>
      <c r="F199" s="182" t="s">
        <v>2796</v>
      </c>
      <c r="H199" s="183">
        <v>2</v>
      </c>
      <c r="I199" s="184"/>
      <c r="L199" s="180"/>
      <c r="M199" s="185"/>
      <c r="N199" s="186"/>
      <c r="O199" s="186"/>
      <c r="P199" s="186"/>
      <c r="Q199" s="186"/>
      <c r="R199" s="186"/>
      <c r="S199" s="186"/>
      <c r="T199" s="187"/>
      <c r="AT199" s="181" t="s">
        <v>243</v>
      </c>
      <c r="AU199" s="181" t="s">
        <v>87</v>
      </c>
      <c r="AV199" s="14" t="s">
        <v>87</v>
      </c>
      <c r="AW199" s="14" t="s">
        <v>29</v>
      </c>
      <c r="AX199" s="14" t="s">
        <v>82</v>
      </c>
      <c r="AY199" s="181" t="s">
        <v>234</v>
      </c>
    </row>
    <row r="200" spans="1:65" s="2" customFormat="1" ht="24.15" customHeight="1">
      <c r="A200" s="33"/>
      <c r="B200" s="157"/>
      <c r="C200" s="158" t="s">
        <v>302</v>
      </c>
      <c r="D200" s="158" t="s">
        <v>237</v>
      </c>
      <c r="E200" s="159" t="s">
        <v>2797</v>
      </c>
      <c r="F200" s="160" t="s">
        <v>2798</v>
      </c>
      <c r="G200" s="161" t="s">
        <v>305</v>
      </c>
      <c r="H200" s="162">
        <v>2</v>
      </c>
      <c r="I200" s="163"/>
      <c r="J200" s="164">
        <f>ROUND(I200*H200,2)</f>
        <v>0</v>
      </c>
      <c r="K200" s="165"/>
      <c r="L200" s="34"/>
      <c r="M200" s="166" t="s">
        <v>1</v>
      </c>
      <c r="N200" s="167" t="s">
        <v>41</v>
      </c>
      <c r="O200" s="62"/>
      <c r="P200" s="168">
        <f>O200*H200</f>
        <v>0</v>
      </c>
      <c r="Q200" s="168">
        <v>7.7829999999999996E-2</v>
      </c>
      <c r="R200" s="168">
        <f>Q200*H200</f>
        <v>0.15565999999999999</v>
      </c>
      <c r="S200" s="168">
        <v>0</v>
      </c>
      <c r="T200" s="169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70" t="s">
        <v>241</v>
      </c>
      <c r="AT200" s="170" t="s">
        <v>237</v>
      </c>
      <c r="AU200" s="170" t="s">
        <v>87</v>
      </c>
      <c r="AY200" s="18" t="s">
        <v>234</v>
      </c>
      <c r="BE200" s="171">
        <f>IF(N200="základná",J200,0)</f>
        <v>0</v>
      </c>
      <c r="BF200" s="171">
        <f>IF(N200="znížená",J200,0)</f>
        <v>0</v>
      </c>
      <c r="BG200" s="171">
        <f>IF(N200="zákl. prenesená",J200,0)</f>
        <v>0</v>
      </c>
      <c r="BH200" s="171">
        <f>IF(N200="zníž. prenesená",J200,0)</f>
        <v>0</v>
      </c>
      <c r="BI200" s="171">
        <f>IF(N200="nulová",J200,0)</f>
        <v>0</v>
      </c>
      <c r="BJ200" s="18" t="s">
        <v>87</v>
      </c>
      <c r="BK200" s="171">
        <f>ROUND(I200*H200,2)</f>
        <v>0</v>
      </c>
      <c r="BL200" s="18" t="s">
        <v>241</v>
      </c>
      <c r="BM200" s="170" t="s">
        <v>2799</v>
      </c>
    </row>
    <row r="201" spans="1:65" s="14" customFormat="1">
      <c r="B201" s="180"/>
      <c r="D201" s="173" t="s">
        <v>243</v>
      </c>
      <c r="E201" s="181" t="s">
        <v>1</v>
      </c>
      <c r="F201" s="182" t="s">
        <v>2800</v>
      </c>
      <c r="H201" s="183">
        <v>2</v>
      </c>
      <c r="I201" s="184"/>
      <c r="L201" s="180"/>
      <c r="M201" s="185"/>
      <c r="N201" s="186"/>
      <c r="O201" s="186"/>
      <c r="P201" s="186"/>
      <c r="Q201" s="186"/>
      <c r="R201" s="186"/>
      <c r="S201" s="186"/>
      <c r="T201" s="187"/>
      <c r="AT201" s="181" t="s">
        <v>243</v>
      </c>
      <c r="AU201" s="181" t="s">
        <v>87</v>
      </c>
      <c r="AV201" s="14" t="s">
        <v>87</v>
      </c>
      <c r="AW201" s="14" t="s">
        <v>29</v>
      </c>
      <c r="AX201" s="14" t="s">
        <v>82</v>
      </c>
      <c r="AY201" s="181" t="s">
        <v>234</v>
      </c>
    </row>
    <row r="202" spans="1:65" s="2" customFormat="1" ht="24.15" customHeight="1">
      <c r="A202" s="33"/>
      <c r="B202" s="157"/>
      <c r="C202" s="158" t="s">
        <v>309</v>
      </c>
      <c r="D202" s="158" t="s">
        <v>237</v>
      </c>
      <c r="E202" s="159" t="s">
        <v>514</v>
      </c>
      <c r="F202" s="160" t="s">
        <v>515</v>
      </c>
      <c r="G202" s="161" t="s">
        <v>305</v>
      </c>
      <c r="H202" s="162">
        <v>2</v>
      </c>
      <c r="I202" s="163"/>
      <c r="J202" s="164">
        <f>ROUND(I202*H202,2)</f>
        <v>0</v>
      </c>
      <c r="K202" s="165"/>
      <c r="L202" s="34"/>
      <c r="M202" s="166" t="s">
        <v>1</v>
      </c>
      <c r="N202" s="167" t="s">
        <v>41</v>
      </c>
      <c r="O202" s="62"/>
      <c r="P202" s="168">
        <f>O202*H202</f>
        <v>0</v>
      </c>
      <c r="Q202" s="168">
        <v>9.6189999999999998E-2</v>
      </c>
      <c r="R202" s="168">
        <f>Q202*H202</f>
        <v>0.19238</v>
      </c>
      <c r="S202" s="168">
        <v>0</v>
      </c>
      <c r="T202" s="169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0" t="s">
        <v>241</v>
      </c>
      <c r="AT202" s="170" t="s">
        <v>237</v>
      </c>
      <c r="AU202" s="170" t="s">
        <v>87</v>
      </c>
      <c r="AY202" s="18" t="s">
        <v>234</v>
      </c>
      <c r="BE202" s="171">
        <f>IF(N202="základná",J202,0)</f>
        <v>0</v>
      </c>
      <c r="BF202" s="171">
        <f>IF(N202="znížená",J202,0)</f>
        <v>0</v>
      </c>
      <c r="BG202" s="171">
        <f>IF(N202="zákl. prenesená",J202,0)</f>
        <v>0</v>
      </c>
      <c r="BH202" s="171">
        <f>IF(N202="zníž. prenesená",J202,0)</f>
        <v>0</v>
      </c>
      <c r="BI202" s="171">
        <f>IF(N202="nulová",J202,0)</f>
        <v>0</v>
      </c>
      <c r="BJ202" s="18" t="s">
        <v>87</v>
      </c>
      <c r="BK202" s="171">
        <f>ROUND(I202*H202,2)</f>
        <v>0</v>
      </c>
      <c r="BL202" s="18" t="s">
        <v>241</v>
      </c>
      <c r="BM202" s="170" t="s">
        <v>2801</v>
      </c>
    </row>
    <row r="203" spans="1:65" s="14" customFormat="1">
      <c r="B203" s="180"/>
      <c r="D203" s="173" t="s">
        <v>243</v>
      </c>
      <c r="E203" s="181" t="s">
        <v>1</v>
      </c>
      <c r="F203" s="182" t="s">
        <v>2802</v>
      </c>
      <c r="H203" s="183">
        <v>2</v>
      </c>
      <c r="I203" s="184"/>
      <c r="L203" s="180"/>
      <c r="M203" s="185"/>
      <c r="N203" s="186"/>
      <c r="O203" s="186"/>
      <c r="P203" s="186"/>
      <c r="Q203" s="186"/>
      <c r="R203" s="186"/>
      <c r="S203" s="186"/>
      <c r="T203" s="187"/>
      <c r="AT203" s="181" t="s">
        <v>243</v>
      </c>
      <c r="AU203" s="181" t="s">
        <v>87</v>
      </c>
      <c r="AV203" s="14" t="s">
        <v>87</v>
      </c>
      <c r="AW203" s="14" t="s">
        <v>29</v>
      </c>
      <c r="AX203" s="14" t="s">
        <v>82</v>
      </c>
      <c r="AY203" s="181" t="s">
        <v>234</v>
      </c>
    </row>
    <row r="204" spans="1:65" s="2" customFormat="1" ht="24.15" customHeight="1">
      <c r="A204" s="33"/>
      <c r="B204" s="157"/>
      <c r="C204" s="158" t="s">
        <v>315</v>
      </c>
      <c r="D204" s="158" t="s">
        <v>237</v>
      </c>
      <c r="E204" s="159" t="s">
        <v>518</v>
      </c>
      <c r="F204" s="160" t="s">
        <v>519</v>
      </c>
      <c r="G204" s="161" t="s">
        <v>305</v>
      </c>
      <c r="H204" s="162">
        <v>2</v>
      </c>
      <c r="I204" s="163"/>
      <c r="J204" s="164">
        <f>ROUND(I204*H204,2)</f>
        <v>0</v>
      </c>
      <c r="K204" s="165"/>
      <c r="L204" s="34"/>
      <c r="M204" s="166" t="s">
        <v>1</v>
      </c>
      <c r="N204" s="167" t="s">
        <v>41</v>
      </c>
      <c r="O204" s="62"/>
      <c r="P204" s="168">
        <f>O204*H204</f>
        <v>0</v>
      </c>
      <c r="Q204" s="168">
        <v>0.12789</v>
      </c>
      <c r="R204" s="168">
        <f>Q204*H204</f>
        <v>0.25578000000000001</v>
      </c>
      <c r="S204" s="168">
        <v>0</v>
      </c>
      <c r="T204" s="169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0" t="s">
        <v>241</v>
      </c>
      <c r="AT204" s="170" t="s">
        <v>237</v>
      </c>
      <c r="AU204" s="170" t="s">
        <v>87</v>
      </c>
      <c r="AY204" s="18" t="s">
        <v>234</v>
      </c>
      <c r="BE204" s="171">
        <f>IF(N204="základná",J204,0)</f>
        <v>0</v>
      </c>
      <c r="BF204" s="171">
        <f>IF(N204="znížená",J204,0)</f>
        <v>0</v>
      </c>
      <c r="BG204" s="171">
        <f>IF(N204="zákl. prenesená",J204,0)</f>
        <v>0</v>
      </c>
      <c r="BH204" s="171">
        <f>IF(N204="zníž. prenesená",J204,0)</f>
        <v>0</v>
      </c>
      <c r="BI204" s="171">
        <f>IF(N204="nulová",J204,0)</f>
        <v>0</v>
      </c>
      <c r="BJ204" s="18" t="s">
        <v>87</v>
      </c>
      <c r="BK204" s="171">
        <f>ROUND(I204*H204,2)</f>
        <v>0</v>
      </c>
      <c r="BL204" s="18" t="s">
        <v>241</v>
      </c>
      <c r="BM204" s="170" t="s">
        <v>2803</v>
      </c>
    </row>
    <row r="205" spans="1:65" s="14" customFormat="1">
      <c r="B205" s="180"/>
      <c r="D205" s="173" t="s">
        <v>243</v>
      </c>
      <c r="E205" s="181" t="s">
        <v>1</v>
      </c>
      <c r="F205" s="182" t="s">
        <v>2804</v>
      </c>
      <c r="H205" s="183">
        <v>2</v>
      </c>
      <c r="I205" s="184"/>
      <c r="L205" s="180"/>
      <c r="M205" s="185"/>
      <c r="N205" s="186"/>
      <c r="O205" s="186"/>
      <c r="P205" s="186"/>
      <c r="Q205" s="186"/>
      <c r="R205" s="186"/>
      <c r="S205" s="186"/>
      <c r="T205" s="187"/>
      <c r="AT205" s="181" t="s">
        <v>243</v>
      </c>
      <c r="AU205" s="181" t="s">
        <v>87</v>
      </c>
      <c r="AV205" s="14" t="s">
        <v>87</v>
      </c>
      <c r="AW205" s="14" t="s">
        <v>29</v>
      </c>
      <c r="AX205" s="14" t="s">
        <v>82</v>
      </c>
      <c r="AY205" s="181" t="s">
        <v>234</v>
      </c>
    </row>
    <row r="206" spans="1:65" s="2" customFormat="1" ht="24.15" customHeight="1">
      <c r="A206" s="33"/>
      <c r="B206" s="157"/>
      <c r="C206" s="158" t="s">
        <v>321</v>
      </c>
      <c r="D206" s="158" t="s">
        <v>237</v>
      </c>
      <c r="E206" s="159" t="s">
        <v>2805</v>
      </c>
      <c r="F206" s="160" t="s">
        <v>2806</v>
      </c>
      <c r="G206" s="161" t="s">
        <v>305</v>
      </c>
      <c r="H206" s="162">
        <v>2</v>
      </c>
      <c r="I206" s="163"/>
      <c r="J206" s="164">
        <f>ROUND(I206*H206,2)</f>
        <v>0</v>
      </c>
      <c r="K206" s="165"/>
      <c r="L206" s="34"/>
      <c r="M206" s="166" t="s">
        <v>1</v>
      </c>
      <c r="N206" s="167" t="s">
        <v>41</v>
      </c>
      <c r="O206" s="62"/>
      <c r="P206" s="168">
        <f>O206*H206</f>
        <v>0</v>
      </c>
      <c r="Q206" s="168">
        <v>0.15951000000000001</v>
      </c>
      <c r="R206" s="168">
        <f>Q206*H206</f>
        <v>0.31902000000000003</v>
      </c>
      <c r="S206" s="168">
        <v>0</v>
      </c>
      <c r="T206" s="169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0" t="s">
        <v>241</v>
      </c>
      <c r="AT206" s="170" t="s">
        <v>237</v>
      </c>
      <c r="AU206" s="170" t="s">
        <v>87</v>
      </c>
      <c r="AY206" s="18" t="s">
        <v>234</v>
      </c>
      <c r="BE206" s="171">
        <f>IF(N206="základná",J206,0)</f>
        <v>0</v>
      </c>
      <c r="BF206" s="171">
        <f>IF(N206="znížená",J206,0)</f>
        <v>0</v>
      </c>
      <c r="BG206" s="171">
        <f>IF(N206="zákl. prenesená",J206,0)</f>
        <v>0</v>
      </c>
      <c r="BH206" s="171">
        <f>IF(N206="zníž. prenesená",J206,0)</f>
        <v>0</v>
      </c>
      <c r="BI206" s="171">
        <f>IF(N206="nulová",J206,0)</f>
        <v>0</v>
      </c>
      <c r="BJ206" s="18" t="s">
        <v>87</v>
      </c>
      <c r="BK206" s="171">
        <f>ROUND(I206*H206,2)</f>
        <v>0</v>
      </c>
      <c r="BL206" s="18" t="s">
        <v>241</v>
      </c>
      <c r="BM206" s="170" t="s">
        <v>2807</v>
      </c>
    </row>
    <row r="207" spans="1:65" s="14" customFormat="1">
      <c r="B207" s="180"/>
      <c r="D207" s="173" t="s">
        <v>243</v>
      </c>
      <c r="E207" s="181" t="s">
        <v>1</v>
      </c>
      <c r="F207" s="182" t="s">
        <v>2808</v>
      </c>
      <c r="H207" s="183">
        <v>2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243</v>
      </c>
      <c r="AU207" s="181" t="s">
        <v>87</v>
      </c>
      <c r="AV207" s="14" t="s">
        <v>87</v>
      </c>
      <c r="AW207" s="14" t="s">
        <v>29</v>
      </c>
      <c r="AX207" s="14" t="s">
        <v>82</v>
      </c>
      <c r="AY207" s="181" t="s">
        <v>234</v>
      </c>
    </row>
    <row r="208" spans="1:65" s="2" customFormat="1" ht="24.15" customHeight="1">
      <c r="A208" s="33"/>
      <c r="B208" s="157"/>
      <c r="C208" s="158" t="s">
        <v>327</v>
      </c>
      <c r="D208" s="158" t="s">
        <v>237</v>
      </c>
      <c r="E208" s="159" t="s">
        <v>573</v>
      </c>
      <c r="F208" s="160" t="s">
        <v>574</v>
      </c>
      <c r="G208" s="161" t="s">
        <v>256</v>
      </c>
      <c r="H208" s="162">
        <v>7.14</v>
      </c>
      <c r="I208" s="163"/>
      <c r="J208" s="164">
        <f>ROUND(I208*H208,2)</f>
        <v>0</v>
      </c>
      <c r="K208" s="165"/>
      <c r="L208" s="34"/>
      <c r="M208" s="166" t="s">
        <v>1</v>
      </c>
      <c r="N208" s="167" t="s">
        <v>41</v>
      </c>
      <c r="O208" s="62"/>
      <c r="P208" s="168">
        <f>O208*H208</f>
        <v>0</v>
      </c>
      <c r="Q208" s="168">
        <v>3.943E-2</v>
      </c>
      <c r="R208" s="168">
        <f>Q208*H208</f>
        <v>0.28153020000000001</v>
      </c>
      <c r="S208" s="168">
        <v>0</v>
      </c>
      <c r="T208" s="169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70" t="s">
        <v>241</v>
      </c>
      <c r="AT208" s="170" t="s">
        <v>237</v>
      </c>
      <c r="AU208" s="170" t="s">
        <v>87</v>
      </c>
      <c r="AY208" s="18" t="s">
        <v>234</v>
      </c>
      <c r="BE208" s="171">
        <f>IF(N208="základná",J208,0)</f>
        <v>0</v>
      </c>
      <c r="BF208" s="171">
        <f>IF(N208="znížená",J208,0)</f>
        <v>0</v>
      </c>
      <c r="BG208" s="171">
        <f>IF(N208="zákl. prenesená",J208,0)</f>
        <v>0</v>
      </c>
      <c r="BH208" s="171">
        <f>IF(N208="zníž. prenesená",J208,0)</f>
        <v>0</v>
      </c>
      <c r="BI208" s="171">
        <f>IF(N208="nulová",J208,0)</f>
        <v>0</v>
      </c>
      <c r="BJ208" s="18" t="s">
        <v>87</v>
      </c>
      <c r="BK208" s="171">
        <f>ROUND(I208*H208,2)</f>
        <v>0</v>
      </c>
      <c r="BL208" s="18" t="s">
        <v>241</v>
      </c>
      <c r="BM208" s="170" t="s">
        <v>2809</v>
      </c>
    </row>
    <row r="209" spans="1:65" s="13" customFormat="1">
      <c r="B209" s="172"/>
      <c r="D209" s="173" t="s">
        <v>243</v>
      </c>
      <c r="E209" s="174" t="s">
        <v>1</v>
      </c>
      <c r="F209" s="175" t="s">
        <v>576</v>
      </c>
      <c r="H209" s="174" t="s">
        <v>1</v>
      </c>
      <c r="I209" s="176"/>
      <c r="L209" s="172"/>
      <c r="M209" s="177"/>
      <c r="N209" s="178"/>
      <c r="O209" s="178"/>
      <c r="P209" s="178"/>
      <c r="Q209" s="178"/>
      <c r="R209" s="178"/>
      <c r="S209" s="178"/>
      <c r="T209" s="179"/>
      <c r="AT209" s="174" t="s">
        <v>243</v>
      </c>
      <c r="AU209" s="174" t="s">
        <v>87</v>
      </c>
      <c r="AV209" s="13" t="s">
        <v>82</v>
      </c>
      <c r="AW209" s="13" t="s">
        <v>29</v>
      </c>
      <c r="AX209" s="13" t="s">
        <v>75</v>
      </c>
      <c r="AY209" s="174" t="s">
        <v>234</v>
      </c>
    </row>
    <row r="210" spans="1:65" s="14" customFormat="1">
      <c r="B210" s="180"/>
      <c r="D210" s="173" t="s">
        <v>243</v>
      </c>
      <c r="E210" s="181" t="s">
        <v>1</v>
      </c>
      <c r="F210" s="182" t="s">
        <v>2810</v>
      </c>
      <c r="H210" s="183">
        <v>7.14</v>
      </c>
      <c r="I210" s="184"/>
      <c r="L210" s="180"/>
      <c r="M210" s="185"/>
      <c r="N210" s="186"/>
      <c r="O210" s="186"/>
      <c r="P210" s="186"/>
      <c r="Q210" s="186"/>
      <c r="R210" s="186"/>
      <c r="S210" s="186"/>
      <c r="T210" s="187"/>
      <c r="AT210" s="181" t="s">
        <v>243</v>
      </c>
      <c r="AU210" s="181" t="s">
        <v>87</v>
      </c>
      <c r="AV210" s="14" t="s">
        <v>87</v>
      </c>
      <c r="AW210" s="14" t="s">
        <v>29</v>
      </c>
      <c r="AX210" s="14" t="s">
        <v>75</v>
      </c>
      <c r="AY210" s="181" t="s">
        <v>234</v>
      </c>
    </row>
    <row r="211" spans="1:65" s="15" customFormat="1">
      <c r="B211" s="188"/>
      <c r="D211" s="173" t="s">
        <v>243</v>
      </c>
      <c r="E211" s="189" t="s">
        <v>1</v>
      </c>
      <c r="F211" s="190" t="s">
        <v>248</v>
      </c>
      <c r="H211" s="191">
        <v>7.14</v>
      </c>
      <c r="I211" s="192"/>
      <c r="L211" s="188"/>
      <c r="M211" s="193"/>
      <c r="N211" s="194"/>
      <c r="O211" s="194"/>
      <c r="P211" s="194"/>
      <c r="Q211" s="194"/>
      <c r="R211" s="194"/>
      <c r="S211" s="194"/>
      <c r="T211" s="195"/>
      <c r="AT211" s="189" t="s">
        <v>243</v>
      </c>
      <c r="AU211" s="189" t="s">
        <v>87</v>
      </c>
      <c r="AV211" s="15" t="s">
        <v>241</v>
      </c>
      <c r="AW211" s="15" t="s">
        <v>29</v>
      </c>
      <c r="AX211" s="15" t="s">
        <v>82</v>
      </c>
      <c r="AY211" s="189" t="s">
        <v>234</v>
      </c>
    </row>
    <row r="212" spans="1:65" s="2" customFormat="1" ht="33" customHeight="1">
      <c r="A212" s="33"/>
      <c r="B212" s="157"/>
      <c r="C212" s="158" t="s">
        <v>335</v>
      </c>
      <c r="D212" s="158" t="s">
        <v>237</v>
      </c>
      <c r="E212" s="159" t="s">
        <v>541</v>
      </c>
      <c r="F212" s="160" t="s">
        <v>542</v>
      </c>
      <c r="G212" s="161" t="s">
        <v>256</v>
      </c>
      <c r="H212" s="162">
        <v>37.567999999999998</v>
      </c>
      <c r="I212" s="163"/>
      <c r="J212" s="164">
        <f>ROUND(I212*H212,2)</f>
        <v>0</v>
      </c>
      <c r="K212" s="165"/>
      <c r="L212" s="34"/>
      <c r="M212" s="166" t="s">
        <v>1</v>
      </c>
      <c r="N212" s="167" t="s">
        <v>41</v>
      </c>
      <c r="O212" s="62"/>
      <c r="P212" s="168">
        <f>O212*H212</f>
        <v>0</v>
      </c>
      <c r="Q212" s="168">
        <v>0.11069</v>
      </c>
      <c r="R212" s="168">
        <f>Q212*H212</f>
        <v>4.1584019199999993</v>
      </c>
      <c r="S212" s="168">
        <v>0</v>
      </c>
      <c r="T212" s="169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70" t="s">
        <v>241</v>
      </c>
      <c r="AT212" s="170" t="s">
        <v>237</v>
      </c>
      <c r="AU212" s="170" t="s">
        <v>87</v>
      </c>
      <c r="AY212" s="18" t="s">
        <v>234</v>
      </c>
      <c r="BE212" s="171">
        <f>IF(N212="základná",J212,0)</f>
        <v>0</v>
      </c>
      <c r="BF212" s="171">
        <f>IF(N212="znížená",J212,0)</f>
        <v>0</v>
      </c>
      <c r="BG212" s="171">
        <f>IF(N212="zákl. prenesená",J212,0)</f>
        <v>0</v>
      </c>
      <c r="BH212" s="171">
        <f>IF(N212="zníž. prenesená",J212,0)</f>
        <v>0</v>
      </c>
      <c r="BI212" s="171">
        <f>IF(N212="nulová",J212,0)</f>
        <v>0</v>
      </c>
      <c r="BJ212" s="18" t="s">
        <v>87</v>
      </c>
      <c r="BK212" s="171">
        <f>ROUND(I212*H212,2)</f>
        <v>0</v>
      </c>
      <c r="BL212" s="18" t="s">
        <v>241</v>
      </c>
      <c r="BM212" s="170" t="s">
        <v>2811</v>
      </c>
    </row>
    <row r="213" spans="1:65" s="13" customFormat="1">
      <c r="B213" s="172"/>
      <c r="D213" s="173" t="s">
        <v>243</v>
      </c>
      <c r="E213" s="174" t="s">
        <v>1</v>
      </c>
      <c r="F213" s="175" t="s">
        <v>2812</v>
      </c>
      <c r="H213" s="174" t="s">
        <v>1</v>
      </c>
      <c r="I213" s="176"/>
      <c r="L213" s="172"/>
      <c r="M213" s="177"/>
      <c r="N213" s="178"/>
      <c r="O213" s="178"/>
      <c r="P213" s="178"/>
      <c r="Q213" s="178"/>
      <c r="R213" s="178"/>
      <c r="S213" s="178"/>
      <c r="T213" s="179"/>
      <c r="AT213" s="174" t="s">
        <v>243</v>
      </c>
      <c r="AU213" s="174" t="s">
        <v>87</v>
      </c>
      <c r="AV213" s="13" t="s">
        <v>82</v>
      </c>
      <c r="AW213" s="13" t="s">
        <v>29</v>
      </c>
      <c r="AX213" s="13" t="s">
        <v>75</v>
      </c>
      <c r="AY213" s="174" t="s">
        <v>234</v>
      </c>
    </row>
    <row r="214" spans="1:65" s="14" customFormat="1">
      <c r="B214" s="180"/>
      <c r="D214" s="173" t="s">
        <v>243</v>
      </c>
      <c r="E214" s="181" t="s">
        <v>1</v>
      </c>
      <c r="F214" s="182" t="s">
        <v>2813</v>
      </c>
      <c r="H214" s="183">
        <v>18.783999999999999</v>
      </c>
      <c r="I214" s="184"/>
      <c r="L214" s="180"/>
      <c r="M214" s="185"/>
      <c r="N214" s="186"/>
      <c r="O214" s="186"/>
      <c r="P214" s="186"/>
      <c r="Q214" s="186"/>
      <c r="R214" s="186"/>
      <c r="S214" s="186"/>
      <c r="T214" s="187"/>
      <c r="AT214" s="181" t="s">
        <v>243</v>
      </c>
      <c r="AU214" s="181" t="s">
        <v>87</v>
      </c>
      <c r="AV214" s="14" t="s">
        <v>87</v>
      </c>
      <c r="AW214" s="14" t="s">
        <v>29</v>
      </c>
      <c r="AX214" s="14" t="s">
        <v>75</v>
      </c>
      <c r="AY214" s="181" t="s">
        <v>234</v>
      </c>
    </row>
    <row r="215" spans="1:65" s="14" customFormat="1">
      <c r="B215" s="180"/>
      <c r="D215" s="173" t="s">
        <v>243</v>
      </c>
      <c r="E215" s="181" t="s">
        <v>1</v>
      </c>
      <c r="F215" s="182" t="s">
        <v>2814</v>
      </c>
      <c r="H215" s="183">
        <v>18.783999999999999</v>
      </c>
      <c r="I215" s="184"/>
      <c r="L215" s="180"/>
      <c r="M215" s="185"/>
      <c r="N215" s="186"/>
      <c r="O215" s="186"/>
      <c r="P215" s="186"/>
      <c r="Q215" s="186"/>
      <c r="R215" s="186"/>
      <c r="S215" s="186"/>
      <c r="T215" s="187"/>
      <c r="AT215" s="181" t="s">
        <v>243</v>
      </c>
      <c r="AU215" s="181" t="s">
        <v>87</v>
      </c>
      <c r="AV215" s="14" t="s">
        <v>87</v>
      </c>
      <c r="AW215" s="14" t="s">
        <v>29</v>
      </c>
      <c r="AX215" s="14" t="s">
        <v>75</v>
      </c>
      <c r="AY215" s="181" t="s">
        <v>234</v>
      </c>
    </row>
    <row r="216" spans="1:65" s="15" customFormat="1">
      <c r="B216" s="188"/>
      <c r="D216" s="173" t="s">
        <v>243</v>
      </c>
      <c r="E216" s="189" t="s">
        <v>1</v>
      </c>
      <c r="F216" s="190" t="s">
        <v>248</v>
      </c>
      <c r="H216" s="191">
        <v>37.567999999999998</v>
      </c>
      <c r="I216" s="192"/>
      <c r="L216" s="188"/>
      <c r="M216" s="193"/>
      <c r="N216" s="194"/>
      <c r="O216" s="194"/>
      <c r="P216" s="194"/>
      <c r="Q216" s="194"/>
      <c r="R216" s="194"/>
      <c r="S216" s="194"/>
      <c r="T216" s="195"/>
      <c r="AT216" s="189" t="s">
        <v>243</v>
      </c>
      <c r="AU216" s="189" t="s">
        <v>87</v>
      </c>
      <c r="AV216" s="15" t="s">
        <v>241</v>
      </c>
      <c r="AW216" s="15" t="s">
        <v>29</v>
      </c>
      <c r="AX216" s="15" t="s">
        <v>82</v>
      </c>
      <c r="AY216" s="189" t="s">
        <v>234</v>
      </c>
    </row>
    <row r="217" spans="1:65" s="2" customFormat="1" ht="33" customHeight="1">
      <c r="A217" s="33"/>
      <c r="B217" s="157"/>
      <c r="C217" s="158" t="s">
        <v>342</v>
      </c>
      <c r="D217" s="158" t="s">
        <v>237</v>
      </c>
      <c r="E217" s="159" t="s">
        <v>569</v>
      </c>
      <c r="F217" s="160" t="s">
        <v>570</v>
      </c>
      <c r="G217" s="161" t="s">
        <v>240</v>
      </c>
      <c r="H217" s="162">
        <v>6</v>
      </c>
      <c r="I217" s="163"/>
      <c r="J217" s="164">
        <f>ROUND(I217*H217,2)</f>
        <v>0</v>
      </c>
      <c r="K217" s="165"/>
      <c r="L217" s="34"/>
      <c r="M217" s="166" t="s">
        <v>1</v>
      </c>
      <c r="N217" s="167" t="s">
        <v>41</v>
      </c>
      <c r="O217" s="62"/>
      <c r="P217" s="168">
        <f>O217*H217</f>
        <v>0</v>
      </c>
      <c r="Q217" s="168">
        <v>4.0000000000000002E-4</v>
      </c>
      <c r="R217" s="168">
        <f>Q217*H217</f>
        <v>2.4000000000000002E-3</v>
      </c>
      <c r="S217" s="168">
        <v>0</v>
      </c>
      <c r="T217" s="169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70" t="s">
        <v>241</v>
      </c>
      <c r="AT217" s="170" t="s">
        <v>237</v>
      </c>
      <c r="AU217" s="170" t="s">
        <v>87</v>
      </c>
      <c r="AY217" s="18" t="s">
        <v>234</v>
      </c>
      <c r="BE217" s="171">
        <f>IF(N217="základná",J217,0)</f>
        <v>0</v>
      </c>
      <c r="BF217" s="171">
        <f>IF(N217="znížená",J217,0)</f>
        <v>0</v>
      </c>
      <c r="BG217" s="171">
        <f>IF(N217="zákl. prenesená",J217,0)</f>
        <v>0</v>
      </c>
      <c r="BH217" s="171">
        <f>IF(N217="zníž. prenesená",J217,0)</f>
        <v>0</v>
      </c>
      <c r="BI217" s="171">
        <f>IF(N217="nulová",J217,0)</f>
        <v>0</v>
      </c>
      <c r="BJ217" s="18" t="s">
        <v>87</v>
      </c>
      <c r="BK217" s="171">
        <f>ROUND(I217*H217,2)</f>
        <v>0</v>
      </c>
      <c r="BL217" s="18" t="s">
        <v>241</v>
      </c>
      <c r="BM217" s="170" t="s">
        <v>2815</v>
      </c>
    </row>
    <row r="218" spans="1:65" s="14" customFormat="1">
      <c r="B218" s="180"/>
      <c r="D218" s="173" t="s">
        <v>243</v>
      </c>
      <c r="E218" s="181" t="s">
        <v>1</v>
      </c>
      <c r="F218" s="182" t="s">
        <v>2816</v>
      </c>
      <c r="H218" s="183">
        <v>6</v>
      </c>
      <c r="I218" s="184"/>
      <c r="L218" s="180"/>
      <c r="M218" s="185"/>
      <c r="N218" s="186"/>
      <c r="O218" s="186"/>
      <c r="P218" s="186"/>
      <c r="Q218" s="186"/>
      <c r="R218" s="186"/>
      <c r="S218" s="186"/>
      <c r="T218" s="187"/>
      <c r="AT218" s="181" t="s">
        <v>243</v>
      </c>
      <c r="AU218" s="181" t="s">
        <v>87</v>
      </c>
      <c r="AV218" s="14" t="s">
        <v>87</v>
      </c>
      <c r="AW218" s="14" t="s">
        <v>29</v>
      </c>
      <c r="AX218" s="14" t="s">
        <v>82</v>
      </c>
      <c r="AY218" s="181" t="s">
        <v>234</v>
      </c>
    </row>
    <row r="219" spans="1:65" s="12" customFormat="1" ht="22.95" customHeight="1">
      <c r="B219" s="144"/>
      <c r="D219" s="145" t="s">
        <v>74</v>
      </c>
      <c r="E219" s="155" t="s">
        <v>241</v>
      </c>
      <c r="F219" s="155" t="s">
        <v>2817</v>
      </c>
      <c r="I219" s="147"/>
      <c r="J219" s="156">
        <f>BK219</f>
        <v>0</v>
      </c>
      <c r="L219" s="144"/>
      <c r="M219" s="149"/>
      <c r="N219" s="150"/>
      <c r="O219" s="150"/>
      <c r="P219" s="151">
        <f>SUM(P220:P251)</f>
        <v>0</v>
      </c>
      <c r="Q219" s="150"/>
      <c r="R219" s="151">
        <f>SUM(R220:R251)</f>
        <v>10.292532639999999</v>
      </c>
      <c r="S219" s="150"/>
      <c r="T219" s="152">
        <f>SUM(T220:T251)</f>
        <v>0</v>
      </c>
      <c r="AR219" s="145" t="s">
        <v>82</v>
      </c>
      <c r="AT219" s="153" t="s">
        <v>74</v>
      </c>
      <c r="AU219" s="153" t="s">
        <v>82</v>
      </c>
      <c r="AY219" s="145" t="s">
        <v>234</v>
      </c>
      <c r="BK219" s="154">
        <f>SUM(BK220:BK251)</f>
        <v>0</v>
      </c>
    </row>
    <row r="220" spans="1:65" s="2" customFormat="1" ht="21.75" customHeight="1">
      <c r="A220" s="33"/>
      <c r="B220" s="157"/>
      <c r="C220" s="158" t="s">
        <v>349</v>
      </c>
      <c r="D220" s="158" t="s">
        <v>237</v>
      </c>
      <c r="E220" s="159" t="s">
        <v>2818</v>
      </c>
      <c r="F220" s="160" t="s">
        <v>2819</v>
      </c>
      <c r="G220" s="161" t="s">
        <v>453</v>
      </c>
      <c r="H220" s="162">
        <v>4.1429999999999998</v>
      </c>
      <c r="I220" s="163"/>
      <c r="J220" s="164">
        <f>ROUND(I220*H220,2)</f>
        <v>0</v>
      </c>
      <c r="K220" s="165"/>
      <c r="L220" s="34"/>
      <c r="M220" s="166" t="s">
        <v>1</v>
      </c>
      <c r="N220" s="167" t="s">
        <v>41</v>
      </c>
      <c r="O220" s="62"/>
      <c r="P220" s="168">
        <f>O220*H220</f>
        <v>0</v>
      </c>
      <c r="Q220" s="168">
        <v>2.29698</v>
      </c>
      <c r="R220" s="168">
        <f>Q220*H220</f>
        <v>9.5163881400000001</v>
      </c>
      <c r="S220" s="168">
        <v>0</v>
      </c>
      <c r="T220" s="169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70" t="s">
        <v>241</v>
      </c>
      <c r="AT220" s="170" t="s">
        <v>237</v>
      </c>
      <c r="AU220" s="170" t="s">
        <v>87</v>
      </c>
      <c r="AY220" s="18" t="s">
        <v>234</v>
      </c>
      <c r="BE220" s="171">
        <f>IF(N220="základná",J220,0)</f>
        <v>0</v>
      </c>
      <c r="BF220" s="171">
        <f>IF(N220="znížená",J220,0)</f>
        <v>0</v>
      </c>
      <c r="BG220" s="171">
        <f>IF(N220="zákl. prenesená",J220,0)</f>
        <v>0</v>
      </c>
      <c r="BH220" s="171">
        <f>IF(N220="zníž. prenesená",J220,0)</f>
        <v>0</v>
      </c>
      <c r="BI220" s="171">
        <f>IF(N220="nulová",J220,0)</f>
        <v>0</v>
      </c>
      <c r="BJ220" s="18" t="s">
        <v>87</v>
      </c>
      <c r="BK220" s="171">
        <f>ROUND(I220*H220,2)</f>
        <v>0</v>
      </c>
      <c r="BL220" s="18" t="s">
        <v>241</v>
      </c>
      <c r="BM220" s="170" t="s">
        <v>2820</v>
      </c>
    </row>
    <row r="221" spans="1:65" s="13" customFormat="1">
      <c r="B221" s="172"/>
      <c r="D221" s="173" t="s">
        <v>243</v>
      </c>
      <c r="E221" s="174" t="s">
        <v>1</v>
      </c>
      <c r="F221" s="175" t="s">
        <v>2821</v>
      </c>
      <c r="H221" s="174" t="s">
        <v>1</v>
      </c>
      <c r="I221" s="176"/>
      <c r="L221" s="172"/>
      <c r="M221" s="177"/>
      <c r="N221" s="178"/>
      <c r="O221" s="178"/>
      <c r="P221" s="178"/>
      <c r="Q221" s="178"/>
      <c r="R221" s="178"/>
      <c r="S221" s="178"/>
      <c r="T221" s="179"/>
      <c r="AT221" s="174" t="s">
        <v>243</v>
      </c>
      <c r="AU221" s="174" t="s">
        <v>87</v>
      </c>
      <c r="AV221" s="13" t="s">
        <v>82</v>
      </c>
      <c r="AW221" s="13" t="s">
        <v>29</v>
      </c>
      <c r="AX221" s="13" t="s">
        <v>75</v>
      </c>
      <c r="AY221" s="174" t="s">
        <v>234</v>
      </c>
    </row>
    <row r="222" spans="1:65" s="13" customFormat="1">
      <c r="B222" s="172"/>
      <c r="D222" s="173" t="s">
        <v>243</v>
      </c>
      <c r="E222" s="174" t="s">
        <v>1</v>
      </c>
      <c r="F222" s="175" t="s">
        <v>456</v>
      </c>
      <c r="H222" s="174" t="s">
        <v>1</v>
      </c>
      <c r="I222" s="176"/>
      <c r="L222" s="172"/>
      <c r="M222" s="177"/>
      <c r="N222" s="178"/>
      <c r="O222" s="178"/>
      <c r="P222" s="178"/>
      <c r="Q222" s="178"/>
      <c r="R222" s="178"/>
      <c r="S222" s="178"/>
      <c r="T222" s="179"/>
      <c r="AT222" s="174" t="s">
        <v>243</v>
      </c>
      <c r="AU222" s="174" t="s">
        <v>87</v>
      </c>
      <c r="AV222" s="13" t="s">
        <v>82</v>
      </c>
      <c r="AW222" s="13" t="s">
        <v>29</v>
      </c>
      <c r="AX222" s="13" t="s">
        <v>75</v>
      </c>
      <c r="AY222" s="174" t="s">
        <v>234</v>
      </c>
    </row>
    <row r="223" spans="1:65" s="14" customFormat="1">
      <c r="B223" s="180"/>
      <c r="D223" s="173" t="s">
        <v>243</v>
      </c>
      <c r="E223" s="181" t="s">
        <v>1</v>
      </c>
      <c r="F223" s="182" t="s">
        <v>2822</v>
      </c>
      <c r="H223" s="183">
        <v>2.3250000000000002</v>
      </c>
      <c r="I223" s="184"/>
      <c r="L223" s="180"/>
      <c r="M223" s="185"/>
      <c r="N223" s="186"/>
      <c r="O223" s="186"/>
      <c r="P223" s="186"/>
      <c r="Q223" s="186"/>
      <c r="R223" s="186"/>
      <c r="S223" s="186"/>
      <c r="T223" s="187"/>
      <c r="AT223" s="181" t="s">
        <v>243</v>
      </c>
      <c r="AU223" s="181" t="s">
        <v>87</v>
      </c>
      <c r="AV223" s="14" t="s">
        <v>87</v>
      </c>
      <c r="AW223" s="14" t="s">
        <v>29</v>
      </c>
      <c r="AX223" s="14" t="s">
        <v>75</v>
      </c>
      <c r="AY223" s="181" t="s">
        <v>234</v>
      </c>
    </row>
    <row r="224" spans="1:65" s="14" customFormat="1">
      <c r="B224" s="180"/>
      <c r="D224" s="173" t="s">
        <v>243</v>
      </c>
      <c r="E224" s="181" t="s">
        <v>1</v>
      </c>
      <c r="F224" s="182" t="s">
        <v>2823</v>
      </c>
      <c r="H224" s="183">
        <v>0.67500000000000004</v>
      </c>
      <c r="I224" s="184"/>
      <c r="L224" s="180"/>
      <c r="M224" s="185"/>
      <c r="N224" s="186"/>
      <c r="O224" s="186"/>
      <c r="P224" s="186"/>
      <c r="Q224" s="186"/>
      <c r="R224" s="186"/>
      <c r="S224" s="186"/>
      <c r="T224" s="187"/>
      <c r="AT224" s="181" t="s">
        <v>243</v>
      </c>
      <c r="AU224" s="181" t="s">
        <v>87</v>
      </c>
      <c r="AV224" s="14" t="s">
        <v>87</v>
      </c>
      <c r="AW224" s="14" t="s">
        <v>29</v>
      </c>
      <c r="AX224" s="14" t="s">
        <v>75</v>
      </c>
      <c r="AY224" s="181" t="s">
        <v>234</v>
      </c>
    </row>
    <row r="225" spans="1:65" s="14" customFormat="1">
      <c r="B225" s="180"/>
      <c r="D225" s="173" t="s">
        <v>243</v>
      </c>
      <c r="E225" s="181" t="s">
        <v>1</v>
      </c>
      <c r="F225" s="182" t="s">
        <v>2824</v>
      </c>
      <c r="H225" s="183">
        <v>0.375</v>
      </c>
      <c r="I225" s="184"/>
      <c r="L225" s="180"/>
      <c r="M225" s="185"/>
      <c r="N225" s="186"/>
      <c r="O225" s="186"/>
      <c r="P225" s="186"/>
      <c r="Q225" s="186"/>
      <c r="R225" s="186"/>
      <c r="S225" s="186"/>
      <c r="T225" s="187"/>
      <c r="AT225" s="181" t="s">
        <v>243</v>
      </c>
      <c r="AU225" s="181" t="s">
        <v>87</v>
      </c>
      <c r="AV225" s="14" t="s">
        <v>87</v>
      </c>
      <c r="AW225" s="14" t="s">
        <v>29</v>
      </c>
      <c r="AX225" s="14" t="s">
        <v>75</v>
      </c>
      <c r="AY225" s="181" t="s">
        <v>234</v>
      </c>
    </row>
    <row r="226" spans="1:65" s="14" customFormat="1">
      <c r="B226" s="180"/>
      <c r="D226" s="173" t="s">
        <v>243</v>
      </c>
      <c r="E226" s="181" t="s">
        <v>1</v>
      </c>
      <c r="F226" s="182" t="s">
        <v>2825</v>
      </c>
      <c r="H226" s="183">
        <v>0.76800000000000002</v>
      </c>
      <c r="I226" s="184"/>
      <c r="L226" s="180"/>
      <c r="M226" s="185"/>
      <c r="N226" s="186"/>
      <c r="O226" s="186"/>
      <c r="P226" s="186"/>
      <c r="Q226" s="186"/>
      <c r="R226" s="186"/>
      <c r="S226" s="186"/>
      <c r="T226" s="187"/>
      <c r="AT226" s="181" t="s">
        <v>243</v>
      </c>
      <c r="AU226" s="181" t="s">
        <v>87</v>
      </c>
      <c r="AV226" s="14" t="s">
        <v>87</v>
      </c>
      <c r="AW226" s="14" t="s">
        <v>29</v>
      </c>
      <c r="AX226" s="14" t="s">
        <v>75</v>
      </c>
      <c r="AY226" s="181" t="s">
        <v>234</v>
      </c>
    </row>
    <row r="227" spans="1:65" s="15" customFormat="1">
      <c r="B227" s="188"/>
      <c r="D227" s="173" t="s">
        <v>243</v>
      </c>
      <c r="E227" s="189" t="s">
        <v>1</v>
      </c>
      <c r="F227" s="190" t="s">
        <v>248</v>
      </c>
      <c r="H227" s="191">
        <v>4.1429999999999998</v>
      </c>
      <c r="I227" s="192"/>
      <c r="L227" s="188"/>
      <c r="M227" s="193"/>
      <c r="N227" s="194"/>
      <c r="O227" s="194"/>
      <c r="P227" s="194"/>
      <c r="Q227" s="194"/>
      <c r="R227" s="194"/>
      <c r="S227" s="194"/>
      <c r="T227" s="195"/>
      <c r="AT227" s="189" t="s">
        <v>243</v>
      </c>
      <c r="AU227" s="189" t="s">
        <v>87</v>
      </c>
      <c r="AV227" s="15" t="s">
        <v>241</v>
      </c>
      <c r="AW227" s="15" t="s">
        <v>29</v>
      </c>
      <c r="AX227" s="15" t="s">
        <v>82</v>
      </c>
      <c r="AY227" s="189" t="s">
        <v>234</v>
      </c>
    </row>
    <row r="228" spans="1:65" s="2" customFormat="1" ht="24.15" customHeight="1">
      <c r="A228" s="33"/>
      <c r="B228" s="157"/>
      <c r="C228" s="158" t="s">
        <v>7</v>
      </c>
      <c r="D228" s="158" t="s">
        <v>237</v>
      </c>
      <c r="E228" s="159" t="s">
        <v>2826</v>
      </c>
      <c r="F228" s="160" t="s">
        <v>2827</v>
      </c>
      <c r="G228" s="161" t="s">
        <v>256</v>
      </c>
      <c r="H228" s="162">
        <v>34.68</v>
      </c>
      <c r="I228" s="163"/>
      <c r="J228" s="164">
        <f>ROUND(I228*H228,2)</f>
        <v>0</v>
      </c>
      <c r="K228" s="165"/>
      <c r="L228" s="34"/>
      <c r="M228" s="166" t="s">
        <v>1</v>
      </c>
      <c r="N228" s="167" t="s">
        <v>41</v>
      </c>
      <c r="O228" s="62"/>
      <c r="P228" s="168">
        <f>O228*H228</f>
        <v>0</v>
      </c>
      <c r="Q228" s="168">
        <v>3.4099999999999998E-3</v>
      </c>
      <c r="R228" s="168">
        <f>Q228*H228</f>
        <v>0.1182588</v>
      </c>
      <c r="S228" s="168">
        <v>0</v>
      </c>
      <c r="T228" s="169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70" t="s">
        <v>241</v>
      </c>
      <c r="AT228" s="170" t="s">
        <v>237</v>
      </c>
      <c r="AU228" s="170" t="s">
        <v>87</v>
      </c>
      <c r="AY228" s="18" t="s">
        <v>234</v>
      </c>
      <c r="BE228" s="171">
        <f>IF(N228="základná",J228,0)</f>
        <v>0</v>
      </c>
      <c r="BF228" s="171">
        <f>IF(N228="znížená",J228,0)</f>
        <v>0</v>
      </c>
      <c r="BG228" s="171">
        <f>IF(N228="zákl. prenesená",J228,0)</f>
        <v>0</v>
      </c>
      <c r="BH228" s="171">
        <f>IF(N228="zníž. prenesená",J228,0)</f>
        <v>0</v>
      </c>
      <c r="BI228" s="171">
        <f>IF(N228="nulová",J228,0)</f>
        <v>0</v>
      </c>
      <c r="BJ228" s="18" t="s">
        <v>87</v>
      </c>
      <c r="BK228" s="171">
        <f>ROUND(I228*H228,2)</f>
        <v>0</v>
      </c>
      <c r="BL228" s="18" t="s">
        <v>241</v>
      </c>
      <c r="BM228" s="170" t="s">
        <v>2828</v>
      </c>
    </row>
    <row r="229" spans="1:65" s="13" customFormat="1">
      <c r="B229" s="172"/>
      <c r="D229" s="173" t="s">
        <v>243</v>
      </c>
      <c r="E229" s="174" t="s">
        <v>1</v>
      </c>
      <c r="F229" s="175" t="s">
        <v>2821</v>
      </c>
      <c r="H229" s="174" t="s">
        <v>1</v>
      </c>
      <c r="I229" s="176"/>
      <c r="L229" s="172"/>
      <c r="M229" s="177"/>
      <c r="N229" s="178"/>
      <c r="O229" s="178"/>
      <c r="P229" s="178"/>
      <c r="Q229" s="178"/>
      <c r="R229" s="178"/>
      <c r="S229" s="178"/>
      <c r="T229" s="179"/>
      <c r="AT229" s="174" t="s">
        <v>243</v>
      </c>
      <c r="AU229" s="174" t="s">
        <v>87</v>
      </c>
      <c r="AV229" s="13" t="s">
        <v>82</v>
      </c>
      <c r="AW229" s="13" t="s">
        <v>29</v>
      </c>
      <c r="AX229" s="13" t="s">
        <v>75</v>
      </c>
      <c r="AY229" s="174" t="s">
        <v>234</v>
      </c>
    </row>
    <row r="230" spans="1:65" s="13" customFormat="1">
      <c r="B230" s="172"/>
      <c r="D230" s="173" t="s">
        <v>243</v>
      </c>
      <c r="E230" s="174" t="s">
        <v>1</v>
      </c>
      <c r="F230" s="175" t="s">
        <v>456</v>
      </c>
      <c r="H230" s="174" t="s">
        <v>1</v>
      </c>
      <c r="I230" s="176"/>
      <c r="L230" s="172"/>
      <c r="M230" s="177"/>
      <c r="N230" s="178"/>
      <c r="O230" s="178"/>
      <c r="P230" s="178"/>
      <c r="Q230" s="178"/>
      <c r="R230" s="178"/>
      <c r="S230" s="178"/>
      <c r="T230" s="179"/>
      <c r="AT230" s="174" t="s">
        <v>243</v>
      </c>
      <c r="AU230" s="174" t="s">
        <v>87</v>
      </c>
      <c r="AV230" s="13" t="s">
        <v>82</v>
      </c>
      <c r="AW230" s="13" t="s">
        <v>29</v>
      </c>
      <c r="AX230" s="13" t="s">
        <v>75</v>
      </c>
      <c r="AY230" s="174" t="s">
        <v>234</v>
      </c>
    </row>
    <row r="231" spans="1:65" s="14" customFormat="1">
      <c r="B231" s="180"/>
      <c r="D231" s="173" t="s">
        <v>243</v>
      </c>
      <c r="E231" s="181" t="s">
        <v>1</v>
      </c>
      <c r="F231" s="182" t="s">
        <v>2829</v>
      </c>
      <c r="H231" s="183">
        <v>18.600000000000001</v>
      </c>
      <c r="I231" s="184"/>
      <c r="L231" s="180"/>
      <c r="M231" s="185"/>
      <c r="N231" s="186"/>
      <c r="O231" s="186"/>
      <c r="P231" s="186"/>
      <c r="Q231" s="186"/>
      <c r="R231" s="186"/>
      <c r="S231" s="186"/>
      <c r="T231" s="187"/>
      <c r="AT231" s="181" t="s">
        <v>243</v>
      </c>
      <c r="AU231" s="181" t="s">
        <v>87</v>
      </c>
      <c r="AV231" s="14" t="s">
        <v>87</v>
      </c>
      <c r="AW231" s="14" t="s">
        <v>29</v>
      </c>
      <c r="AX231" s="14" t="s">
        <v>75</v>
      </c>
      <c r="AY231" s="181" t="s">
        <v>234</v>
      </c>
    </row>
    <row r="232" spans="1:65" s="14" customFormat="1">
      <c r="B232" s="180"/>
      <c r="D232" s="173" t="s">
        <v>243</v>
      </c>
      <c r="E232" s="181" t="s">
        <v>1</v>
      </c>
      <c r="F232" s="182" t="s">
        <v>2830</v>
      </c>
      <c r="H232" s="183">
        <v>5.4</v>
      </c>
      <c r="I232" s="184"/>
      <c r="L232" s="180"/>
      <c r="M232" s="185"/>
      <c r="N232" s="186"/>
      <c r="O232" s="186"/>
      <c r="P232" s="186"/>
      <c r="Q232" s="186"/>
      <c r="R232" s="186"/>
      <c r="S232" s="186"/>
      <c r="T232" s="187"/>
      <c r="AT232" s="181" t="s">
        <v>243</v>
      </c>
      <c r="AU232" s="181" t="s">
        <v>87</v>
      </c>
      <c r="AV232" s="14" t="s">
        <v>87</v>
      </c>
      <c r="AW232" s="14" t="s">
        <v>29</v>
      </c>
      <c r="AX232" s="14" t="s">
        <v>75</v>
      </c>
      <c r="AY232" s="181" t="s">
        <v>234</v>
      </c>
    </row>
    <row r="233" spans="1:65" s="14" customFormat="1">
      <c r="B233" s="180"/>
      <c r="D233" s="173" t="s">
        <v>243</v>
      </c>
      <c r="E233" s="181" t="s">
        <v>1</v>
      </c>
      <c r="F233" s="182" t="s">
        <v>2831</v>
      </c>
      <c r="H233" s="183">
        <v>3</v>
      </c>
      <c r="I233" s="184"/>
      <c r="L233" s="180"/>
      <c r="M233" s="185"/>
      <c r="N233" s="186"/>
      <c r="O233" s="186"/>
      <c r="P233" s="186"/>
      <c r="Q233" s="186"/>
      <c r="R233" s="186"/>
      <c r="S233" s="186"/>
      <c r="T233" s="187"/>
      <c r="AT233" s="181" t="s">
        <v>243</v>
      </c>
      <c r="AU233" s="181" t="s">
        <v>87</v>
      </c>
      <c r="AV233" s="14" t="s">
        <v>87</v>
      </c>
      <c r="AW233" s="14" t="s">
        <v>29</v>
      </c>
      <c r="AX233" s="14" t="s">
        <v>75</v>
      </c>
      <c r="AY233" s="181" t="s">
        <v>234</v>
      </c>
    </row>
    <row r="234" spans="1:65" s="14" customFormat="1">
      <c r="B234" s="180"/>
      <c r="D234" s="173" t="s">
        <v>243</v>
      </c>
      <c r="E234" s="181" t="s">
        <v>1</v>
      </c>
      <c r="F234" s="182" t="s">
        <v>2832</v>
      </c>
      <c r="H234" s="183">
        <v>7.68</v>
      </c>
      <c r="I234" s="184"/>
      <c r="L234" s="180"/>
      <c r="M234" s="185"/>
      <c r="N234" s="186"/>
      <c r="O234" s="186"/>
      <c r="P234" s="186"/>
      <c r="Q234" s="186"/>
      <c r="R234" s="186"/>
      <c r="S234" s="186"/>
      <c r="T234" s="187"/>
      <c r="AT234" s="181" t="s">
        <v>243</v>
      </c>
      <c r="AU234" s="181" t="s">
        <v>87</v>
      </c>
      <c r="AV234" s="14" t="s">
        <v>87</v>
      </c>
      <c r="AW234" s="14" t="s">
        <v>29</v>
      </c>
      <c r="AX234" s="14" t="s">
        <v>75</v>
      </c>
      <c r="AY234" s="181" t="s">
        <v>234</v>
      </c>
    </row>
    <row r="235" spans="1:65" s="15" customFormat="1">
      <c r="B235" s="188"/>
      <c r="D235" s="173" t="s">
        <v>243</v>
      </c>
      <c r="E235" s="189" t="s">
        <v>1</v>
      </c>
      <c r="F235" s="190" t="s">
        <v>248</v>
      </c>
      <c r="H235" s="191">
        <v>34.68</v>
      </c>
      <c r="I235" s="192"/>
      <c r="L235" s="188"/>
      <c r="M235" s="193"/>
      <c r="N235" s="194"/>
      <c r="O235" s="194"/>
      <c r="P235" s="194"/>
      <c r="Q235" s="194"/>
      <c r="R235" s="194"/>
      <c r="S235" s="194"/>
      <c r="T235" s="195"/>
      <c r="AT235" s="189" t="s">
        <v>243</v>
      </c>
      <c r="AU235" s="189" t="s">
        <v>87</v>
      </c>
      <c r="AV235" s="15" t="s">
        <v>241</v>
      </c>
      <c r="AW235" s="15" t="s">
        <v>29</v>
      </c>
      <c r="AX235" s="15" t="s">
        <v>82</v>
      </c>
      <c r="AY235" s="189" t="s">
        <v>234</v>
      </c>
    </row>
    <row r="236" spans="1:65" s="2" customFormat="1" ht="24.15" customHeight="1">
      <c r="A236" s="33"/>
      <c r="B236" s="157"/>
      <c r="C236" s="158" t="s">
        <v>362</v>
      </c>
      <c r="D236" s="158" t="s">
        <v>237</v>
      </c>
      <c r="E236" s="159" t="s">
        <v>2833</v>
      </c>
      <c r="F236" s="160" t="s">
        <v>2834</v>
      </c>
      <c r="G236" s="161" t="s">
        <v>256</v>
      </c>
      <c r="H236" s="162">
        <v>34.68</v>
      </c>
      <c r="I236" s="163"/>
      <c r="J236" s="164">
        <f>ROUND(I236*H236,2)</f>
        <v>0</v>
      </c>
      <c r="K236" s="165"/>
      <c r="L236" s="34"/>
      <c r="M236" s="166" t="s">
        <v>1</v>
      </c>
      <c r="N236" s="167" t="s">
        <v>41</v>
      </c>
      <c r="O236" s="62"/>
      <c r="P236" s="168">
        <f>O236*H236</f>
        <v>0</v>
      </c>
      <c r="Q236" s="168">
        <v>0</v>
      </c>
      <c r="R236" s="168">
        <f>Q236*H236</f>
        <v>0</v>
      </c>
      <c r="S236" s="168">
        <v>0</v>
      </c>
      <c r="T236" s="169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70" t="s">
        <v>241</v>
      </c>
      <c r="AT236" s="170" t="s">
        <v>237</v>
      </c>
      <c r="AU236" s="170" t="s">
        <v>87</v>
      </c>
      <c r="AY236" s="18" t="s">
        <v>234</v>
      </c>
      <c r="BE236" s="171">
        <f>IF(N236="základná",J236,0)</f>
        <v>0</v>
      </c>
      <c r="BF236" s="171">
        <f>IF(N236="znížená",J236,0)</f>
        <v>0</v>
      </c>
      <c r="BG236" s="171">
        <f>IF(N236="zákl. prenesená",J236,0)</f>
        <v>0</v>
      </c>
      <c r="BH236" s="171">
        <f>IF(N236="zníž. prenesená",J236,0)</f>
        <v>0</v>
      </c>
      <c r="BI236" s="171">
        <f>IF(N236="nulová",J236,0)</f>
        <v>0</v>
      </c>
      <c r="BJ236" s="18" t="s">
        <v>87</v>
      </c>
      <c r="BK236" s="171">
        <f>ROUND(I236*H236,2)</f>
        <v>0</v>
      </c>
      <c r="BL236" s="18" t="s">
        <v>241</v>
      </c>
      <c r="BM236" s="170" t="s">
        <v>2835</v>
      </c>
    </row>
    <row r="237" spans="1:65" s="2" customFormat="1" ht="24.15" customHeight="1">
      <c r="A237" s="33"/>
      <c r="B237" s="157"/>
      <c r="C237" s="158" t="s">
        <v>367</v>
      </c>
      <c r="D237" s="158" t="s">
        <v>237</v>
      </c>
      <c r="E237" s="159" t="s">
        <v>2836</v>
      </c>
      <c r="F237" s="160" t="s">
        <v>2837</v>
      </c>
      <c r="G237" s="161" t="s">
        <v>267</v>
      </c>
      <c r="H237" s="162">
        <v>0.629</v>
      </c>
      <c r="I237" s="163"/>
      <c r="J237" s="164">
        <f>ROUND(I237*H237,2)</f>
        <v>0</v>
      </c>
      <c r="K237" s="165"/>
      <c r="L237" s="34"/>
      <c r="M237" s="166" t="s">
        <v>1</v>
      </c>
      <c r="N237" s="167" t="s">
        <v>41</v>
      </c>
      <c r="O237" s="62"/>
      <c r="P237" s="168">
        <f>O237*H237</f>
        <v>0</v>
      </c>
      <c r="Q237" s="168">
        <v>1.0165999999999999</v>
      </c>
      <c r="R237" s="168">
        <f>Q237*H237</f>
        <v>0.63944139999999994</v>
      </c>
      <c r="S237" s="168">
        <v>0</v>
      </c>
      <c r="T237" s="169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70" t="s">
        <v>241</v>
      </c>
      <c r="AT237" s="170" t="s">
        <v>237</v>
      </c>
      <c r="AU237" s="170" t="s">
        <v>87</v>
      </c>
      <c r="AY237" s="18" t="s">
        <v>234</v>
      </c>
      <c r="BE237" s="171">
        <f>IF(N237="základná",J237,0)</f>
        <v>0</v>
      </c>
      <c r="BF237" s="171">
        <f>IF(N237="znížená",J237,0)</f>
        <v>0</v>
      </c>
      <c r="BG237" s="171">
        <f>IF(N237="zákl. prenesená",J237,0)</f>
        <v>0</v>
      </c>
      <c r="BH237" s="171">
        <f>IF(N237="zníž. prenesená",J237,0)</f>
        <v>0</v>
      </c>
      <c r="BI237" s="171">
        <f>IF(N237="nulová",J237,0)</f>
        <v>0</v>
      </c>
      <c r="BJ237" s="18" t="s">
        <v>87</v>
      </c>
      <c r="BK237" s="171">
        <f>ROUND(I237*H237,2)</f>
        <v>0</v>
      </c>
      <c r="BL237" s="18" t="s">
        <v>241</v>
      </c>
      <c r="BM237" s="170" t="s">
        <v>2838</v>
      </c>
    </row>
    <row r="238" spans="1:65" s="13" customFormat="1">
      <c r="B238" s="172"/>
      <c r="D238" s="173" t="s">
        <v>243</v>
      </c>
      <c r="E238" s="174" t="s">
        <v>1</v>
      </c>
      <c r="F238" s="175" t="s">
        <v>2839</v>
      </c>
      <c r="H238" s="174" t="s">
        <v>1</v>
      </c>
      <c r="I238" s="176"/>
      <c r="L238" s="172"/>
      <c r="M238" s="177"/>
      <c r="N238" s="178"/>
      <c r="O238" s="178"/>
      <c r="P238" s="178"/>
      <c r="Q238" s="178"/>
      <c r="R238" s="178"/>
      <c r="S238" s="178"/>
      <c r="T238" s="179"/>
      <c r="AT238" s="174" t="s">
        <v>243</v>
      </c>
      <c r="AU238" s="174" t="s">
        <v>87</v>
      </c>
      <c r="AV238" s="13" t="s">
        <v>82</v>
      </c>
      <c r="AW238" s="13" t="s">
        <v>29</v>
      </c>
      <c r="AX238" s="13" t="s">
        <v>75</v>
      </c>
      <c r="AY238" s="174" t="s">
        <v>234</v>
      </c>
    </row>
    <row r="239" spans="1:65" s="14" customFormat="1">
      <c r="B239" s="180"/>
      <c r="D239" s="173" t="s">
        <v>243</v>
      </c>
      <c r="E239" s="181" t="s">
        <v>1</v>
      </c>
      <c r="F239" s="182" t="s">
        <v>2840</v>
      </c>
      <c r="H239" s="183">
        <v>0.105</v>
      </c>
      <c r="I239" s="184"/>
      <c r="L239" s="180"/>
      <c r="M239" s="185"/>
      <c r="N239" s="186"/>
      <c r="O239" s="186"/>
      <c r="P239" s="186"/>
      <c r="Q239" s="186"/>
      <c r="R239" s="186"/>
      <c r="S239" s="186"/>
      <c r="T239" s="187"/>
      <c r="AT239" s="181" t="s">
        <v>243</v>
      </c>
      <c r="AU239" s="181" t="s">
        <v>87</v>
      </c>
      <c r="AV239" s="14" t="s">
        <v>87</v>
      </c>
      <c r="AW239" s="14" t="s">
        <v>29</v>
      </c>
      <c r="AX239" s="14" t="s">
        <v>75</v>
      </c>
      <c r="AY239" s="181" t="s">
        <v>234</v>
      </c>
    </row>
    <row r="240" spans="1:65" s="14" customFormat="1">
      <c r="B240" s="180"/>
      <c r="D240" s="173" t="s">
        <v>243</v>
      </c>
      <c r="E240" s="181" t="s">
        <v>1</v>
      </c>
      <c r="F240" s="182" t="s">
        <v>2841</v>
      </c>
      <c r="H240" s="183">
        <v>0.33</v>
      </c>
      <c r="I240" s="184"/>
      <c r="L240" s="180"/>
      <c r="M240" s="185"/>
      <c r="N240" s="186"/>
      <c r="O240" s="186"/>
      <c r="P240" s="186"/>
      <c r="Q240" s="186"/>
      <c r="R240" s="186"/>
      <c r="S240" s="186"/>
      <c r="T240" s="187"/>
      <c r="AT240" s="181" t="s">
        <v>243</v>
      </c>
      <c r="AU240" s="181" t="s">
        <v>87</v>
      </c>
      <c r="AV240" s="14" t="s">
        <v>87</v>
      </c>
      <c r="AW240" s="14" t="s">
        <v>29</v>
      </c>
      <c r="AX240" s="14" t="s">
        <v>75</v>
      </c>
      <c r="AY240" s="181" t="s">
        <v>234</v>
      </c>
    </row>
    <row r="241" spans="1:65" s="14" customFormat="1">
      <c r="B241" s="180"/>
      <c r="D241" s="173" t="s">
        <v>243</v>
      </c>
      <c r="E241" s="181" t="s">
        <v>1</v>
      </c>
      <c r="F241" s="182" t="s">
        <v>2842</v>
      </c>
      <c r="H241" s="183">
        <v>0.13500000000000001</v>
      </c>
      <c r="I241" s="184"/>
      <c r="L241" s="180"/>
      <c r="M241" s="185"/>
      <c r="N241" s="186"/>
      <c r="O241" s="186"/>
      <c r="P241" s="186"/>
      <c r="Q241" s="186"/>
      <c r="R241" s="186"/>
      <c r="S241" s="186"/>
      <c r="T241" s="187"/>
      <c r="AT241" s="181" t="s">
        <v>243</v>
      </c>
      <c r="AU241" s="181" t="s">
        <v>87</v>
      </c>
      <c r="AV241" s="14" t="s">
        <v>87</v>
      </c>
      <c r="AW241" s="14" t="s">
        <v>29</v>
      </c>
      <c r="AX241" s="14" t="s">
        <v>75</v>
      </c>
      <c r="AY241" s="181" t="s">
        <v>234</v>
      </c>
    </row>
    <row r="242" spans="1:65" s="14" customFormat="1">
      <c r="B242" s="180"/>
      <c r="D242" s="173" t="s">
        <v>243</v>
      </c>
      <c r="E242" s="181" t="s">
        <v>1</v>
      </c>
      <c r="F242" s="182" t="s">
        <v>2843</v>
      </c>
      <c r="H242" s="183">
        <v>5.8999999999999997E-2</v>
      </c>
      <c r="I242" s="184"/>
      <c r="L242" s="180"/>
      <c r="M242" s="185"/>
      <c r="N242" s="186"/>
      <c r="O242" s="186"/>
      <c r="P242" s="186"/>
      <c r="Q242" s="186"/>
      <c r="R242" s="186"/>
      <c r="S242" s="186"/>
      <c r="T242" s="187"/>
      <c r="AT242" s="181" t="s">
        <v>243</v>
      </c>
      <c r="AU242" s="181" t="s">
        <v>87</v>
      </c>
      <c r="AV242" s="14" t="s">
        <v>87</v>
      </c>
      <c r="AW242" s="14" t="s">
        <v>29</v>
      </c>
      <c r="AX242" s="14" t="s">
        <v>75</v>
      </c>
      <c r="AY242" s="181" t="s">
        <v>234</v>
      </c>
    </row>
    <row r="243" spans="1:65" s="15" customFormat="1">
      <c r="B243" s="188"/>
      <c r="D243" s="173" t="s">
        <v>243</v>
      </c>
      <c r="E243" s="189" t="s">
        <v>1</v>
      </c>
      <c r="F243" s="190" t="s">
        <v>248</v>
      </c>
      <c r="H243" s="191">
        <v>0.629</v>
      </c>
      <c r="I243" s="192"/>
      <c r="L243" s="188"/>
      <c r="M243" s="193"/>
      <c r="N243" s="194"/>
      <c r="O243" s="194"/>
      <c r="P243" s="194"/>
      <c r="Q243" s="194"/>
      <c r="R243" s="194"/>
      <c r="S243" s="194"/>
      <c r="T243" s="195"/>
      <c r="AT243" s="189" t="s">
        <v>243</v>
      </c>
      <c r="AU243" s="189" t="s">
        <v>87</v>
      </c>
      <c r="AV243" s="15" t="s">
        <v>241</v>
      </c>
      <c r="AW243" s="15" t="s">
        <v>29</v>
      </c>
      <c r="AX243" s="15" t="s">
        <v>82</v>
      </c>
      <c r="AY243" s="189" t="s">
        <v>234</v>
      </c>
    </row>
    <row r="244" spans="1:65" s="2" customFormat="1" ht="33" customHeight="1">
      <c r="A244" s="33"/>
      <c r="B244" s="157"/>
      <c r="C244" s="158" t="s">
        <v>372</v>
      </c>
      <c r="D244" s="158" t="s">
        <v>237</v>
      </c>
      <c r="E244" s="159" t="s">
        <v>2844</v>
      </c>
      <c r="F244" s="160" t="s">
        <v>2845</v>
      </c>
      <c r="G244" s="161" t="s">
        <v>256</v>
      </c>
      <c r="H244" s="162">
        <v>10.692</v>
      </c>
      <c r="I244" s="163"/>
      <c r="J244" s="164">
        <f>ROUND(I244*H244,2)</f>
        <v>0</v>
      </c>
      <c r="K244" s="165"/>
      <c r="L244" s="34"/>
      <c r="M244" s="166" t="s">
        <v>1</v>
      </c>
      <c r="N244" s="167" t="s">
        <v>41</v>
      </c>
      <c r="O244" s="62"/>
      <c r="P244" s="168">
        <f>O244*H244</f>
        <v>0</v>
      </c>
      <c r="Q244" s="168">
        <v>1.4999999999999999E-4</v>
      </c>
      <c r="R244" s="168">
        <f>Q244*H244</f>
        <v>1.6037999999999998E-3</v>
      </c>
      <c r="S244" s="168">
        <v>0</v>
      </c>
      <c r="T244" s="169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70" t="s">
        <v>241</v>
      </c>
      <c r="AT244" s="170" t="s">
        <v>237</v>
      </c>
      <c r="AU244" s="170" t="s">
        <v>87</v>
      </c>
      <c r="AY244" s="18" t="s">
        <v>234</v>
      </c>
      <c r="BE244" s="171">
        <f>IF(N244="základná",J244,0)</f>
        <v>0</v>
      </c>
      <c r="BF244" s="171">
        <f>IF(N244="znížená",J244,0)</f>
        <v>0</v>
      </c>
      <c r="BG244" s="171">
        <f>IF(N244="zákl. prenesená",J244,0)</f>
        <v>0</v>
      </c>
      <c r="BH244" s="171">
        <f>IF(N244="zníž. prenesená",J244,0)</f>
        <v>0</v>
      </c>
      <c r="BI244" s="171">
        <f>IF(N244="nulová",J244,0)</f>
        <v>0</v>
      </c>
      <c r="BJ244" s="18" t="s">
        <v>87</v>
      </c>
      <c r="BK244" s="171">
        <f>ROUND(I244*H244,2)</f>
        <v>0</v>
      </c>
      <c r="BL244" s="18" t="s">
        <v>241</v>
      </c>
      <c r="BM244" s="170" t="s">
        <v>2846</v>
      </c>
    </row>
    <row r="245" spans="1:65" s="13" customFormat="1">
      <c r="B245" s="172"/>
      <c r="D245" s="173" t="s">
        <v>243</v>
      </c>
      <c r="E245" s="174" t="s">
        <v>1</v>
      </c>
      <c r="F245" s="175" t="s">
        <v>2821</v>
      </c>
      <c r="H245" s="174" t="s">
        <v>1</v>
      </c>
      <c r="I245" s="176"/>
      <c r="L245" s="172"/>
      <c r="M245" s="177"/>
      <c r="N245" s="178"/>
      <c r="O245" s="178"/>
      <c r="P245" s="178"/>
      <c r="Q245" s="178"/>
      <c r="R245" s="178"/>
      <c r="S245" s="178"/>
      <c r="T245" s="179"/>
      <c r="AT245" s="174" t="s">
        <v>243</v>
      </c>
      <c r="AU245" s="174" t="s">
        <v>87</v>
      </c>
      <c r="AV245" s="13" t="s">
        <v>82</v>
      </c>
      <c r="AW245" s="13" t="s">
        <v>29</v>
      </c>
      <c r="AX245" s="13" t="s">
        <v>75</v>
      </c>
      <c r="AY245" s="174" t="s">
        <v>234</v>
      </c>
    </row>
    <row r="246" spans="1:65" s="13" customFormat="1">
      <c r="B246" s="172"/>
      <c r="D246" s="173" t="s">
        <v>243</v>
      </c>
      <c r="E246" s="174" t="s">
        <v>1</v>
      </c>
      <c r="F246" s="175" t="s">
        <v>456</v>
      </c>
      <c r="H246" s="174" t="s">
        <v>1</v>
      </c>
      <c r="I246" s="176"/>
      <c r="L246" s="172"/>
      <c r="M246" s="177"/>
      <c r="N246" s="178"/>
      <c r="O246" s="178"/>
      <c r="P246" s="178"/>
      <c r="Q246" s="178"/>
      <c r="R246" s="178"/>
      <c r="S246" s="178"/>
      <c r="T246" s="179"/>
      <c r="AT246" s="174" t="s">
        <v>243</v>
      </c>
      <c r="AU246" s="174" t="s">
        <v>87</v>
      </c>
      <c r="AV246" s="13" t="s">
        <v>82</v>
      </c>
      <c r="AW246" s="13" t="s">
        <v>29</v>
      </c>
      <c r="AX246" s="13" t="s">
        <v>75</v>
      </c>
      <c r="AY246" s="174" t="s">
        <v>234</v>
      </c>
    </row>
    <row r="247" spans="1:65" s="14" customFormat="1">
      <c r="B247" s="180"/>
      <c r="D247" s="173" t="s">
        <v>243</v>
      </c>
      <c r="E247" s="181" t="s">
        <v>1</v>
      </c>
      <c r="F247" s="182" t="s">
        <v>2847</v>
      </c>
      <c r="H247" s="183">
        <v>9.2080000000000002</v>
      </c>
      <c r="I247" s="184"/>
      <c r="L247" s="180"/>
      <c r="M247" s="185"/>
      <c r="N247" s="186"/>
      <c r="O247" s="186"/>
      <c r="P247" s="186"/>
      <c r="Q247" s="186"/>
      <c r="R247" s="186"/>
      <c r="S247" s="186"/>
      <c r="T247" s="187"/>
      <c r="AT247" s="181" t="s">
        <v>243</v>
      </c>
      <c r="AU247" s="181" t="s">
        <v>87</v>
      </c>
      <c r="AV247" s="14" t="s">
        <v>87</v>
      </c>
      <c r="AW247" s="14" t="s">
        <v>29</v>
      </c>
      <c r="AX247" s="14" t="s">
        <v>75</v>
      </c>
      <c r="AY247" s="181" t="s">
        <v>234</v>
      </c>
    </row>
    <row r="248" spans="1:65" s="14" customFormat="1">
      <c r="B248" s="180"/>
      <c r="D248" s="173" t="s">
        <v>243</v>
      </c>
      <c r="E248" s="181" t="s">
        <v>1</v>
      </c>
      <c r="F248" s="182" t="s">
        <v>2848</v>
      </c>
      <c r="H248" s="183">
        <v>1.484</v>
      </c>
      <c r="I248" s="184"/>
      <c r="L248" s="180"/>
      <c r="M248" s="185"/>
      <c r="N248" s="186"/>
      <c r="O248" s="186"/>
      <c r="P248" s="186"/>
      <c r="Q248" s="186"/>
      <c r="R248" s="186"/>
      <c r="S248" s="186"/>
      <c r="T248" s="187"/>
      <c r="AT248" s="181" t="s">
        <v>243</v>
      </c>
      <c r="AU248" s="181" t="s">
        <v>87</v>
      </c>
      <c r="AV248" s="14" t="s">
        <v>87</v>
      </c>
      <c r="AW248" s="14" t="s">
        <v>29</v>
      </c>
      <c r="AX248" s="14" t="s">
        <v>75</v>
      </c>
      <c r="AY248" s="181" t="s">
        <v>234</v>
      </c>
    </row>
    <row r="249" spans="1:65" s="15" customFormat="1">
      <c r="B249" s="188"/>
      <c r="D249" s="173" t="s">
        <v>243</v>
      </c>
      <c r="E249" s="189" t="s">
        <v>1</v>
      </c>
      <c r="F249" s="190" t="s">
        <v>248</v>
      </c>
      <c r="H249" s="191">
        <v>10.692</v>
      </c>
      <c r="I249" s="192"/>
      <c r="L249" s="188"/>
      <c r="M249" s="193"/>
      <c r="N249" s="194"/>
      <c r="O249" s="194"/>
      <c r="P249" s="194"/>
      <c r="Q249" s="194"/>
      <c r="R249" s="194"/>
      <c r="S249" s="194"/>
      <c r="T249" s="195"/>
      <c r="AT249" s="189" t="s">
        <v>243</v>
      </c>
      <c r="AU249" s="189" t="s">
        <v>87</v>
      </c>
      <c r="AV249" s="15" t="s">
        <v>241</v>
      </c>
      <c r="AW249" s="15" t="s">
        <v>29</v>
      </c>
      <c r="AX249" s="15" t="s">
        <v>82</v>
      </c>
      <c r="AY249" s="189" t="s">
        <v>234</v>
      </c>
    </row>
    <row r="250" spans="1:65" s="2" customFormat="1" ht="24.15" customHeight="1">
      <c r="A250" s="33"/>
      <c r="B250" s="157"/>
      <c r="C250" s="199" t="s">
        <v>379</v>
      </c>
      <c r="D250" s="199" t="s">
        <v>478</v>
      </c>
      <c r="E250" s="200" t="s">
        <v>2849</v>
      </c>
      <c r="F250" s="201" t="s">
        <v>2850</v>
      </c>
      <c r="G250" s="202" t="s">
        <v>256</v>
      </c>
      <c r="H250" s="203">
        <v>11.227</v>
      </c>
      <c r="I250" s="204"/>
      <c r="J250" s="205">
        <f>ROUND(I250*H250,2)</f>
        <v>0</v>
      </c>
      <c r="K250" s="206"/>
      <c r="L250" s="207"/>
      <c r="M250" s="208" t="s">
        <v>1</v>
      </c>
      <c r="N250" s="209" t="s">
        <v>41</v>
      </c>
      <c r="O250" s="62"/>
      <c r="P250" s="168">
        <f>O250*H250</f>
        <v>0</v>
      </c>
      <c r="Q250" s="168">
        <v>1.5E-3</v>
      </c>
      <c r="R250" s="168">
        <f>Q250*H250</f>
        <v>1.6840500000000001E-2</v>
      </c>
      <c r="S250" s="168">
        <v>0</v>
      </c>
      <c r="T250" s="169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70" t="s">
        <v>282</v>
      </c>
      <c r="AT250" s="170" t="s">
        <v>478</v>
      </c>
      <c r="AU250" s="170" t="s">
        <v>87</v>
      </c>
      <c r="AY250" s="18" t="s">
        <v>234</v>
      </c>
      <c r="BE250" s="171">
        <f>IF(N250="základná",J250,0)</f>
        <v>0</v>
      </c>
      <c r="BF250" s="171">
        <f>IF(N250="znížená",J250,0)</f>
        <v>0</v>
      </c>
      <c r="BG250" s="171">
        <f>IF(N250="zákl. prenesená",J250,0)</f>
        <v>0</v>
      </c>
      <c r="BH250" s="171">
        <f>IF(N250="zníž. prenesená",J250,0)</f>
        <v>0</v>
      </c>
      <c r="BI250" s="171">
        <f>IF(N250="nulová",J250,0)</f>
        <v>0</v>
      </c>
      <c r="BJ250" s="18" t="s">
        <v>87</v>
      </c>
      <c r="BK250" s="171">
        <f>ROUND(I250*H250,2)</f>
        <v>0</v>
      </c>
      <c r="BL250" s="18" t="s">
        <v>241</v>
      </c>
      <c r="BM250" s="170" t="s">
        <v>2851</v>
      </c>
    </row>
    <row r="251" spans="1:65" s="14" customFormat="1">
      <c r="B251" s="180"/>
      <c r="D251" s="173" t="s">
        <v>243</v>
      </c>
      <c r="E251" s="181" t="s">
        <v>1</v>
      </c>
      <c r="F251" s="182" t="s">
        <v>2852</v>
      </c>
      <c r="H251" s="183">
        <v>11.227</v>
      </c>
      <c r="I251" s="184"/>
      <c r="L251" s="180"/>
      <c r="M251" s="185"/>
      <c r="N251" s="186"/>
      <c r="O251" s="186"/>
      <c r="P251" s="186"/>
      <c r="Q251" s="186"/>
      <c r="R251" s="186"/>
      <c r="S251" s="186"/>
      <c r="T251" s="187"/>
      <c r="AT251" s="181" t="s">
        <v>243</v>
      </c>
      <c r="AU251" s="181" t="s">
        <v>87</v>
      </c>
      <c r="AV251" s="14" t="s">
        <v>87</v>
      </c>
      <c r="AW251" s="14" t="s">
        <v>29</v>
      </c>
      <c r="AX251" s="14" t="s">
        <v>82</v>
      </c>
      <c r="AY251" s="181" t="s">
        <v>234</v>
      </c>
    </row>
    <row r="252" spans="1:65" s="12" customFormat="1" ht="22.95" customHeight="1">
      <c r="B252" s="144"/>
      <c r="D252" s="145" t="s">
        <v>74</v>
      </c>
      <c r="E252" s="155" t="s">
        <v>273</v>
      </c>
      <c r="F252" s="155" t="s">
        <v>578</v>
      </c>
      <c r="I252" s="147"/>
      <c r="J252" s="156">
        <f>BK252</f>
        <v>0</v>
      </c>
      <c r="L252" s="144"/>
      <c r="M252" s="149"/>
      <c r="N252" s="150"/>
      <c r="O252" s="150"/>
      <c r="P252" s="151">
        <f>SUM(P253:P290)</f>
        <v>0</v>
      </c>
      <c r="Q252" s="150"/>
      <c r="R252" s="151">
        <f>SUM(R253:R290)</f>
        <v>23.301308899999999</v>
      </c>
      <c r="S252" s="150"/>
      <c r="T252" s="152">
        <f>SUM(T253:T290)</f>
        <v>0</v>
      </c>
      <c r="AR252" s="145" t="s">
        <v>82</v>
      </c>
      <c r="AT252" s="153" t="s">
        <v>74</v>
      </c>
      <c r="AU252" s="153" t="s">
        <v>82</v>
      </c>
      <c r="AY252" s="145" t="s">
        <v>234</v>
      </c>
      <c r="BK252" s="154">
        <f>SUM(BK253:BK290)</f>
        <v>0</v>
      </c>
    </row>
    <row r="253" spans="1:65" s="2" customFormat="1" ht="21.75" customHeight="1">
      <c r="A253" s="33"/>
      <c r="B253" s="157"/>
      <c r="C253" s="158" t="s">
        <v>387</v>
      </c>
      <c r="D253" s="158" t="s">
        <v>237</v>
      </c>
      <c r="E253" s="159" t="s">
        <v>631</v>
      </c>
      <c r="F253" s="160" t="s">
        <v>632</v>
      </c>
      <c r="G253" s="161" t="s">
        <v>240</v>
      </c>
      <c r="H253" s="162">
        <v>80.62</v>
      </c>
      <c r="I253" s="163"/>
      <c r="J253" s="164">
        <f>ROUND(I253*H253,2)</f>
        <v>0</v>
      </c>
      <c r="K253" s="165"/>
      <c r="L253" s="34"/>
      <c r="M253" s="166" t="s">
        <v>1</v>
      </c>
      <c r="N253" s="167" t="s">
        <v>41</v>
      </c>
      <c r="O253" s="62"/>
      <c r="P253" s="168">
        <f>O253*H253</f>
        <v>0</v>
      </c>
      <c r="Q253" s="168">
        <v>1.89E-3</v>
      </c>
      <c r="R253" s="168">
        <f>Q253*H253</f>
        <v>0.1523718</v>
      </c>
      <c r="S253" s="168">
        <v>0</v>
      </c>
      <c r="T253" s="169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70" t="s">
        <v>327</v>
      </c>
      <c r="AT253" s="170" t="s">
        <v>237</v>
      </c>
      <c r="AU253" s="170" t="s">
        <v>87</v>
      </c>
      <c r="AY253" s="18" t="s">
        <v>234</v>
      </c>
      <c r="BE253" s="171">
        <f>IF(N253="základná",J253,0)</f>
        <v>0</v>
      </c>
      <c r="BF253" s="171">
        <f>IF(N253="znížená",J253,0)</f>
        <v>0</v>
      </c>
      <c r="BG253" s="171">
        <f>IF(N253="zákl. prenesená",J253,0)</f>
        <v>0</v>
      </c>
      <c r="BH253" s="171">
        <f>IF(N253="zníž. prenesená",J253,0)</f>
        <v>0</v>
      </c>
      <c r="BI253" s="171">
        <f>IF(N253="nulová",J253,0)</f>
        <v>0</v>
      </c>
      <c r="BJ253" s="18" t="s">
        <v>87</v>
      </c>
      <c r="BK253" s="171">
        <f>ROUND(I253*H253,2)</f>
        <v>0</v>
      </c>
      <c r="BL253" s="18" t="s">
        <v>327</v>
      </c>
      <c r="BM253" s="170" t="s">
        <v>2853</v>
      </c>
    </row>
    <row r="254" spans="1:65" s="13" customFormat="1">
      <c r="B254" s="172"/>
      <c r="D254" s="173" t="s">
        <v>243</v>
      </c>
      <c r="E254" s="174" t="s">
        <v>1</v>
      </c>
      <c r="F254" s="175" t="s">
        <v>2854</v>
      </c>
      <c r="H254" s="174" t="s">
        <v>1</v>
      </c>
      <c r="I254" s="176"/>
      <c r="L254" s="172"/>
      <c r="M254" s="177"/>
      <c r="N254" s="178"/>
      <c r="O254" s="178"/>
      <c r="P254" s="178"/>
      <c r="Q254" s="178"/>
      <c r="R254" s="178"/>
      <c r="S254" s="178"/>
      <c r="T254" s="179"/>
      <c r="AT254" s="174" t="s">
        <v>243</v>
      </c>
      <c r="AU254" s="174" t="s">
        <v>87</v>
      </c>
      <c r="AV254" s="13" t="s">
        <v>82</v>
      </c>
      <c r="AW254" s="13" t="s">
        <v>29</v>
      </c>
      <c r="AX254" s="13" t="s">
        <v>75</v>
      </c>
      <c r="AY254" s="174" t="s">
        <v>234</v>
      </c>
    </row>
    <row r="255" spans="1:65" s="14" customFormat="1">
      <c r="B255" s="180"/>
      <c r="D255" s="173" t="s">
        <v>243</v>
      </c>
      <c r="E255" s="181" t="s">
        <v>1</v>
      </c>
      <c r="F255" s="182" t="s">
        <v>2855</v>
      </c>
      <c r="H255" s="183">
        <v>55.02</v>
      </c>
      <c r="I255" s="184"/>
      <c r="L255" s="180"/>
      <c r="M255" s="185"/>
      <c r="N255" s="186"/>
      <c r="O255" s="186"/>
      <c r="P255" s="186"/>
      <c r="Q255" s="186"/>
      <c r="R255" s="186"/>
      <c r="S255" s="186"/>
      <c r="T255" s="187"/>
      <c r="AT255" s="181" t="s">
        <v>243</v>
      </c>
      <c r="AU255" s="181" t="s">
        <v>87</v>
      </c>
      <c r="AV255" s="14" t="s">
        <v>87</v>
      </c>
      <c r="AW255" s="14" t="s">
        <v>29</v>
      </c>
      <c r="AX255" s="14" t="s">
        <v>75</v>
      </c>
      <c r="AY255" s="181" t="s">
        <v>234</v>
      </c>
    </row>
    <row r="256" spans="1:65" s="13" customFormat="1">
      <c r="B256" s="172"/>
      <c r="D256" s="173" t="s">
        <v>243</v>
      </c>
      <c r="E256" s="174" t="s">
        <v>1</v>
      </c>
      <c r="F256" s="175" t="s">
        <v>636</v>
      </c>
      <c r="H256" s="174" t="s">
        <v>1</v>
      </c>
      <c r="I256" s="176"/>
      <c r="L256" s="172"/>
      <c r="M256" s="177"/>
      <c r="N256" s="178"/>
      <c r="O256" s="178"/>
      <c r="P256" s="178"/>
      <c r="Q256" s="178"/>
      <c r="R256" s="178"/>
      <c r="S256" s="178"/>
      <c r="T256" s="179"/>
      <c r="AT256" s="174" t="s">
        <v>243</v>
      </c>
      <c r="AU256" s="174" t="s">
        <v>87</v>
      </c>
      <c r="AV256" s="13" t="s">
        <v>82</v>
      </c>
      <c r="AW256" s="13" t="s">
        <v>29</v>
      </c>
      <c r="AX256" s="13" t="s">
        <v>75</v>
      </c>
      <c r="AY256" s="174" t="s">
        <v>234</v>
      </c>
    </row>
    <row r="257" spans="1:65" s="14" customFormat="1">
      <c r="B257" s="180"/>
      <c r="D257" s="173" t="s">
        <v>243</v>
      </c>
      <c r="E257" s="181" t="s">
        <v>1</v>
      </c>
      <c r="F257" s="182" t="s">
        <v>2856</v>
      </c>
      <c r="H257" s="183">
        <v>15.6</v>
      </c>
      <c r="I257" s="184"/>
      <c r="L257" s="180"/>
      <c r="M257" s="185"/>
      <c r="N257" s="186"/>
      <c r="O257" s="186"/>
      <c r="P257" s="186"/>
      <c r="Q257" s="186"/>
      <c r="R257" s="186"/>
      <c r="S257" s="186"/>
      <c r="T257" s="187"/>
      <c r="AT257" s="181" t="s">
        <v>243</v>
      </c>
      <c r="AU257" s="181" t="s">
        <v>87</v>
      </c>
      <c r="AV257" s="14" t="s">
        <v>87</v>
      </c>
      <c r="AW257" s="14" t="s">
        <v>29</v>
      </c>
      <c r="AX257" s="14" t="s">
        <v>75</v>
      </c>
      <c r="AY257" s="181" t="s">
        <v>234</v>
      </c>
    </row>
    <row r="258" spans="1:65" s="14" customFormat="1">
      <c r="B258" s="180"/>
      <c r="D258" s="173" t="s">
        <v>243</v>
      </c>
      <c r="E258" s="181" t="s">
        <v>1</v>
      </c>
      <c r="F258" s="182" t="s">
        <v>638</v>
      </c>
      <c r="H258" s="183">
        <v>10</v>
      </c>
      <c r="I258" s="184"/>
      <c r="L258" s="180"/>
      <c r="M258" s="185"/>
      <c r="N258" s="186"/>
      <c r="O258" s="186"/>
      <c r="P258" s="186"/>
      <c r="Q258" s="186"/>
      <c r="R258" s="186"/>
      <c r="S258" s="186"/>
      <c r="T258" s="187"/>
      <c r="AT258" s="181" t="s">
        <v>243</v>
      </c>
      <c r="AU258" s="181" t="s">
        <v>87</v>
      </c>
      <c r="AV258" s="14" t="s">
        <v>87</v>
      </c>
      <c r="AW258" s="14" t="s">
        <v>29</v>
      </c>
      <c r="AX258" s="14" t="s">
        <v>75</v>
      </c>
      <c r="AY258" s="181" t="s">
        <v>234</v>
      </c>
    </row>
    <row r="259" spans="1:65" s="15" customFormat="1">
      <c r="B259" s="188"/>
      <c r="D259" s="173" t="s">
        <v>243</v>
      </c>
      <c r="E259" s="189" t="s">
        <v>1</v>
      </c>
      <c r="F259" s="190" t="s">
        <v>248</v>
      </c>
      <c r="H259" s="191">
        <v>80.62</v>
      </c>
      <c r="I259" s="192"/>
      <c r="L259" s="188"/>
      <c r="M259" s="193"/>
      <c r="N259" s="194"/>
      <c r="O259" s="194"/>
      <c r="P259" s="194"/>
      <c r="Q259" s="194"/>
      <c r="R259" s="194"/>
      <c r="S259" s="194"/>
      <c r="T259" s="195"/>
      <c r="AT259" s="189" t="s">
        <v>243</v>
      </c>
      <c r="AU259" s="189" t="s">
        <v>87</v>
      </c>
      <c r="AV259" s="15" t="s">
        <v>241</v>
      </c>
      <c r="AW259" s="15" t="s">
        <v>29</v>
      </c>
      <c r="AX259" s="15" t="s">
        <v>82</v>
      </c>
      <c r="AY259" s="189" t="s">
        <v>234</v>
      </c>
    </row>
    <row r="260" spans="1:65" s="2" customFormat="1" ht="37.950000000000003" customHeight="1">
      <c r="A260" s="33"/>
      <c r="B260" s="157"/>
      <c r="C260" s="158" t="s">
        <v>608</v>
      </c>
      <c r="D260" s="158" t="s">
        <v>237</v>
      </c>
      <c r="E260" s="159" t="s">
        <v>579</v>
      </c>
      <c r="F260" s="160" t="s">
        <v>2857</v>
      </c>
      <c r="G260" s="161" t="s">
        <v>453</v>
      </c>
      <c r="H260" s="162">
        <v>3.532</v>
      </c>
      <c r="I260" s="163"/>
      <c r="J260" s="164">
        <f>ROUND(I260*H260,2)</f>
        <v>0</v>
      </c>
      <c r="K260" s="165"/>
      <c r="L260" s="34"/>
      <c r="M260" s="166" t="s">
        <v>1</v>
      </c>
      <c r="N260" s="167" t="s">
        <v>41</v>
      </c>
      <c r="O260" s="62"/>
      <c r="P260" s="168">
        <f>O260*H260</f>
        <v>0</v>
      </c>
      <c r="Q260" s="168">
        <v>3.6739999999999999</v>
      </c>
      <c r="R260" s="168">
        <f>Q260*H260</f>
        <v>12.976568</v>
      </c>
      <c r="S260" s="168">
        <v>0</v>
      </c>
      <c r="T260" s="169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70" t="s">
        <v>241</v>
      </c>
      <c r="AT260" s="170" t="s">
        <v>237</v>
      </c>
      <c r="AU260" s="170" t="s">
        <v>87</v>
      </c>
      <c r="AY260" s="18" t="s">
        <v>234</v>
      </c>
      <c r="BE260" s="171">
        <f>IF(N260="základná",J260,0)</f>
        <v>0</v>
      </c>
      <c r="BF260" s="171">
        <f>IF(N260="znížená",J260,0)</f>
        <v>0</v>
      </c>
      <c r="BG260" s="171">
        <f>IF(N260="zákl. prenesená",J260,0)</f>
        <v>0</v>
      </c>
      <c r="BH260" s="171">
        <f>IF(N260="zníž. prenesená",J260,0)</f>
        <v>0</v>
      </c>
      <c r="BI260" s="171">
        <f>IF(N260="nulová",J260,0)</f>
        <v>0</v>
      </c>
      <c r="BJ260" s="18" t="s">
        <v>87</v>
      </c>
      <c r="BK260" s="171">
        <f>ROUND(I260*H260,2)</f>
        <v>0</v>
      </c>
      <c r="BL260" s="18" t="s">
        <v>241</v>
      </c>
      <c r="BM260" s="170" t="s">
        <v>2858</v>
      </c>
    </row>
    <row r="261" spans="1:65" s="14" customFormat="1">
      <c r="B261" s="180"/>
      <c r="D261" s="173" t="s">
        <v>243</v>
      </c>
      <c r="E261" s="181" t="s">
        <v>1</v>
      </c>
      <c r="F261" s="182" t="s">
        <v>2859</v>
      </c>
      <c r="H261" s="183">
        <v>3.532</v>
      </c>
      <c r="I261" s="184"/>
      <c r="L261" s="180"/>
      <c r="M261" s="185"/>
      <c r="N261" s="186"/>
      <c r="O261" s="186"/>
      <c r="P261" s="186"/>
      <c r="Q261" s="186"/>
      <c r="R261" s="186"/>
      <c r="S261" s="186"/>
      <c r="T261" s="187"/>
      <c r="AT261" s="181" t="s">
        <v>243</v>
      </c>
      <c r="AU261" s="181" t="s">
        <v>87</v>
      </c>
      <c r="AV261" s="14" t="s">
        <v>87</v>
      </c>
      <c r="AW261" s="14" t="s">
        <v>29</v>
      </c>
      <c r="AX261" s="14" t="s">
        <v>82</v>
      </c>
      <c r="AY261" s="181" t="s">
        <v>234</v>
      </c>
    </row>
    <row r="262" spans="1:65" s="2" customFormat="1" ht="24.15" customHeight="1">
      <c r="A262" s="33"/>
      <c r="B262" s="157"/>
      <c r="C262" s="158" t="s">
        <v>613</v>
      </c>
      <c r="D262" s="158" t="s">
        <v>237</v>
      </c>
      <c r="E262" s="159" t="s">
        <v>583</v>
      </c>
      <c r="F262" s="160" t="s">
        <v>584</v>
      </c>
      <c r="G262" s="161" t="s">
        <v>256</v>
      </c>
      <c r="H262" s="162">
        <v>81.975999999999999</v>
      </c>
      <c r="I262" s="163"/>
      <c r="J262" s="164">
        <f>ROUND(I262*H262,2)</f>
        <v>0</v>
      </c>
      <c r="K262" s="165"/>
      <c r="L262" s="34"/>
      <c r="M262" s="166" t="s">
        <v>1</v>
      </c>
      <c r="N262" s="167" t="s">
        <v>41</v>
      </c>
      <c r="O262" s="62"/>
      <c r="P262" s="168">
        <f>O262*H262</f>
        <v>0</v>
      </c>
      <c r="Q262" s="168">
        <v>0</v>
      </c>
      <c r="R262" s="168">
        <f>Q262*H262</f>
        <v>0</v>
      </c>
      <c r="S262" s="168">
        <v>0</v>
      </c>
      <c r="T262" s="169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70" t="s">
        <v>241</v>
      </c>
      <c r="AT262" s="170" t="s">
        <v>237</v>
      </c>
      <c r="AU262" s="170" t="s">
        <v>87</v>
      </c>
      <c r="AY262" s="18" t="s">
        <v>234</v>
      </c>
      <c r="BE262" s="171">
        <f>IF(N262="základná",J262,0)</f>
        <v>0</v>
      </c>
      <c r="BF262" s="171">
        <f>IF(N262="znížená",J262,0)</f>
        <v>0</v>
      </c>
      <c r="BG262" s="171">
        <f>IF(N262="zákl. prenesená",J262,0)</f>
        <v>0</v>
      </c>
      <c r="BH262" s="171">
        <f>IF(N262="zníž. prenesená",J262,0)</f>
        <v>0</v>
      </c>
      <c r="BI262" s="171">
        <f>IF(N262="nulová",J262,0)</f>
        <v>0</v>
      </c>
      <c r="BJ262" s="18" t="s">
        <v>87</v>
      </c>
      <c r="BK262" s="171">
        <f>ROUND(I262*H262,2)</f>
        <v>0</v>
      </c>
      <c r="BL262" s="18" t="s">
        <v>241</v>
      </c>
      <c r="BM262" s="170" t="s">
        <v>2860</v>
      </c>
    </row>
    <row r="263" spans="1:65" s="14" customFormat="1">
      <c r="B263" s="180"/>
      <c r="D263" s="173" t="s">
        <v>243</v>
      </c>
      <c r="E263" s="181" t="s">
        <v>1</v>
      </c>
      <c r="F263" s="182" t="s">
        <v>394</v>
      </c>
      <c r="H263" s="183">
        <v>65.995999999999995</v>
      </c>
      <c r="I263" s="184"/>
      <c r="L263" s="180"/>
      <c r="M263" s="185"/>
      <c r="N263" s="186"/>
      <c r="O263" s="186"/>
      <c r="P263" s="186"/>
      <c r="Q263" s="186"/>
      <c r="R263" s="186"/>
      <c r="S263" s="186"/>
      <c r="T263" s="187"/>
      <c r="AT263" s="181" t="s">
        <v>243</v>
      </c>
      <c r="AU263" s="181" t="s">
        <v>87</v>
      </c>
      <c r="AV263" s="14" t="s">
        <v>87</v>
      </c>
      <c r="AW263" s="14" t="s">
        <v>29</v>
      </c>
      <c r="AX263" s="14" t="s">
        <v>75</v>
      </c>
      <c r="AY263" s="181" t="s">
        <v>234</v>
      </c>
    </row>
    <row r="264" spans="1:65" s="14" customFormat="1">
      <c r="B264" s="180"/>
      <c r="D264" s="173" t="s">
        <v>243</v>
      </c>
      <c r="E264" s="181" t="s">
        <v>1</v>
      </c>
      <c r="F264" s="182" t="s">
        <v>397</v>
      </c>
      <c r="H264" s="183">
        <v>9.6</v>
      </c>
      <c r="I264" s="184"/>
      <c r="L264" s="180"/>
      <c r="M264" s="185"/>
      <c r="N264" s="186"/>
      <c r="O264" s="186"/>
      <c r="P264" s="186"/>
      <c r="Q264" s="186"/>
      <c r="R264" s="186"/>
      <c r="S264" s="186"/>
      <c r="T264" s="187"/>
      <c r="AT264" s="181" t="s">
        <v>243</v>
      </c>
      <c r="AU264" s="181" t="s">
        <v>87</v>
      </c>
      <c r="AV264" s="14" t="s">
        <v>87</v>
      </c>
      <c r="AW264" s="14" t="s">
        <v>29</v>
      </c>
      <c r="AX264" s="14" t="s">
        <v>75</v>
      </c>
      <c r="AY264" s="181" t="s">
        <v>234</v>
      </c>
    </row>
    <row r="265" spans="1:65" s="14" customFormat="1">
      <c r="B265" s="180"/>
      <c r="D265" s="173" t="s">
        <v>243</v>
      </c>
      <c r="E265" s="181" t="s">
        <v>1</v>
      </c>
      <c r="F265" s="182" t="s">
        <v>2734</v>
      </c>
      <c r="H265" s="183">
        <v>6.38</v>
      </c>
      <c r="I265" s="184"/>
      <c r="L265" s="180"/>
      <c r="M265" s="185"/>
      <c r="N265" s="186"/>
      <c r="O265" s="186"/>
      <c r="P265" s="186"/>
      <c r="Q265" s="186"/>
      <c r="R265" s="186"/>
      <c r="S265" s="186"/>
      <c r="T265" s="187"/>
      <c r="AT265" s="181" t="s">
        <v>243</v>
      </c>
      <c r="AU265" s="181" t="s">
        <v>87</v>
      </c>
      <c r="AV265" s="14" t="s">
        <v>87</v>
      </c>
      <c r="AW265" s="14" t="s">
        <v>29</v>
      </c>
      <c r="AX265" s="14" t="s">
        <v>75</v>
      </c>
      <c r="AY265" s="181" t="s">
        <v>234</v>
      </c>
    </row>
    <row r="266" spans="1:65" s="15" customFormat="1">
      <c r="B266" s="188"/>
      <c r="D266" s="173" t="s">
        <v>243</v>
      </c>
      <c r="E266" s="189" t="s">
        <v>1</v>
      </c>
      <c r="F266" s="190" t="s">
        <v>248</v>
      </c>
      <c r="H266" s="191">
        <v>81.975999999999999</v>
      </c>
      <c r="I266" s="192"/>
      <c r="L266" s="188"/>
      <c r="M266" s="193"/>
      <c r="N266" s="194"/>
      <c r="O266" s="194"/>
      <c r="P266" s="194"/>
      <c r="Q266" s="194"/>
      <c r="R266" s="194"/>
      <c r="S266" s="194"/>
      <c r="T266" s="195"/>
      <c r="AT266" s="189" t="s">
        <v>243</v>
      </c>
      <c r="AU266" s="189" t="s">
        <v>87</v>
      </c>
      <c r="AV266" s="15" t="s">
        <v>241</v>
      </c>
      <c r="AW266" s="15" t="s">
        <v>29</v>
      </c>
      <c r="AX266" s="15" t="s">
        <v>82</v>
      </c>
      <c r="AY266" s="189" t="s">
        <v>234</v>
      </c>
    </row>
    <row r="267" spans="1:65" s="2" customFormat="1" ht="16.5" customHeight="1">
      <c r="A267" s="33"/>
      <c r="B267" s="157"/>
      <c r="C267" s="199" t="s">
        <v>617</v>
      </c>
      <c r="D267" s="199" t="s">
        <v>478</v>
      </c>
      <c r="E267" s="200" t="s">
        <v>586</v>
      </c>
      <c r="F267" s="201" t="s">
        <v>587</v>
      </c>
      <c r="G267" s="202" t="s">
        <v>256</v>
      </c>
      <c r="H267" s="203">
        <v>94.272000000000006</v>
      </c>
      <c r="I267" s="204"/>
      <c r="J267" s="205">
        <f>ROUND(I267*H267,2)</f>
        <v>0</v>
      </c>
      <c r="K267" s="206"/>
      <c r="L267" s="207"/>
      <c r="M267" s="208" t="s">
        <v>1</v>
      </c>
      <c r="N267" s="209" t="s">
        <v>41</v>
      </c>
      <c r="O267" s="62"/>
      <c r="P267" s="168">
        <f>O267*H267</f>
        <v>0</v>
      </c>
      <c r="Q267" s="168">
        <v>1E-4</v>
      </c>
      <c r="R267" s="168">
        <f>Q267*H267</f>
        <v>9.4272000000000002E-3</v>
      </c>
      <c r="S267" s="168">
        <v>0</v>
      </c>
      <c r="T267" s="169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0" t="s">
        <v>282</v>
      </c>
      <c r="AT267" s="170" t="s">
        <v>478</v>
      </c>
      <c r="AU267" s="170" t="s">
        <v>87</v>
      </c>
      <c r="AY267" s="18" t="s">
        <v>234</v>
      </c>
      <c r="BE267" s="171">
        <f>IF(N267="základná",J267,0)</f>
        <v>0</v>
      </c>
      <c r="BF267" s="171">
        <f>IF(N267="znížená",J267,0)</f>
        <v>0</v>
      </c>
      <c r="BG267" s="171">
        <f>IF(N267="zákl. prenesená",J267,0)</f>
        <v>0</v>
      </c>
      <c r="BH267" s="171">
        <f>IF(N267="zníž. prenesená",J267,0)</f>
        <v>0</v>
      </c>
      <c r="BI267" s="171">
        <f>IF(N267="nulová",J267,0)</f>
        <v>0</v>
      </c>
      <c r="BJ267" s="18" t="s">
        <v>87</v>
      </c>
      <c r="BK267" s="171">
        <f>ROUND(I267*H267,2)</f>
        <v>0</v>
      </c>
      <c r="BL267" s="18" t="s">
        <v>241</v>
      </c>
      <c r="BM267" s="170" t="s">
        <v>2861</v>
      </c>
    </row>
    <row r="268" spans="1:65" s="2" customFormat="1" ht="16.5" customHeight="1">
      <c r="A268" s="33"/>
      <c r="B268" s="157"/>
      <c r="C268" s="158" t="s">
        <v>624</v>
      </c>
      <c r="D268" s="158" t="s">
        <v>237</v>
      </c>
      <c r="E268" s="159" t="s">
        <v>589</v>
      </c>
      <c r="F268" s="160" t="s">
        <v>590</v>
      </c>
      <c r="G268" s="161" t="s">
        <v>240</v>
      </c>
      <c r="H268" s="162">
        <v>91.23</v>
      </c>
      <c r="I268" s="163"/>
      <c r="J268" s="164">
        <f>ROUND(I268*H268,2)</f>
        <v>0</v>
      </c>
      <c r="K268" s="165"/>
      <c r="L268" s="34"/>
      <c r="M268" s="166" t="s">
        <v>1</v>
      </c>
      <c r="N268" s="167" t="s">
        <v>41</v>
      </c>
      <c r="O268" s="62"/>
      <c r="P268" s="168">
        <f>O268*H268</f>
        <v>0</v>
      </c>
      <c r="Q268" s="168">
        <v>0</v>
      </c>
      <c r="R268" s="168">
        <f>Q268*H268</f>
        <v>0</v>
      </c>
      <c r="S268" s="168">
        <v>0</v>
      </c>
      <c r="T268" s="169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70" t="s">
        <v>241</v>
      </c>
      <c r="AT268" s="170" t="s">
        <v>237</v>
      </c>
      <c r="AU268" s="170" t="s">
        <v>87</v>
      </c>
      <c r="AY268" s="18" t="s">
        <v>234</v>
      </c>
      <c r="BE268" s="171">
        <f>IF(N268="základná",J268,0)</f>
        <v>0</v>
      </c>
      <c r="BF268" s="171">
        <f>IF(N268="znížená",J268,0)</f>
        <v>0</v>
      </c>
      <c r="BG268" s="171">
        <f>IF(N268="zákl. prenesená",J268,0)</f>
        <v>0</v>
      </c>
      <c r="BH268" s="171">
        <f>IF(N268="zníž. prenesená",J268,0)</f>
        <v>0</v>
      </c>
      <c r="BI268" s="171">
        <f>IF(N268="nulová",J268,0)</f>
        <v>0</v>
      </c>
      <c r="BJ268" s="18" t="s">
        <v>87</v>
      </c>
      <c r="BK268" s="171">
        <f>ROUND(I268*H268,2)</f>
        <v>0</v>
      </c>
      <c r="BL268" s="18" t="s">
        <v>241</v>
      </c>
      <c r="BM268" s="170" t="s">
        <v>2862</v>
      </c>
    </row>
    <row r="269" spans="1:65" s="13" customFormat="1">
      <c r="B269" s="172"/>
      <c r="D269" s="173" t="s">
        <v>243</v>
      </c>
      <c r="E269" s="174" t="s">
        <v>1</v>
      </c>
      <c r="F269" s="175" t="s">
        <v>2863</v>
      </c>
      <c r="H269" s="174" t="s">
        <v>1</v>
      </c>
      <c r="I269" s="176"/>
      <c r="L269" s="172"/>
      <c r="M269" s="177"/>
      <c r="N269" s="178"/>
      <c r="O269" s="178"/>
      <c r="P269" s="178"/>
      <c r="Q269" s="178"/>
      <c r="R269" s="178"/>
      <c r="S269" s="178"/>
      <c r="T269" s="179"/>
      <c r="AT269" s="174" t="s">
        <v>243</v>
      </c>
      <c r="AU269" s="174" t="s">
        <v>87</v>
      </c>
      <c r="AV269" s="13" t="s">
        <v>82</v>
      </c>
      <c r="AW269" s="13" t="s">
        <v>29</v>
      </c>
      <c r="AX269" s="13" t="s">
        <v>75</v>
      </c>
      <c r="AY269" s="174" t="s">
        <v>234</v>
      </c>
    </row>
    <row r="270" spans="1:65" s="14" customFormat="1" ht="20.399999999999999">
      <c r="B270" s="180"/>
      <c r="D270" s="173" t="s">
        <v>243</v>
      </c>
      <c r="E270" s="181" t="s">
        <v>1</v>
      </c>
      <c r="F270" s="182" t="s">
        <v>2864</v>
      </c>
      <c r="H270" s="183">
        <v>31.63</v>
      </c>
      <c r="I270" s="184"/>
      <c r="L270" s="180"/>
      <c r="M270" s="185"/>
      <c r="N270" s="186"/>
      <c r="O270" s="186"/>
      <c r="P270" s="186"/>
      <c r="Q270" s="186"/>
      <c r="R270" s="186"/>
      <c r="S270" s="186"/>
      <c r="T270" s="187"/>
      <c r="AT270" s="181" t="s">
        <v>243</v>
      </c>
      <c r="AU270" s="181" t="s">
        <v>87</v>
      </c>
      <c r="AV270" s="14" t="s">
        <v>87</v>
      </c>
      <c r="AW270" s="14" t="s">
        <v>29</v>
      </c>
      <c r="AX270" s="14" t="s">
        <v>75</v>
      </c>
      <c r="AY270" s="181" t="s">
        <v>234</v>
      </c>
    </row>
    <row r="271" spans="1:65" s="14" customFormat="1">
      <c r="B271" s="180"/>
      <c r="D271" s="173" t="s">
        <v>243</v>
      </c>
      <c r="E271" s="181" t="s">
        <v>1</v>
      </c>
      <c r="F271" s="182" t="s">
        <v>2865</v>
      </c>
      <c r="H271" s="183">
        <v>8.8000000000000007</v>
      </c>
      <c r="I271" s="184"/>
      <c r="L271" s="180"/>
      <c r="M271" s="185"/>
      <c r="N271" s="186"/>
      <c r="O271" s="186"/>
      <c r="P271" s="186"/>
      <c r="Q271" s="186"/>
      <c r="R271" s="186"/>
      <c r="S271" s="186"/>
      <c r="T271" s="187"/>
      <c r="AT271" s="181" t="s">
        <v>243</v>
      </c>
      <c r="AU271" s="181" t="s">
        <v>87</v>
      </c>
      <c r="AV271" s="14" t="s">
        <v>87</v>
      </c>
      <c r="AW271" s="14" t="s">
        <v>29</v>
      </c>
      <c r="AX271" s="14" t="s">
        <v>75</v>
      </c>
      <c r="AY271" s="181" t="s">
        <v>234</v>
      </c>
    </row>
    <row r="272" spans="1:65" s="16" customFormat="1">
      <c r="B272" s="210"/>
      <c r="D272" s="173" t="s">
        <v>243</v>
      </c>
      <c r="E272" s="211" t="s">
        <v>1</v>
      </c>
      <c r="F272" s="212" t="s">
        <v>2646</v>
      </c>
      <c r="H272" s="213">
        <v>40.43</v>
      </c>
      <c r="I272" s="214"/>
      <c r="L272" s="210"/>
      <c r="M272" s="215"/>
      <c r="N272" s="216"/>
      <c r="O272" s="216"/>
      <c r="P272" s="216"/>
      <c r="Q272" s="216"/>
      <c r="R272" s="216"/>
      <c r="S272" s="216"/>
      <c r="T272" s="217"/>
      <c r="AT272" s="211" t="s">
        <v>243</v>
      </c>
      <c r="AU272" s="211" t="s">
        <v>87</v>
      </c>
      <c r="AV272" s="16" t="s">
        <v>92</v>
      </c>
      <c r="AW272" s="16" t="s">
        <v>29</v>
      </c>
      <c r="AX272" s="16" t="s">
        <v>75</v>
      </c>
      <c r="AY272" s="211" t="s">
        <v>234</v>
      </c>
    </row>
    <row r="273" spans="1:65" s="13" customFormat="1">
      <c r="B273" s="172"/>
      <c r="D273" s="173" t="s">
        <v>243</v>
      </c>
      <c r="E273" s="174" t="s">
        <v>1</v>
      </c>
      <c r="F273" s="175" t="s">
        <v>2866</v>
      </c>
      <c r="H273" s="174" t="s">
        <v>1</v>
      </c>
      <c r="I273" s="176"/>
      <c r="L273" s="172"/>
      <c r="M273" s="177"/>
      <c r="N273" s="178"/>
      <c r="O273" s="178"/>
      <c r="P273" s="178"/>
      <c r="Q273" s="178"/>
      <c r="R273" s="178"/>
      <c r="S273" s="178"/>
      <c r="T273" s="179"/>
      <c r="AT273" s="174" t="s">
        <v>243</v>
      </c>
      <c r="AU273" s="174" t="s">
        <v>87</v>
      </c>
      <c r="AV273" s="13" t="s">
        <v>82</v>
      </c>
      <c r="AW273" s="13" t="s">
        <v>29</v>
      </c>
      <c r="AX273" s="13" t="s">
        <v>75</v>
      </c>
      <c r="AY273" s="174" t="s">
        <v>234</v>
      </c>
    </row>
    <row r="274" spans="1:65" s="14" customFormat="1">
      <c r="B274" s="180"/>
      <c r="D274" s="173" t="s">
        <v>243</v>
      </c>
      <c r="E274" s="181" t="s">
        <v>1</v>
      </c>
      <c r="F274" s="182" t="s">
        <v>2867</v>
      </c>
      <c r="H274" s="183">
        <v>40.43</v>
      </c>
      <c r="I274" s="184"/>
      <c r="L274" s="180"/>
      <c r="M274" s="185"/>
      <c r="N274" s="186"/>
      <c r="O274" s="186"/>
      <c r="P274" s="186"/>
      <c r="Q274" s="186"/>
      <c r="R274" s="186"/>
      <c r="S274" s="186"/>
      <c r="T274" s="187"/>
      <c r="AT274" s="181" t="s">
        <v>243</v>
      </c>
      <c r="AU274" s="181" t="s">
        <v>87</v>
      </c>
      <c r="AV274" s="14" t="s">
        <v>87</v>
      </c>
      <c r="AW274" s="14" t="s">
        <v>29</v>
      </c>
      <c r="AX274" s="14" t="s">
        <v>75</v>
      </c>
      <c r="AY274" s="181" t="s">
        <v>234</v>
      </c>
    </row>
    <row r="275" spans="1:65" s="16" customFormat="1">
      <c r="B275" s="210"/>
      <c r="D275" s="173" t="s">
        <v>243</v>
      </c>
      <c r="E275" s="211" t="s">
        <v>1</v>
      </c>
      <c r="F275" s="212" t="s">
        <v>2646</v>
      </c>
      <c r="H275" s="213">
        <v>40.43</v>
      </c>
      <c r="I275" s="214"/>
      <c r="L275" s="210"/>
      <c r="M275" s="215"/>
      <c r="N275" s="216"/>
      <c r="O275" s="216"/>
      <c r="P275" s="216"/>
      <c r="Q275" s="216"/>
      <c r="R275" s="216"/>
      <c r="S275" s="216"/>
      <c r="T275" s="217"/>
      <c r="AT275" s="211" t="s">
        <v>243</v>
      </c>
      <c r="AU275" s="211" t="s">
        <v>87</v>
      </c>
      <c r="AV275" s="16" t="s">
        <v>92</v>
      </c>
      <c r="AW275" s="16" t="s">
        <v>29</v>
      </c>
      <c r="AX275" s="16" t="s">
        <v>75</v>
      </c>
      <c r="AY275" s="211" t="s">
        <v>234</v>
      </c>
    </row>
    <row r="276" spans="1:65" s="13" customFormat="1">
      <c r="B276" s="172"/>
      <c r="D276" s="173" t="s">
        <v>243</v>
      </c>
      <c r="E276" s="174" t="s">
        <v>1</v>
      </c>
      <c r="F276" s="175" t="s">
        <v>2868</v>
      </c>
      <c r="H276" s="174" t="s">
        <v>1</v>
      </c>
      <c r="I276" s="176"/>
      <c r="L276" s="172"/>
      <c r="M276" s="177"/>
      <c r="N276" s="178"/>
      <c r="O276" s="178"/>
      <c r="P276" s="178"/>
      <c r="Q276" s="178"/>
      <c r="R276" s="178"/>
      <c r="S276" s="178"/>
      <c r="T276" s="179"/>
      <c r="AT276" s="174" t="s">
        <v>243</v>
      </c>
      <c r="AU276" s="174" t="s">
        <v>87</v>
      </c>
      <c r="AV276" s="13" t="s">
        <v>82</v>
      </c>
      <c r="AW276" s="13" t="s">
        <v>29</v>
      </c>
      <c r="AX276" s="13" t="s">
        <v>75</v>
      </c>
      <c r="AY276" s="174" t="s">
        <v>234</v>
      </c>
    </row>
    <row r="277" spans="1:65" s="14" customFormat="1">
      <c r="B277" s="180"/>
      <c r="D277" s="173" t="s">
        <v>243</v>
      </c>
      <c r="E277" s="181" t="s">
        <v>1</v>
      </c>
      <c r="F277" s="182" t="s">
        <v>2869</v>
      </c>
      <c r="H277" s="183">
        <v>10.37</v>
      </c>
      <c r="I277" s="184"/>
      <c r="L277" s="180"/>
      <c r="M277" s="185"/>
      <c r="N277" s="186"/>
      <c r="O277" s="186"/>
      <c r="P277" s="186"/>
      <c r="Q277" s="186"/>
      <c r="R277" s="186"/>
      <c r="S277" s="186"/>
      <c r="T277" s="187"/>
      <c r="AT277" s="181" t="s">
        <v>243</v>
      </c>
      <c r="AU277" s="181" t="s">
        <v>87</v>
      </c>
      <c r="AV277" s="14" t="s">
        <v>87</v>
      </c>
      <c r="AW277" s="14" t="s">
        <v>29</v>
      </c>
      <c r="AX277" s="14" t="s">
        <v>75</v>
      </c>
      <c r="AY277" s="181" t="s">
        <v>234</v>
      </c>
    </row>
    <row r="278" spans="1:65" s="15" customFormat="1">
      <c r="B278" s="188"/>
      <c r="D278" s="173" t="s">
        <v>243</v>
      </c>
      <c r="E278" s="189" t="s">
        <v>1</v>
      </c>
      <c r="F278" s="190" t="s">
        <v>248</v>
      </c>
      <c r="H278" s="191">
        <v>91.23</v>
      </c>
      <c r="I278" s="192"/>
      <c r="L278" s="188"/>
      <c r="M278" s="193"/>
      <c r="N278" s="194"/>
      <c r="O278" s="194"/>
      <c r="P278" s="194"/>
      <c r="Q278" s="194"/>
      <c r="R278" s="194"/>
      <c r="S278" s="194"/>
      <c r="T278" s="195"/>
      <c r="AT278" s="189" t="s">
        <v>243</v>
      </c>
      <c r="AU278" s="189" t="s">
        <v>87</v>
      </c>
      <c r="AV278" s="15" t="s">
        <v>241</v>
      </c>
      <c r="AW278" s="15" t="s">
        <v>29</v>
      </c>
      <c r="AX278" s="15" t="s">
        <v>82</v>
      </c>
      <c r="AY278" s="189" t="s">
        <v>234</v>
      </c>
    </row>
    <row r="279" spans="1:65" s="2" customFormat="1" ht="24.15" customHeight="1">
      <c r="A279" s="33"/>
      <c r="B279" s="157"/>
      <c r="C279" s="199" t="s">
        <v>630</v>
      </c>
      <c r="D279" s="199" t="s">
        <v>478</v>
      </c>
      <c r="E279" s="200" t="s">
        <v>602</v>
      </c>
      <c r="F279" s="201" t="s">
        <v>603</v>
      </c>
      <c r="G279" s="202" t="s">
        <v>240</v>
      </c>
      <c r="H279" s="203">
        <v>92.141999999999996</v>
      </c>
      <c r="I279" s="204"/>
      <c r="J279" s="205">
        <f>ROUND(I279*H279,2)</f>
        <v>0</v>
      </c>
      <c r="K279" s="206"/>
      <c r="L279" s="207"/>
      <c r="M279" s="208" t="s">
        <v>1</v>
      </c>
      <c r="N279" s="209" t="s">
        <v>41</v>
      </c>
      <c r="O279" s="62"/>
      <c r="P279" s="168">
        <f>O279*H279</f>
        <v>0</v>
      </c>
      <c r="Q279" s="168">
        <v>1.4999999999999999E-4</v>
      </c>
      <c r="R279" s="168">
        <f>Q279*H279</f>
        <v>1.3821299999999998E-2</v>
      </c>
      <c r="S279" s="168">
        <v>0</v>
      </c>
      <c r="T279" s="169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70" t="s">
        <v>282</v>
      </c>
      <c r="AT279" s="170" t="s">
        <v>478</v>
      </c>
      <c r="AU279" s="170" t="s">
        <v>87</v>
      </c>
      <c r="AY279" s="18" t="s">
        <v>234</v>
      </c>
      <c r="BE279" s="171">
        <f>IF(N279="základná",J279,0)</f>
        <v>0</v>
      </c>
      <c r="BF279" s="171">
        <f>IF(N279="znížená",J279,0)</f>
        <v>0</v>
      </c>
      <c r="BG279" s="171">
        <f>IF(N279="zákl. prenesená",J279,0)</f>
        <v>0</v>
      </c>
      <c r="BH279" s="171">
        <f>IF(N279="zníž. prenesená",J279,0)</f>
        <v>0</v>
      </c>
      <c r="BI279" s="171">
        <f>IF(N279="nulová",J279,0)</f>
        <v>0</v>
      </c>
      <c r="BJ279" s="18" t="s">
        <v>87</v>
      </c>
      <c r="BK279" s="171">
        <f>ROUND(I279*H279,2)</f>
        <v>0</v>
      </c>
      <c r="BL279" s="18" t="s">
        <v>241</v>
      </c>
      <c r="BM279" s="170" t="s">
        <v>2870</v>
      </c>
    </row>
    <row r="280" spans="1:65" s="2" customFormat="1" ht="24.15" customHeight="1">
      <c r="A280" s="33"/>
      <c r="B280" s="157"/>
      <c r="C280" s="158" t="s">
        <v>639</v>
      </c>
      <c r="D280" s="158" t="s">
        <v>237</v>
      </c>
      <c r="E280" s="159" t="s">
        <v>605</v>
      </c>
      <c r="F280" s="160" t="s">
        <v>606</v>
      </c>
      <c r="G280" s="161" t="s">
        <v>256</v>
      </c>
      <c r="H280" s="162">
        <v>81.975999999999999</v>
      </c>
      <c r="I280" s="163"/>
      <c r="J280" s="164">
        <f>ROUND(I280*H280,2)</f>
        <v>0</v>
      </c>
      <c r="K280" s="165"/>
      <c r="L280" s="34"/>
      <c r="M280" s="166" t="s">
        <v>1</v>
      </c>
      <c r="N280" s="167" t="s">
        <v>41</v>
      </c>
      <c r="O280" s="62"/>
      <c r="P280" s="168">
        <f>O280*H280</f>
        <v>0</v>
      </c>
      <c r="Q280" s="168">
        <v>0</v>
      </c>
      <c r="R280" s="168">
        <f>Q280*H280</f>
        <v>0</v>
      </c>
      <c r="S280" s="168">
        <v>0</v>
      </c>
      <c r="T280" s="169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70" t="s">
        <v>241</v>
      </c>
      <c r="AT280" s="170" t="s">
        <v>237</v>
      </c>
      <c r="AU280" s="170" t="s">
        <v>87</v>
      </c>
      <c r="AY280" s="18" t="s">
        <v>234</v>
      </c>
      <c r="BE280" s="171">
        <f>IF(N280="základná",J280,0)</f>
        <v>0</v>
      </c>
      <c r="BF280" s="171">
        <f>IF(N280="znížená",J280,0)</f>
        <v>0</v>
      </c>
      <c r="BG280" s="171">
        <f>IF(N280="zákl. prenesená",J280,0)</f>
        <v>0</v>
      </c>
      <c r="BH280" s="171">
        <f>IF(N280="zníž. prenesená",J280,0)</f>
        <v>0</v>
      </c>
      <c r="BI280" s="171">
        <f>IF(N280="nulová",J280,0)</f>
        <v>0</v>
      </c>
      <c r="BJ280" s="18" t="s">
        <v>87</v>
      </c>
      <c r="BK280" s="171">
        <f>ROUND(I280*H280,2)</f>
        <v>0</v>
      </c>
      <c r="BL280" s="18" t="s">
        <v>241</v>
      </c>
      <c r="BM280" s="170" t="s">
        <v>2871</v>
      </c>
    </row>
    <row r="281" spans="1:65" s="14" customFormat="1">
      <c r="B281" s="180"/>
      <c r="D281" s="173" t="s">
        <v>243</v>
      </c>
      <c r="E281" s="181" t="s">
        <v>1</v>
      </c>
      <c r="F281" s="182" t="s">
        <v>397</v>
      </c>
      <c r="H281" s="183">
        <v>9.6</v>
      </c>
      <c r="I281" s="184"/>
      <c r="L281" s="180"/>
      <c r="M281" s="185"/>
      <c r="N281" s="186"/>
      <c r="O281" s="186"/>
      <c r="P281" s="186"/>
      <c r="Q281" s="186"/>
      <c r="R281" s="186"/>
      <c r="S281" s="186"/>
      <c r="T281" s="187"/>
      <c r="AT281" s="181" t="s">
        <v>243</v>
      </c>
      <c r="AU281" s="181" t="s">
        <v>87</v>
      </c>
      <c r="AV281" s="14" t="s">
        <v>87</v>
      </c>
      <c r="AW281" s="14" t="s">
        <v>29</v>
      </c>
      <c r="AX281" s="14" t="s">
        <v>75</v>
      </c>
      <c r="AY281" s="181" t="s">
        <v>234</v>
      </c>
    </row>
    <row r="282" spans="1:65" s="14" customFormat="1">
      <c r="B282" s="180"/>
      <c r="D282" s="173" t="s">
        <v>243</v>
      </c>
      <c r="E282" s="181" t="s">
        <v>1</v>
      </c>
      <c r="F282" s="182" t="s">
        <v>394</v>
      </c>
      <c r="H282" s="183">
        <v>65.995999999999995</v>
      </c>
      <c r="I282" s="184"/>
      <c r="L282" s="180"/>
      <c r="M282" s="185"/>
      <c r="N282" s="186"/>
      <c r="O282" s="186"/>
      <c r="P282" s="186"/>
      <c r="Q282" s="186"/>
      <c r="R282" s="186"/>
      <c r="S282" s="186"/>
      <c r="T282" s="187"/>
      <c r="AT282" s="181" t="s">
        <v>243</v>
      </c>
      <c r="AU282" s="181" t="s">
        <v>87</v>
      </c>
      <c r="AV282" s="14" t="s">
        <v>87</v>
      </c>
      <c r="AW282" s="14" t="s">
        <v>29</v>
      </c>
      <c r="AX282" s="14" t="s">
        <v>75</v>
      </c>
      <c r="AY282" s="181" t="s">
        <v>234</v>
      </c>
    </row>
    <row r="283" spans="1:65" s="14" customFormat="1">
      <c r="B283" s="180"/>
      <c r="D283" s="173" t="s">
        <v>243</v>
      </c>
      <c r="E283" s="181" t="s">
        <v>1</v>
      </c>
      <c r="F283" s="182" t="s">
        <v>2734</v>
      </c>
      <c r="H283" s="183">
        <v>6.38</v>
      </c>
      <c r="I283" s="184"/>
      <c r="L283" s="180"/>
      <c r="M283" s="185"/>
      <c r="N283" s="186"/>
      <c r="O283" s="186"/>
      <c r="P283" s="186"/>
      <c r="Q283" s="186"/>
      <c r="R283" s="186"/>
      <c r="S283" s="186"/>
      <c r="T283" s="187"/>
      <c r="AT283" s="181" t="s">
        <v>243</v>
      </c>
      <c r="AU283" s="181" t="s">
        <v>87</v>
      </c>
      <c r="AV283" s="14" t="s">
        <v>87</v>
      </c>
      <c r="AW283" s="14" t="s">
        <v>29</v>
      </c>
      <c r="AX283" s="14" t="s">
        <v>75</v>
      </c>
      <c r="AY283" s="181" t="s">
        <v>234</v>
      </c>
    </row>
    <row r="284" spans="1:65" s="15" customFormat="1">
      <c r="B284" s="188"/>
      <c r="D284" s="173" t="s">
        <v>243</v>
      </c>
      <c r="E284" s="189" t="s">
        <v>1</v>
      </c>
      <c r="F284" s="190" t="s">
        <v>248</v>
      </c>
      <c r="H284" s="191">
        <v>81.975999999999999</v>
      </c>
      <c r="I284" s="192"/>
      <c r="L284" s="188"/>
      <c r="M284" s="193"/>
      <c r="N284" s="194"/>
      <c r="O284" s="194"/>
      <c r="P284" s="194"/>
      <c r="Q284" s="194"/>
      <c r="R284" s="194"/>
      <c r="S284" s="194"/>
      <c r="T284" s="195"/>
      <c r="AT284" s="189" t="s">
        <v>243</v>
      </c>
      <c r="AU284" s="189" t="s">
        <v>87</v>
      </c>
      <c r="AV284" s="15" t="s">
        <v>241</v>
      </c>
      <c r="AW284" s="15" t="s">
        <v>29</v>
      </c>
      <c r="AX284" s="15" t="s">
        <v>82</v>
      </c>
      <c r="AY284" s="189" t="s">
        <v>234</v>
      </c>
    </row>
    <row r="285" spans="1:65" s="2" customFormat="1" ht="24.15" customHeight="1">
      <c r="A285" s="33"/>
      <c r="B285" s="157"/>
      <c r="C285" s="199" t="s">
        <v>643</v>
      </c>
      <c r="D285" s="199" t="s">
        <v>478</v>
      </c>
      <c r="E285" s="200" t="s">
        <v>609</v>
      </c>
      <c r="F285" s="201" t="s">
        <v>610</v>
      </c>
      <c r="G285" s="202" t="s">
        <v>611</v>
      </c>
      <c r="H285" s="203">
        <v>16.887</v>
      </c>
      <c r="I285" s="204"/>
      <c r="J285" s="205">
        <f>ROUND(I285*H285,2)</f>
        <v>0</v>
      </c>
      <c r="K285" s="206"/>
      <c r="L285" s="207"/>
      <c r="M285" s="208" t="s">
        <v>1</v>
      </c>
      <c r="N285" s="209" t="s">
        <v>41</v>
      </c>
      <c r="O285" s="62"/>
      <c r="P285" s="168">
        <f>O285*H285</f>
        <v>0</v>
      </c>
      <c r="Q285" s="168">
        <v>1E-3</v>
      </c>
      <c r="R285" s="168">
        <f>Q285*H285</f>
        <v>1.6886999999999999E-2</v>
      </c>
      <c r="S285" s="168">
        <v>0</v>
      </c>
      <c r="T285" s="169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70" t="s">
        <v>282</v>
      </c>
      <c r="AT285" s="170" t="s">
        <v>478</v>
      </c>
      <c r="AU285" s="170" t="s">
        <v>87</v>
      </c>
      <c r="AY285" s="18" t="s">
        <v>234</v>
      </c>
      <c r="BE285" s="171">
        <f>IF(N285="základná",J285,0)</f>
        <v>0</v>
      </c>
      <c r="BF285" s="171">
        <f>IF(N285="znížená",J285,0)</f>
        <v>0</v>
      </c>
      <c r="BG285" s="171">
        <f>IF(N285="zákl. prenesená",J285,0)</f>
        <v>0</v>
      </c>
      <c r="BH285" s="171">
        <f>IF(N285="zníž. prenesená",J285,0)</f>
        <v>0</v>
      </c>
      <c r="BI285" s="171">
        <f>IF(N285="nulová",J285,0)</f>
        <v>0</v>
      </c>
      <c r="BJ285" s="18" t="s">
        <v>87</v>
      </c>
      <c r="BK285" s="171">
        <f>ROUND(I285*H285,2)</f>
        <v>0</v>
      </c>
      <c r="BL285" s="18" t="s">
        <v>241</v>
      </c>
      <c r="BM285" s="170" t="s">
        <v>2872</v>
      </c>
    </row>
    <row r="286" spans="1:65" s="2" customFormat="1" ht="16.5" customHeight="1">
      <c r="A286" s="33"/>
      <c r="B286" s="157"/>
      <c r="C286" s="158" t="s">
        <v>656</v>
      </c>
      <c r="D286" s="158" t="s">
        <v>237</v>
      </c>
      <c r="E286" s="159" t="s">
        <v>614</v>
      </c>
      <c r="F286" s="160" t="s">
        <v>615</v>
      </c>
      <c r="G286" s="161" t="s">
        <v>256</v>
      </c>
      <c r="H286" s="162">
        <v>81.975999999999999</v>
      </c>
      <c r="I286" s="163"/>
      <c r="J286" s="164">
        <f>ROUND(I286*H286,2)</f>
        <v>0</v>
      </c>
      <c r="K286" s="165"/>
      <c r="L286" s="34"/>
      <c r="M286" s="166" t="s">
        <v>1</v>
      </c>
      <c r="N286" s="167" t="s">
        <v>41</v>
      </c>
      <c r="O286" s="62"/>
      <c r="P286" s="168">
        <f>O286*H286</f>
        <v>0</v>
      </c>
      <c r="Q286" s="168">
        <v>0.1236</v>
      </c>
      <c r="R286" s="168">
        <f>Q286*H286</f>
        <v>10.132233599999999</v>
      </c>
      <c r="S286" s="168">
        <v>0</v>
      </c>
      <c r="T286" s="169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70" t="s">
        <v>241</v>
      </c>
      <c r="AT286" s="170" t="s">
        <v>237</v>
      </c>
      <c r="AU286" s="170" t="s">
        <v>87</v>
      </c>
      <c r="AY286" s="18" t="s">
        <v>234</v>
      </c>
      <c r="BE286" s="171">
        <f>IF(N286="základná",J286,0)</f>
        <v>0</v>
      </c>
      <c r="BF286" s="171">
        <f>IF(N286="znížená",J286,0)</f>
        <v>0</v>
      </c>
      <c r="BG286" s="171">
        <f>IF(N286="zákl. prenesená",J286,0)</f>
        <v>0</v>
      </c>
      <c r="BH286" s="171">
        <f>IF(N286="zníž. prenesená",J286,0)</f>
        <v>0</v>
      </c>
      <c r="BI286" s="171">
        <f>IF(N286="nulová",J286,0)</f>
        <v>0</v>
      </c>
      <c r="BJ286" s="18" t="s">
        <v>87</v>
      </c>
      <c r="BK286" s="171">
        <f>ROUND(I286*H286,2)</f>
        <v>0</v>
      </c>
      <c r="BL286" s="18" t="s">
        <v>241</v>
      </c>
      <c r="BM286" s="170" t="s">
        <v>2873</v>
      </c>
    </row>
    <row r="287" spans="1:65" s="14" customFormat="1">
      <c r="B287" s="180"/>
      <c r="D287" s="173" t="s">
        <v>243</v>
      </c>
      <c r="E287" s="181" t="s">
        <v>1</v>
      </c>
      <c r="F287" s="182" t="s">
        <v>397</v>
      </c>
      <c r="H287" s="183">
        <v>9.6</v>
      </c>
      <c r="I287" s="184"/>
      <c r="L287" s="180"/>
      <c r="M287" s="185"/>
      <c r="N287" s="186"/>
      <c r="O287" s="186"/>
      <c r="P287" s="186"/>
      <c r="Q287" s="186"/>
      <c r="R287" s="186"/>
      <c r="S287" s="186"/>
      <c r="T287" s="187"/>
      <c r="AT287" s="181" t="s">
        <v>243</v>
      </c>
      <c r="AU287" s="181" t="s">
        <v>87</v>
      </c>
      <c r="AV287" s="14" t="s">
        <v>87</v>
      </c>
      <c r="AW287" s="14" t="s">
        <v>29</v>
      </c>
      <c r="AX287" s="14" t="s">
        <v>75</v>
      </c>
      <c r="AY287" s="181" t="s">
        <v>234</v>
      </c>
    </row>
    <row r="288" spans="1:65" s="14" customFormat="1">
      <c r="B288" s="180"/>
      <c r="D288" s="173" t="s">
        <v>243</v>
      </c>
      <c r="E288" s="181" t="s">
        <v>1</v>
      </c>
      <c r="F288" s="182" t="s">
        <v>394</v>
      </c>
      <c r="H288" s="183">
        <v>65.995999999999995</v>
      </c>
      <c r="I288" s="184"/>
      <c r="L288" s="180"/>
      <c r="M288" s="185"/>
      <c r="N288" s="186"/>
      <c r="O288" s="186"/>
      <c r="P288" s="186"/>
      <c r="Q288" s="186"/>
      <c r="R288" s="186"/>
      <c r="S288" s="186"/>
      <c r="T288" s="187"/>
      <c r="AT288" s="181" t="s">
        <v>243</v>
      </c>
      <c r="AU288" s="181" t="s">
        <v>87</v>
      </c>
      <c r="AV288" s="14" t="s">
        <v>87</v>
      </c>
      <c r="AW288" s="14" t="s">
        <v>29</v>
      </c>
      <c r="AX288" s="14" t="s">
        <v>75</v>
      </c>
      <c r="AY288" s="181" t="s">
        <v>234</v>
      </c>
    </row>
    <row r="289" spans="1:65" s="14" customFormat="1">
      <c r="B289" s="180"/>
      <c r="D289" s="173" t="s">
        <v>243</v>
      </c>
      <c r="E289" s="181" t="s">
        <v>1</v>
      </c>
      <c r="F289" s="182" t="s">
        <v>2734</v>
      </c>
      <c r="H289" s="183">
        <v>6.38</v>
      </c>
      <c r="I289" s="184"/>
      <c r="L289" s="180"/>
      <c r="M289" s="185"/>
      <c r="N289" s="186"/>
      <c r="O289" s="186"/>
      <c r="P289" s="186"/>
      <c r="Q289" s="186"/>
      <c r="R289" s="186"/>
      <c r="S289" s="186"/>
      <c r="T289" s="187"/>
      <c r="AT289" s="181" t="s">
        <v>243</v>
      </c>
      <c r="AU289" s="181" t="s">
        <v>87</v>
      </c>
      <c r="AV289" s="14" t="s">
        <v>87</v>
      </c>
      <c r="AW289" s="14" t="s">
        <v>29</v>
      </c>
      <c r="AX289" s="14" t="s">
        <v>75</v>
      </c>
      <c r="AY289" s="181" t="s">
        <v>234</v>
      </c>
    </row>
    <row r="290" spans="1:65" s="15" customFormat="1">
      <c r="B290" s="188"/>
      <c r="D290" s="173" t="s">
        <v>243</v>
      </c>
      <c r="E290" s="189" t="s">
        <v>1</v>
      </c>
      <c r="F290" s="190" t="s">
        <v>248</v>
      </c>
      <c r="H290" s="191">
        <v>81.975999999999999</v>
      </c>
      <c r="I290" s="192"/>
      <c r="L290" s="188"/>
      <c r="M290" s="193"/>
      <c r="N290" s="194"/>
      <c r="O290" s="194"/>
      <c r="P290" s="194"/>
      <c r="Q290" s="194"/>
      <c r="R290" s="194"/>
      <c r="S290" s="194"/>
      <c r="T290" s="195"/>
      <c r="AT290" s="189" t="s">
        <v>243</v>
      </c>
      <c r="AU290" s="189" t="s">
        <v>87</v>
      </c>
      <c r="AV290" s="15" t="s">
        <v>241</v>
      </c>
      <c r="AW290" s="15" t="s">
        <v>29</v>
      </c>
      <c r="AX290" s="15" t="s">
        <v>82</v>
      </c>
      <c r="AY290" s="189" t="s">
        <v>234</v>
      </c>
    </row>
    <row r="291" spans="1:65" s="12" customFormat="1" ht="22.95" customHeight="1">
      <c r="B291" s="144"/>
      <c r="D291" s="145" t="s">
        <v>74</v>
      </c>
      <c r="E291" s="155" t="s">
        <v>628</v>
      </c>
      <c r="F291" s="155" t="s">
        <v>629</v>
      </c>
      <c r="I291" s="147"/>
      <c r="J291" s="156">
        <f>BK291</f>
        <v>0</v>
      </c>
      <c r="L291" s="144"/>
      <c r="M291" s="149"/>
      <c r="N291" s="150"/>
      <c r="O291" s="150"/>
      <c r="P291" s="151">
        <f>SUM(P292:P316)</f>
        <v>0</v>
      </c>
      <c r="Q291" s="150"/>
      <c r="R291" s="151">
        <f>SUM(R292:R316)</f>
        <v>3.2141585199999998</v>
      </c>
      <c r="S291" s="150"/>
      <c r="T291" s="152">
        <f>SUM(T292:T316)</f>
        <v>0</v>
      </c>
      <c r="AR291" s="145" t="s">
        <v>82</v>
      </c>
      <c r="AT291" s="153" t="s">
        <v>74</v>
      </c>
      <c r="AU291" s="153" t="s">
        <v>82</v>
      </c>
      <c r="AY291" s="145" t="s">
        <v>234</v>
      </c>
      <c r="BK291" s="154">
        <f>SUM(BK292:BK316)</f>
        <v>0</v>
      </c>
    </row>
    <row r="292" spans="1:65" s="2" customFormat="1" ht="24.15" customHeight="1">
      <c r="A292" s="33"/>
      <c r="B292" s="157"/>
      <c r="C292" s="158" t="s">
        <v>669</v>
      </c>
      <c r="D292" s="158" t="s">
        <v>237</v>
      </c>
      <c r="E292" s="159" t="s">
        <v>640</v>
      </c>
      <c r="F292" s="160" t="s">
        <v>641</v>
      </c>
      <c r="G292" s="161" t="s">
        <v>256</v>
      </c>
      <c r="H292" s="162">
        <v>185.852</v>
      </c>
      <c r="I292" s="163"/>
      <c r="J292" s="164">
        <f>ROUND(I292*H292,2)</f>
        <v>0</v>
      </c>
      <c r="K292" s="165"/>
      <c r="L292" s="34"/>
      <c r="M292" s="166" t="s">
        <v>1</v>
      </c>
      <c r="N292" s="167" t="s">
        <v>41</v>
      </c>
      <c r="O292" s="62"/>
      <c r="P292" s="168">
        <f>O292*H292</f>
        <v>0</v>
      </c>
      <c r="Q292" s="168">
        <v>4.0000000000000002E-4</v>
      </c>
      <c r="R292" s="168">
        <f>Q292*H292</f>
        <v>7.4340799999999999E-2</v>
      </c>
      <c r="S292" s="168">
        <v>0</v>
      </c>
      <c r="T292" s="169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70" t="s">
        <v>241</v>
      </c>
      <c r="AT292" s="170" t="s">
        <v>237</v>
      </c>
      <c r="AU292" s="170" t="s">
        <v>87</v>
      </c>
      <c r="AY292" s="18" t="s">
        <v>234</v>
      </c>
      <c r="BE292" s="171">
        <f>IF(N292="základná",J292,0)</f>
        <v>0</v>
      </c>
      <c r="BF292" s="171">
        <f>IF(N292="znížená",J292,0)</f>
        <v>0</v>
      </c>
      <c r="BG292" s="171">
        <f>IF(N292="zákl. prenesená",J292,0)</f>
        <v>0</v>
      </c>
      <c r="BH292" s="171">
        <f>IF(N292="zníž. prenesená",J292,0)</f>
        <v>0</v>
      </c>
      <c r="BI292" s="171">
        <f>IF(N292="nulová",J292,0)</f>
        <v>0</v>
      </c>
      <c r="BJ292" s="18" t="s">
        <v>87</v>
      </c>
      <c r="BK292" s="171">
        <f>ROUND(I292*H292,2)</f>
        <v>0</v>
      </c>
      <c r="BL292" s="18" t="s">
        <v>241</v>
      </c>
      <c r="BM292" s="170" t="s">
        <v>2874</v>
      </c>
    </row>
    <row r="293" spans="1:65" s="13" customFormat="1" ht="20.399999999999999">
      <c r="B293" s="172"/>
      <c r="D293" s="173" t="s">
        <v>243</v>
      </c>
      <c r="E293" s="174" t="s">
        <v>1</v>
      </c>
      <c r="F293" s="175" t="s">
        <v>2875</v>
      </c>
      <c r="H293" s="174" t="s">
        <v>1</v>
      </c>
      <c r="I293" s="176"/>
      <c r="L293" s="172"/>
      <c r="M293" s="177"/>
      <c r="N293" s="178"/>
      <c r="O293" s="178"/>
      <c r="P293" s="178"/>
      <c r="Q293" s="178"/>
      <c r="R293" s="178"/>
      <c r="S293" s="178"/>
      <c r="T293" s="179"/>
      <c r="AT293" s="174" t="s">
        <v>243</v>
      </c>
      <c r="AU293" s="174" t="s">
        <v>87</v>
      </c>
      <c r="AV293" s="13" t="s">
        <v>82</v>
      </c>
      <c r="AW293" s="13" t="s">
        <v>29</v>
      </c>
      <c r="AX293" s="13" t="s">
        <v>75</v>
      </c>
      <c r="AY293" s="174" t="s">
        <v>234</v>
      </c>
    </row>
    <row r="294" spans="1:65" s="13" customFormat="1">
      <c r="B294" s="172"/>
      <c r="D294" s="173" t="s">
        <v>243</v>
      </c>
      <c r="E294" s="174" t="s">
        <v>1</v>
      </c>
      <c r="F294" s="175" t="s">
        <v>2876</v>
      </c>
      <c r="H294" s="174" t="s">
        <v>1</v>
      </c>
      <c r="I294" s="176"/>
      <c r="L294" s="172"/>
      <c r="M294" s="177"/>
      <c r="N294" s="178"/>
      <c r="O294" s="178"/>
      <c r="P294" s="178"/>
      <c r="Q294" s="178"/>
      <c r="R294" s="178"/>
      <c r="S294" s="178"/>
      <c r="T294" s="179"/>
      <c r="AT294" s="174" t="s">
        <v>243</v>
      </c>
      <c r="AU294" s="174" t="s">
        <v>87</v>
      </c>
      <c r="AV294" s="13" t="s">
        <v>82</v>
      </c>
      <c r="AW294" s="13" t="s">
        <v>29</v>
      </c>
      <c r="AX294" s="13" t="s">
        <v>75</v>
      </c>
      <c r="AY294" s="174" t="s">
        <v>234</v>
      </c>
    </row>
    <row r="295" spans="1:65" s="14" customFormat="1" ht="30.6">
      <c r="B295" s="180"/>
      <c r="D295" s="173" t="s">
        <v>243</v>
      </c>
      <c r="E295" s="181" t="s">
        <v>1</v>
      </c>
      <c r="F295" s="182" t="s">
        <v>2877</v>
      </c>
      <c r="H295" s="183">
        <v>71.197999999999993</v>
      </c>
      <c r="I295" s="184"/>
      <c r="L295" s="180"/>
      <c r="M295" s="185"/>
      <c r="N295" s="186"/>
      <c r="O295" s="186"/>
      <c r="P295" s="186"/>
      <c r="Q295" s="186"/>
      <c r="R295" s="186"/>
      <c r="S295" s="186"/>
      <c r="T295" s="187"/>
      <c r="AT295" s="181" t="s">
        <v>243</v>
      </c>
      <c r="AU295" s="181" t="s">
        <v>87</v>
      </c>
      <c r="AV295" s="14" t="s">
        <v>87</v>
      </c>
      <c r="AW295" s="14" t="s">
        <v>29</v>
      </c>
      <c r="AX295" s="14" t="s">
        <v>75</v>
      </c>
      <c r="AY295" s="181" t="s">
        <v>234</v>
      </c>
    </row>
    <row r="296" spans="1:65" s="14" customFormat="1" ht="20.399999999999999">
      <c r="B296" s="180"/>
      <c r="D296" s="173" t="s">
        <v>243</v>
      </c>
      <c r="E296" s="181" t="s">
        <v>1</v>
      </c>
      <c r="F296" s="182" t="s">
        <v>2878</v>
      </c>
      <c r="H296" s="183">
        <v>21.728000000000002</v>
      </c>
      <c r="I296" s="184"/>
      <c r="L296" s="180"/>
      <c r="M296" s="185"/>
      <c r="N296" s="186"/>
      <c r="O296" s="186"/>
      <c r="P296" s="186"/>
      <c r="Q296" s="186"/>
      <c r="R296" s="186"/>
      <c r="S296" s="186"/>
      <c r="T296" s="187"/>
      <c r="AT296" s="181" t="s">
        <v>243</v>
      </c>
      <c r="AU296" s="181" t="s">
        <v>87</v>
      </c>
      <c r="AV296" s="14" t="s">
        <v>87</v>
      </c>
      <c r="AW296" s="14" t="s">
        <v>29</v>
      </c>
      <c r="AX296" s="14" t="s">
        <v>75</v>
      </c>
      <c r="AY296" s="181" t="s">
        <v>234</v>
      </c>
    </row>
    <row r="297" spans="1:65" s="16" customFormat="1">
      <c r="B297" s="210"/>
      <c r="D297" s="173" t="s">
        <v>243</v>
      </c>
      <c r="E297" s="211" t="s">
        <v>1</v>
      </c>
      <c r="F297" s="212" t="s">
        <v>2879</v>
      </c>
      <c r="H297" s="213">
        <v>92.926000000000002</v>
      </c>
      <c r="I297" s="214"/>
      <c r="L297" s="210"/>
      <c r="M297" s="215"/>
      <c r="N297" s="216"/>
      <c r="O297" s="216"/>
      <c r="P297" s="216"/>
      <c r="Q297" s="216"/>
      <c r="R297" s="216"/>
      <c r="S297" s="216"/>
      <c r="T297" s="217"/>
      <c r="AT297" s="211" t="s">
        <v>243</v>
      </c>
      <c r="AU297" s="211" t="s">
        <v>87</v>
      </c>
      <c r="AV297" s="16" t="s">
        <v>92</v>
      </c>
      <c r="AW297" s="16" t="s">
        <v>29</v>
      </c>
      <c r="AX297" s="16" t="s">
        <v>75</v>
      </c>
      <c r="AY297" s="211" t="s">
        <v>234</v>
      </c>
    </row>
    <row r="298" spans="1:65" s="13" customFormat="1">
      <c r="B298" s="172"/>
      <c r="D298" s="173" t="s">
        <v>243</v>
      </c>
      <c r="E298" s="174" t="s">
        <v>1</v>
      </c>
      <c r="F298" s="175" t="s">
        <v>2880</v>
      </c>
      <c r="H298" s="174" t="s">
        <v>1</v>
      </c>
      <c r="I298" s="176"/>
      <c r="L298" s="172"/>
      <c r="M298" s="177"/>
      <c r="N298" s="178"/>
      <c r="O298" s="178"/>
      <c r="P298" s="178"/>
      <c r="Q298" s="178"/>
      <c r="R298" s="178"/>
      <c r="S298" s="178"/>
      <c r="T298" s="179"/>
      <c r="AT298" s="174" t="s">
        <v>243</v>
      </c>
      <c r="AU298" s="174" t="s">
        <v>87</v>
      </c>
      <c r="AV298" s="13" t="s">
        <v>82</v>
      </c>
      <c r="AW298" s="13" t="s">
        <v>29</v>
      </c>
      <c r="AX298" s="13" t="s">
        <v>75</v>
      </c>
      <c r="AY298" s="174" t="s">
        <v>234</v>
      </c>
    </row>
    <row r="299" spans="1:65" s="14" customFormat="1" ht="30.6">
      <c r="B299" s="180"/>
      <c r="D299" s="173" t="s">
        <v>243</v>
      </c>
      <c r="E299" s="181" t="s">
        <v>1</v>
      </c>
      <c r="F299" s="182" t="s">
        <v>2877</v>
      </c>
      <c r="H299" s="183">
        <v>71.197999999999993</v>
      </c>
      <c r="I299" s="184"/>
      <c r="L299" s="180"/>
      <c r="M299" s="185"/>
      <c r="N299" s="186"/>
      <c r="O299" s="186"/>
      <c r="P299" s="186"/>
      <c r="Q299" s="186"/>
      <c r="R299" s="186"/>
      <c r="S299" s="186"/>
      <c r="T299" s="187"/>
      <c r="AT299" s="181" t="s">
        <v>243</v>
      </c>
      <c r="AU299" s="181" t="s">
        <v>87</v>
      </c>
      <c r="AV299" s="14" t="s">
        <v>87</v>
      </c>
      <c r="AW299" s="14" t="s">
        <v>29</v>
      </c>
      <c r="AX299" s="14" t="s">
        <v>75</v>
      </c>
      <c r="AY299" s="181" t="s">
        <v>234</v>
      </c>
    </row>
    <row r="300" spans="1:65" s="14" customFormat="1" ht="20.399999999999999">
      <c r="B300" s="180"/>
      <c r="D300" s="173" t="s">
        <v>243</v>
      </c>
      <c r="E300" s="181" t="s">
        <v>1</v>
      </c>
      <c r="F300" s="182" t="s">
        <v>2878</v>
      </c>
      <c r="H300" s="183">
        <v>21.728000000000002</v>
      </c>
      <c r="I300" s="184"/>
      <c r="L300" s="180"/>
      <c r="M300" s="185"/>
      <c r="N300" s="186"/>
      <c r="O300" s="186"/>
      <c r="P300" s="186"/>
      <c r="Q300" s="186"/>
      <c r="R300" s="186"/>
      <c r="S300" s="186"/>
      <c r="T300" s="187"/>
      <c r="AT300" s="181" t="s">
        <v>243</v>
      </c>
      <c r="AU300" s="181" t="s">
        <v>87</v>
      </c>
      <c r="AV300" s="14" t="s">
        <v>87</v>
      </c>
      <c r="AW300" s="14" t="s">
        <v>29</v>
      </c>
      <c r="AX300" s="14" t="s">
        <v>75</v>
      </c>
      <c r="AY300" s="181" t="s">
        <v>234</v>
      </c>
    </row>
    <row r="301" spans="1:65" s="16" customFormat="1">
      <c r="B301" s="210"/>
      <c r="D301" s="173" t="s">
        <v>243</v>
      </c>
      <c r="E301" s="211" t="s">
        <v>1</v>
      </c>
      <c r="F301" s="212" t="s">
        <v>2881</v>
      </c>
      <c r="H301" s="213">
        <v>92.926000000000002</v>
      </c>
      <c r="I301" s="214"/>
      <c r="L301" s="210"/>
      <c r="M301" s="215"/>
      <c r="N301" s="216"/>
      <c r="O301" s="216"/>
      <c r="P301" s="216"/>
      <c r="Q301" s="216"/>
      <c r="R301" s="216"/>
      <c r="S301" s="216"/>
      <c r="T301" s="217"/>
      <c r="AT301" s="211" t="s">
        <v>243</v>
      </c>
      <c r="AU301" s="211" t="s">
        <v>87</v>
      </c>
      <c r="AV301" s="16" t="s">
        <v>92</v>
      </c>
      <c r="AW301" s="16" t="s">
        <v>29</v>
      </c>
      <c r="AX301" s="16" t="s">
        <v>75</v>
      </c>
      <c r="AY301" s="211" t="s">
        <v>234</v>
      </c>
    </row>
    <row r="302" spans="1:65" s="15" customFormat="1">
      <c r="B302" s="188"/>
      <c r="D302" s="173" t="s">
        <v>243</v>
      </c>
      <c r="E302" s="189" t="s">
        <v>400</v>
      </c>
      <c r="F302" s="190" t="s">
        <v>248</v>
      </c>
      <c r="H302" s="191">
        <v>185.852</v>
      </c>
      <c r="I302" s="192"/>
      <c r="L302" s="188"/>
      <c r="M302" s="193"/>
      <c r="N302" s="194"/>
      <c r="O302" s="194"/>
      <c r="P302" s="194"/>
      <c r="Q302" s="194"/>
      <c r="R302" s="194"/>
      <c r="S302" s="194"/>
      <c r="T302" s="195"/>
      <c r="AT302" s="189" t="s">
        <v>243</v>
      </c>
      <c r="AU302" s="189" t="s">
        <v>87</v>
      </c>
      <c r="AV302" s="15" t="s">
        <v>241</v>
      </c>
      <c r="AW302" s="15" t="s">
        <v>29</v>
      </c>
      <c r="AX302" s="15" t="s">
        <v>82</v>
      </c>
      <c r="AY302" s="189" t="s">
        <v>234</v>
      </c>
    </row>
    <row r="303" spans="1:65" s="2" customFormat="1" ht="24.15" customHeight="1">
      <c r="A303" s="33"/>
      <c r="B303" s="157"/>
      <c r="C303" s="158" t="s">
        <v>682</v>
      </c>
      <c r="D303" s="158" t="s">
        <v>237</v>
      </c>
      <c r="E303" s="159" t="s">
        <v>644</v>
      </c>
      <c r="F303" s="160" t="s">
        <v>645</v>
      </c>
      <c r="G303" s="161" t="s">
        <v>256</v>
      </c>
      <c r="H303" s="162">
        <v>79.087999999999994</v>
      </c>
      <c r="I303" s="163"/>
      <c r="J303" s="164">
        <f>ROUND(I303*H303,2)</f>
        <v>0</v>
      </c>
      <c r="K303" s="165"/>
      <c r="L303" s="34"/>
      <c r="M303" s="166" t="s">
        <v>1</v>
      </c>
      <c r="N303" s="167" t="s">
        <v>41</v>
      </c>
      <c r="O303" s="62"/>
      <c r="P303" s="168">
        <f>O303*H303</f>
        <v>0</v>
      </c>
      <c r="Q303" s="168">
        <v>1.312E-2</v>
      </c>
      <c r="R303" s="168">
        <f>Q303*H303</f>
        <v>1.0376345599999999</v>
      </c>
      <c r="S303" s="168">
        <v>0</v>
      </c>
      <c r="T303" s="169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70" t="s">
        <v>241</v>
      </c>
      <c r="AT303" s="170" t="s">
        <v>237</v>
      </c>
      <c r="AU303" s="170" t="s">
        <v>87</v>
      </c>
      <c r="AY303" s="18" t="s">
        <v>234</v>
      </c>
      <c r="BE303" s="171">
        <f>IF(N303="základná",J303,0)</f>
        <v>0</v>
      </c>
      <c r="BF303" s="171">
        <f>IF(N303="znížená",J303,0)</f>
        <v>0</v>
      </c>
      <c r="BG303" s="171">
        <f>IF(N303="zákl. prenesená",J303,0)</f>
        <v>0</v>
      </c>
      <c r="BH303" s="171">
        <f>IF(N303="zníž. prenesená",J303,0)</f>
        <v>0</v>
      </c>
      <c r="BI303" s="171">
        <f>IF(N303="nulová",J303,0)</f>
        <v>0</v>
      </c>
      <c r="BJ303" s="18" t="s">
        <v>87</v>
      </c>
      <c r="BK303" s="171">
        <f>ROUND(I303*H303,2)</f>
        <v>0</v>
      </c>
      <c r="BL303" s="18" t="s">
        <v>241</v>
      </c>
      <c r="BM303" s="170" t="s">
        <v>2882</v>
      </c>
    </row>
    <row r="304" spans="1:65" s="13" customFormat="1">
      <c r="B304" s="172"/>
      <c r="D304" s="173" t="s">
        <v>243</v>
      </c>
      <c r="E304" s="174" t="s">
        <v>1</v>
      </c>
      <c r="F304" s="175" t="s">
        <v>2883</v>
      </c>
      <c r="H304" s="174" t="s">
        <v>1</v>
      </c>
      <c r="I304" s="176"/>
      <c r="L304" s="172"/>
      <c r="M304" s="177"/>
      <c r="N304" s="178"/>
      <c r="O304" s="178"/>
      <c r="P304" s="178"/>
      <c r="Q304" s="178"/>
      <c r="R304" s="178"/>
      <c r="S304" s="178"/>
      <c r="T304" s="179"/>
      <c r="AT304" s="174" t="s">
        <v>243</v>
      </c>
      <c r="AU304" s="174" t="s">
        <v>87</v>
      </c>
      <c r="AV304" s="13" t="s">
        <v>82</v>
      </c>
      <c r="AW304" s="13" t="s">
        <v>29</v>
      </c>
      <c r="AX304" s="13" t="s">
        <v>75</v>
      </c>
      <c r="AY304" s="174" t="s">
        <v>234</v>
      </c>
    </row>
    <row r="305" spans="1:65" s="13" customFormat="1" ht="20.399999999999999">
      <c r="B305" s="172"/>
      <c r="D305" s="173" t="s">
        <v>243</v>
      </c>
      <c r="E305" s="174" t="s">
        <v>1</v>
      </c>
      <c r="F305" s="175" t="s">
        <v>2875</v>
      </c>
      <c r="H305" s="174" t="s">
        <v>1</v>
      </c>
      <c r="I305" s="176"/>
      <c r="L305" s="172"/>
      <c r="M305" s="177"/>
      <c r="N305" s="178"/>
      <c r="O305" s="178"/>
      <c r="P305" s="178"/>
      <c r="Q305" s="178"/>
      <c r="R305" s="178"/>
      <c r="S305" s="178"/>
      <c r="T305" s="179"/>
      <c r="AT305" s="174" t="s">
        <v>243</v>
      </c>
      <c r="AU305" s="174" t="s">
        <v>87</v>
      </c>
      <c r="AV305" s="13" t="s">
        <v>82</v>
      </c>
      <c r="AW305" s="13" t="s">
        <v>29</v>
      </c>
      <c r="AX305" s="13" t="s">
        <v>75</v>
      </c>
      <c r="AY305" s="174" t="s">
        <v>234</v>
      </c>
    </row>
    <row r="306" spans="1:65" s="13" customFormat="1">
      <c r="B306" s="172"/>
      <c r="D306" s="173" t="s">
        <v>243</v>
      </c>
      <c r="E306" s="174" t="s">
        <v>1</v>
      </c>
      <c r="F306" s="175" t="s">
        <v>2876</v>
      </c>
      <c r="H306" s="174" t="s">
        <v>1</v>
      </c>
      <c r="I306" s="176"/>
      <c r="L306" s="172"/>
      <c r="M306" s="177"/>
      <c r="N306" s="178"/>
      <c r="O306" s="178"/>
      <c r="P306" s="178"/>
      <c r="Q306" s="178"/>
      <c r="R306" s="178"/>
      <c r="S306" s="178"/>
      <c r="T306" s="179"/>
      <c r="AT306" s="174" t="s">
        <v>243</v>
      </c>
      <c r="AU306" s="174" t="s">
        <v>87</v>
      </c>
      <c r="AV306" s="13" t="s">
        <v>82</v>
      </c>
      <c r="AW306" s="13" t="s">
        <v>29</v>
      </c>
      <c r="AX306" s="13" t="s">
        <v>75</v>
      </c>
      <c r="AY306" s="174" t="s">
        <v>234</v>
      </c>
    </row>
    <row r="307" spans="1:65" s="14" customFormat="1" ht="20.399999999999999">
      <c r="B307" s="180"/>
      <c r="D307" s="173" t="s">
        <v>243</v>
      </c>
      <c r="E307" s="181" t="s">
        <v>1</v>
      </c>
      <c r="F307" s="182" t="s">
        <v>2884</v>
      </c>
      <c r="H307" s="183">
        <v>39.543999999999997</v>
      </c>
      <c r="I307" s="184"/>
      <c r="L307" s="180"/>
      <c r="M307" s="185"/>
      <c r="N307" s="186"/>
      <c r="O307" s="186"/>
      <c r="P307" s="186"/>
      <c r="Q307" s="186"/>
      <c r="R307" s="186"/>
      <c r="S307" s="186"/>
      <c r="T307" s="187"/>
      <c r="AT307" s="181" t="s">
        <v>243</v>
      </c>
      <c r="AU307" s="181" t="s">
        <v>87</v>
      </c>
      <c r="AV307" s="14" t="s">
        <v>87</v>
      </c>
      <c r="AW307" s="14" t="s">
        <v>29</v>
      </c>
      <c r="AX307" s="14" t="s">
        <v>75</v>
      </c>
      <c r="AY307" s="181" t="s">
        <v>234</v>
      </c>
    </row>
    <row r="308" spans="1:65" s="16" customFormat="1">
      <c r="B308" s="210"/>
      <c r="D308" s="173" t="s">
        <v>243</v>
      </c>
      <c r="E308" s="211" t="s">
        <v>1</v>
      </c>
      <c r="F308" s="212" t="s">
        <v>2879</v>
      </c>
      <c r="H308" s="213">
        <v>39.543999999999997</v>
      </c>
      <c r="I308" s="214"/>
      <c r="L308" s="210"/>
      <c r="M308" s="215"/>
      <c r="N308" s="216"/>
      <c r="O308" s="216"/>
      <c r="P308" s="216"/>
      <c r="Q308" s="216"/>
      <c r="R308" s="216"/>
      <c r="S308" s="216"/>
      <c r="T308" s="217"/>
      <c r="AT308" s="211" t="s">
        <v>243</v>
      </c>
      <c r="AU308" s="211" t="s">
        <v>87</v>
      </c>
      <c r="AV308" s="16" t="s">
        <v>92</v>
      </c>
      <c r="AW308" s="16" t="s">
        <v>29</v>
      </c>
      <c r="AX308" s="16" t="s">
        <v>75</v>
      </c>
      <c r="AY308" s="211" t="s">
        <v>234</v>
      </c>
    </row>
    <row r="309" spans="1:65" s="13" customFormat="1">
      <c r="B309" s="172"/>
      <c r="D309" s="173" t="s">
        <v>243</v>
      </c>
      <c r="E309" s="174" t="s">
        <v>1</v>
      </c>
      <c r="F309" s="175" t="s">
        <v>2880</v>
      </c>
      <c r="H309" s="174" t="s">
        <v>1</v>
      </c>
      <c r="I309" s="176"/>
      <c r="L309" s="172"/>
      <c r="M309" s="177"/>
      <c r="N309" s="178"/>
      <c r="O309" s="178"/>
      <c r="P309" s="178"/>
      <c r="Q309" s="178"/>
      <c r="R309" s="178"/>
      <c r="S309" s="178"/>
      <c r="T309" s="179"/>
      <c r="AT309" s="174" t="s">
        <v>243</v>
      </c>
      <c r="AU309" s="174" t="s">
        <v>87</v>
      </c>
      <c r="AV309" s="13" t="s">
        <v>82</v>
      </c>
      <c r="AW309" s="13" t="s">
        <v>29</v>
      </c>
      <c r="AX309" s="13" t="s">
        <v>75</v>
      </c>
      <c r="AY309" s="174" t="s">
        <v>234</v>
      </c>
    </row>
    <row r="310" spans="1:65" s="14" customFormat="1" ht="20.399999999999999">
      <c r="B310" s="180"/>
      <c r="D310" s="173" t="s">
        <v>243</v>
      </c>
      <c r="E310" s="181" t="s">
        <v>1</v>
      </c>
      <c r="F310" s="182" t="s">
        <v>2884</v>
      </c>
      <c r="H310" s="183">
        <v>39.543999999999997</v>
      </c>
      <c r="I310" s="184"/>
      <c r="L310" s="180"/>
      <c r="M310" s="185"/>
      <c r="N310" s="186"/>
      <c r="O310" s="186"/>
      <c r="P310" s="186"/>
      <c r="Q310" s="186"/>
      <c r="R310" s="186"/>
      <c r="S310" s="186"/>
      <c r="T310" s="187"/>
      <c r="AT310" s="181" t="s">
        <v>243</v>
      </c>
      <c r="AU310" s="181" t="s">
        <v>87</v>
      </c>
      <c r="AV310" s="14" t="s">
        <v>87</v>
      </c>
      <c r="AW310" s="14" t="s">
        <v>29</v>
      </c>
      <c r="AX310" s="14" t="s">
        <v>75</v>
      </c>
      <c r="AY310" s="181" t="s">
        <v>234</v>
      </c>
    </row>
    <row r="311" spans="1:65" s="16" customFormat="1">
      <c r="B311" s="210"/>
      <c r="D311" s="173" t="s">
        <v>243</v>
      </c>
      <c r="E311" s="211" t="s">
        <v>1</v>
      </c>
      <c r="F311" s="212" t="s">
        <v>2881</v>
      </c>
      <c r="H311" s="213">
        <v>39.543999999999997</v>
      </c>
      <c r="I311" s="214"/>
      <c r="L311" s="210"/>
      <c r="M311" s="215"/>
      <c r="N311" s="216"/>
      <c r="O311" s="216"/>
      <c r="P311" s="216"/>
      <c r="Q311" s="216"/>
      <c r="R311" s="216"/>
      <c r="S311" s="216"/>
      <c r="T311" s="217"/>
      <c r="AT311" s="211" t="s">
        <v>243</v>
      </c>
      <c r="AU311" s="211" t="s">
        <v>87</v>
      </c>
      <c r="AV311" s="16" t="s">
        <v>92</v>
      </c>
      <c r="AW311" s="16" t="s">
        <v>29</v>
      </c>
      <c r="AX311" s="16" t="s">
        <v>75</v>
      </c>
      <c r="AY311" s="211" t="s">
        <v>234</v>
      </c>
    </row>
    <row r="312" spans="1:65" s="15" customFormat="1">
      <c r="B312" s="188"/>
      <c r="D312" s="173" t="s">
        <v>243</v>
      </c>
      <c r="E312" s="189" t="s">
        <v>2758</v>
      </c>
      <c r="F312" s="190" t="s">
        <v>248</v>
      </c>
      <c r="H312" s="191">
        <v>79.087999999999994</v>
      </c>
      <c r="I312" s="192"/>
      <c r="L312" s="188"/>
      <c r="M312" s="193"/>
      <c r="N312" s="194"/>
      <c r="O312" s="194"/>
      <c r="P312" s="194"/>
      <c r="Q312" s="194"/>
      <c r="R312" s="194"/>
      <c r="S312" s="194"/>
      <c r="T312" s="195"/>
      <c r="AT312" s="189" t="s">
        <v>243</v>
      </c>
      <c r="AU312" s="189" t="s">
        <v>87</v>
      </c>
      <c r="AV312" s="15" t="s">
        <v>241</v>
      </c>
      <c r="AW312" s="15" t="s">
        <v>29</v>
      </c>
      <c r="AX312" s="15" t="s">
        <v>82</v>
      </c>
      <c r="AY312" s="189" t="s">
        <v>234</v>
      </c>
    </row>
    <row r="313" spans="1:65" s="2" customFormat="1" ht="24.15" customHeight="1">
      <c r="A313" s="33"/>
      <c r="B313" s="157"/>
      <c r="C313" s="158" t="s">
        <v>686</v>
      </c>
      <c r="D313" s="158" t="s">
        <v>237</v>
      </c>
      <c r="E313" s="159" t="s">
        <v>657</v>
      </c>
      <c r="F313" s="160" t="s">
        <v>658</v>
      </c>
      <c r="G313" s="161" t="s">
        <v>256</v>
      </c>
      <c r="H313" s="162">
        <v>106.764</v>
      </c>
      <c r="I313" s="163"/>
      <c r="J313" s="164">
        <f>ROUND(I313*H313,2)</f>
        <v>0</v>
      </c>
      <c r="K313" s="165"/>
      <c r="L313" s="34"/>
      <c r="M313" s="166" t="s">
        <v>1</v>
      </c>
      <c r="N313" s="167" t="s">
        <v>41</v>
      </c>
      <c r="O313" s="62"/>
      <c r="P313" s="168">
        <f>O313*H313</f>
        <v>0</v>
      </c>
      <c r="Q313" s="168">
        <v>1.9689999999999999E-2</v>
      </c>
      <c r="R313" s="168">
        <f>Q313*H313</f>
        <v>2.1021831600000001</v>
      </c>
      <c r="S313" s="168">
        <v>0</v>
      </c>
      <c r="T313" s="169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70" t="s">
        <v>241</v>
      </c>
      <c r="AT313" s="170" t="s">
        <v>237</v>
      </c>
      <c r="AU313" s="170" t="s">
        <v>87</v>
      </c>
      <c r="AY313" s="18" t="s">
        <v>234</v>
      </c>
      <c r="BE313" s="171">
        <f>IF(N313="základná",J313,0)</f>
        <v>0</v>
      </c>
      <c r="BF313" s="171">
        <f>IF(N313="znížená",J313,0)</f>
        <v>0</v>
      </c>
      <c r="BG313" s="171">
        <f>IF(N313="zákl. prenesená",J313,0)</f>
        <v>0</v>
      </c>
      <c r="BH313" s="171">
        <f>IF(N313="zníž. prenesená",J313,0)</f>
        <v>0</v>
      </c>
      <c r="BI313" s="171">
        <f>IF(N313="nulová",J313,0)</f>
        <v>0</v>
      </c>
      <c r="BJ313" s="18" t="s">
        <v>87</v>
      </c>
      <c r="BK313" s="171">
        <f>ROUND(I313*H313,2)</f>
        <v>0</v>
      </c>
      <c r="BL313" s="18" t="s">
        <v>241</v>
      </c>
      <c r="BM313" s="170" t="s">
        <v>2885</v>
      </c>
    </row>
    <row r="314" spans="1:65" s="14" customFormat="1">
      <c r="B314" s="180"/>
      <c r="D314" s="173" t="s">
        <v>243</v>
      </c>
      <c r="E314" s="181" t="s">
        <v>1</v>
      </c>
      <c r="F314" s="182" t="s">
        <v>400</v>
      </c>
      <c r="H314" s="183">
        <v>185.852</v>
      </c>
      <c r="I314" s="184"/>
      <c r="L314" s="180"/>
      <c r="M314" s="185"/>
      <c r="N314" s="186"/>
      <c r="O314" s="186"/>
      <c r="P314" s="186"/>
      <c r="Q314" s="186"/>
      <c r="R314" s="186"/>
      <c r="S314" s="186"/>
      <c r="T314" s="187"/>
      <c r="AT314" s="181" t="s">
        <v>243</v>
      </c>
      <c r="AU314" s="181" t="s">
        <v>87</v>
      </c>
      <c r="AV314" s="14" t="s">
        <v>87</v>
      </c>
      <c r="AW314" s="14" t="s">
        <v>29</v>
      </c>
      <c r="AX314" s="14" t="s">
        <v>75</v>
      </c>
      <c r="AY314" s="181" t="s">
        <v>234</v>
      </c>
    </row>
    <row r="315" spans="1:65" s="14" customFormat="1">
      <c r="B315" s="180"/>
      <c r="D315" s="173" t="s">
        <v>243</v>
      </c>
      <c r="E315" s="181" t="s">
        <v>1</v>
      </c>
      <c r="F315" s="182" t="s">
        <v>2886</v>
      </c>
      <c r="H315" s="183">
        <v>-79.087999999999994</v>
      </c>
      <c r="I315" s="184"/>
      <c r="L315" s="180"/>
      <c r="M315" s="185"/>
      <c r="N315" s="186"/>
      <c r="O315" s="186"/>
      <c r="P315" s="186"/>
      <c r="Q315" s="186"/>
      <c r="R315" s="186"/>
      <c r="S315" s="186"/>
      <c r="T315" s="187"/>
      <c r="AT315" s="181" t="s">
        <v>243</v>
      </c>
      <c r="AU315" s="181" t="s">
        <v>87</v>
      </c>
      <c r="AV315" s="14" t="s">
        <v>87</v>
      </c>
      <c r="AW315" s="14" t="s">
        <v>29</v>
      </c>
      <c r="AX315" s="14" t="s">
        <v>75</v>
      </c>
      <c r="AY315" s="181" t="s">
        <v>234</v>
      </c>
    </row>
    <row r="316" spans="1:65" s="15" customFormat="1">
      <c r="B316" s="188"/>
      <c r="D316" s="173" t="s">
        <v>243</v>
      </c>
      <c r="E316" s="189" t="s">
        <v>406</v>
      </c>
      <c r="F316" s="190" t="s">
        <v>248</v>
      </c>
      <c r="H316" s="191">
        <v>106.764</v>
      </c>
      <c r="I316" s="192"/>
      <c r="L316" s="188"/>
      <c r="M316" s="193"/>
      <c r="N316" s="194"/>
      <c r="O316" s="194"/>
      <c r="P316" s="194"/>
      <c r="Q316" s="194"/>
      <c r="R316" s="194"/>
      <c r="S316" s="194"/>
      <c r="T316" s="195"/>
      <c r="AT316" s="189" t="s">
        <v>243</v>
      </c>
      <c r="AU316" s="189" t="s">
        <v>87</v>
      </c>
      <c r="AV316" s="15" t="s">
        <v>241</v>
      </c>
      <c r="AW316" s="15" t="s">
        <v>29</v>
      </c>
      <c r="AX316" s="15" t="s">
        <v>82</v>
      </c>
      <c r="AY316" s="189" t="s">
        <v>234</v>
      </c>
    </row>
    <row r="317" spans="1:65" s="12" customFormat="1" ht="22.95" customHeight="1">
      <c r="B317" s="144"/>
      <c r="D317" s="145" t="s">
        <v>74</v>
      </c>
      <c r="E317" s="155" t="s">
        <v>680</v>
      </c>
      <c r="F317" s="155" t="s">
        <v>681</v>
      </c>
      <c r="I317" s="147"/>
      <c r="J317" s="156">
        <f>BK317</f>
        <v>0</v>
      </c>
      <c r="L317" s="144"/>
      <c r="M317" s="149"/>
      <c r="N317" s="150"/>
      <c r="O317" s="150"/>
      <c r="P317" s="151">
        <f>SUM(P318:P357)</f>
        <v>0</v>
      </c>
      <c r="Q317" s="150"/>
      <c r="R317" s="151">
        <f>SUM(R318:R357)</f>
        <v>5.4333061100000002</v>
      </c>
      <c r="S317" s="150"/>
      <c r="T317" s="152">
        <f>SUM(T318:T357)</f>
        <v>0</v>
      </c>
      <c r="AR317" s="145" t="s">
        <v>82</v>
      </c>
      <c r="AT317" s="153" t="s">
        <v>74</v>
      </c>
      <c r="AU317" s="153" t="s">
        <v>82</v>
      </c>
      <c r="AY317" s="145" t="s">
        <v>234</v>
      </c>
      <c r="BK317" s="154">
        <f>SUM(BK318:BK357)</f>
        <v>0</v>
      </c>
    </row>
    <row r="318" spans="1:65" s="2" customFormat="1" ht="24.15" customHeight="1">
      <c r="A318" s="33"/>
      <c r="B318" s="157"/>
      <c r="C318" s="158" t="s">
        <v>690</v>
      </c>
      <c r="D318" s="158" t="s">
        <v>237</v>
      </c>
      <c r="E318" s="159" t="s">
        <v>683</v>
      </c>
      <c r="F318" s="160" t="s">
        <v>684</v>
      </c>
      <c r="G318" s="161" t="s">
        <v>256</v>
      </c>
      <c r="H318" s="162">
        <v>150.566</v>
      </c>
      <c r="I318" s="163"/>
      <c r="J318" s="164">
        <f>ROUND(I318*H318,2)</f>
        <v>0</v>
      </c>
      <c r="K318" s="165"/>
      <c r="L318" s="34"/>
      <c r="M318" s="166" t="s">
        <v>1</v>
      </c>
      <c r="N318" s="167" t="s">
        <v>41</v>
      </c>
      <c r="O318" s="62"/>
      <c r="P318" s="168">
        <f>O318*H318</f>
        <v>0</v>
      </c>
      <c r="Q318" s="168">
        <v>3.3E-3</v>
      </c>
      <c r="R318" s="168">
        <f>Q318*H318</f>
        <v>0.49686780000000003</v>
      </c>
      <c r="S318" s="168">
        <v>0</v>
      </c>
      <c r="T318" s="169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70" t="s">
        <v>241</v>
      </c>
      <c r="AT318" s="170" t="s">
        <v>237</v>
      </c>
      <c r="AU318" s="170" t="s">
        <v>87</v>
      </c>
      <c r="AY318" s="18" t="s">
        <v>234</v>
      </c>
      <c r="BE318" s="171">
        <f>IF(N318="základná",J318,0)</f>
        <v>0</v>
      </c>
      <c r="BF318" s="171">
        <f>IF(N318="znížená",J318,0)</f>
        <v>0</v>
      </c>
      <c r="BG318" s="171">
        <f>IF(N318="zákl. prenesená",J318,0)</f>
        <v>0</v>
      </c>
      <c r="BH318" s="171">
        <f>IF(N318="zníž. prenesená",J318,0)</f>
        <v>0</v>
      </c>
      <c r="BI318" s="171">
        <f>IF(N318="nulová",J318,0)</f>
        <v>0</v>
      </c>
      <c r="BJ318" s="18" t="s">
        <v>87</v>
      </c>
      <c r="BK318" s="171">
        <f>ROUND(I318*H318,2)</f>
        <v>0</v>
      </c>
      <c r="BL318" s="18" t="s">
        <v>241</v>
      </c>
      <c r="BM318" s="170" t="s">
        <v>2887</v>
      </c>
    </row>
    <row r="319" spans="1:65" s="14" customFormat="1">
      <c r="B319" s="180"/>
      <c r="D319" s="173" t="s">
        <v>243</v>
      </c>
      <c r="E319" s="181" t="s">
        <v>1</v>
      </c>
      <c r="F319" s="182" t="s">
        <v>409</v>
      </c>
      <c r="H319" s="183">
        <v>135.49100000000001</v>
      </c>
      <c r="I319" s="184"/>
      <c r="L319" s="180"/>
      <c r="M319" s="185"/>
      <c r="N319" s="186"/>
      <c r="O319" s="186"/>
      <c r="P319" s="186"/>
      <c r="Q319" s="186"/>
      <c r="R319" s="186"/>
      <c r="S319" s="186"/>
      <c r="T319" s="187"/>
      <c r="AT319" s="181" t="s">
        <v>243</v>
      </c>
      <c r="AU319" s="181" t="s">
        <v>87</v>
      </c>
      <c r="AV319" s="14" t="s">
        <v>87</v>
      </c>
      <c r="AW319" s="14" t="s">
        <v>29</v>
      </c>
      <c r="AX319" s="14" t="s">
        <v>75</v>
      </c>
      <c r="AY319" s="181" t="s">
        <v>234</v>
      </c>
    </row>
    <row r="320" spans="1:65" s="14" customFormat="1">
      <c r="B320" s="180"/>
      <c r="D320" s="173" t="s">
        <v>243</v>
      </c>
      <c r="E320" s="181" t="s">
        <v>1</v>
      </c>
      <c r="F320" s="182" t="s">
        <v>2739</v>
      </c>
      <c r="H320" s="183">
        <v>8.157</v>
      </c>
      <c r="I320" s="184"/>
      <c r="L320" s="180"/>
      <c r="M320" s="185"/>
      <c r="N320" s="186"/>
      <c r="O320" s="186"/>
      <c r="P320" s="186"/>
      <c r="Q320" s="186"/>
      <c r="R320" s="186"/>
      <c r="S320" s="186"/>
      <c r="T320" s="187"/>
      <c r="AT320" s="181" t="s">
        <v>243</v>
      </c>
      <c r="AU320" s="181" t="s">
        <v>87</v>
      </c>
      <c r="AV320" s="14" t="s">
        <v>87</v>
      </c>
      <c r="AW320" s="14" t="s">
        <v>29</v>
      </c>
      <c r="AX320" s="14" t="s">
        <v>75</v>
      </c>
      <c r="AY320" s="181" t="s">
        <v>234</v>
      </c>
    </row>
    <row r="321" spans="1:65" s="14" customFormat="1">
      <c r="B321" s="180"/>
      <c r="D321" s="173" t="s">
        <v>243</v>
      </c>
      <c r="E321" s="181" t="s">
        <v>1</v>
      </c>
      <c r="F321" s="182" t="s">
        <v>2742</v>
      </c>
      <c r="H321" s="183">
        <v>5.5060000000000002</v>
      </c>
      <c r="I321" s="184"/>
      <c r="L321" s="180"/>
      <c r="M321" s="185"/>
      <c r="N321" s="186"/>
      <c r="O321" s="186"/>
      <c r="P321" s="186"/>
      <c r="Q321" s="186"/>
      <c r="R321" s="186"/>
      <c r="S321" s="186"/>
      <c r="T321" s="187"/>
      <c r="AT321" s="181" t="s">
        <v>243</v>
      </c>
      <c r="AU321" s="181" t="s">
        <v>87</v>
      </c>
      <c r="AV321" s="14" t="s">
        <v>87</v>
      </c>
      <c r="AW321" s="14" t="s">
        <v>29</v>
      </c>
      <c r="AX321" s="14" t="s">
        <v>75</v>
      </c>
      <c r="AY321" s="181" t="s">
        <v>234</v>
      </c>
    </row>
    <row r="322" spans="1:65" s="14" customFormat="1">
      <c r="B322" s="180"/>
      <c r="D322" s="173" t="s">
        <v>243</v>
      </c>
      <c r="E322" s="181" t="s">
        <v>1</v>
      </c>
      <c r="F322" s="182" t="s">
        <v>412</v>
      </c>
      <c r="H322" s="183">
        <v>8.9969999999999999</v>
      </c>
      <c r="I322" s="184"/>
      <c r="L322" s="180"/>
      <c r="M322" s="185"/>
      <c r="N322" s="186"/>
      <c r="O322" s="186"/>
      <c r="P322" s="186"/>
      <c r="Q322" s="186"/>
      <c r="R322" s="186"/>
      <c r="S322" s="186"/>
      <c r="T322" s="187"/>
      <c r="AT322" s="181" t="s">
        <v>243</v>
      </c>
      <c r="AU322" s="181" t="s">
        <v>87</v>
      </c>
      <c r="AV322" s="14" t="s">
        <v>87</v>
      </c>
      <c r="AW322" s="14" t="s">
        <v>29</v>
      </c>
      <c r="AX322" s="14" t="s">
        <v>75</v>
      </c>
      <c r="AY322" s="181" t="s">
        <v>234</v>
      </c>
    </row>
    <row r="323" spans="1:65" s="14" customFormat="1">
      <c r="B323" s="180"/>
      <c r="D323" s="173" t="s">
        <v>243</v>
      </c>
      <c r="E323" s="181" t="s">
        <v>1</v>
      </c>
      <c r="F323" s="182" t="s">
        <v>2888</v>
      </c>
      <c r="H323" s="183">
        <v>-7.585</v>
      </c>
      <c r="I323" s="184"/>
      <c r="L323" s="180"/>
      <c r="M323" s="185"/>
      <c r="N323" s="186"/>
      <c r="O323" s="186"/>
      <c r="P323" s="186"/>
      <c r="Q323" s="186"/>
      <c r="R323" s="186"/>
      <c r="S323" s="186"/>
      <c r="T323" s="187"/>
      <c r="AT323" s="181" t="s">
        <v>243</v>
      </c>
      <c r="AU323" s="181" t="s">
        <v>87</v>
      </c>
      <c r="AV323" s="14" t="s">
        <v>87</v>
      </c>
      <c r="AW323" s="14" t="s">
        <v>29</v>
      </c>
      <c r="AX323" s="14" t="s">
        <v>75</v>
      </c>
      <c r="AY323" s="181" t="s">
        <v>234</v>
      </c>
    </row>
    <row r="324" spans="1:65" s="15" customFormat="1">
      <c r="B324" s="188"/>
      <c r="D324" s="173" t="s">
        <v>243</v>
      </c>
      <c r="E324" s="189" t="s">
        <v>1</v>
      </c>
      <c r="F324" s="190" t="s">
        <v>248</v>
      </c>
      <c r="H324" s="191">
        <v>150.566</v>
      </c>
      <c r="I324" s="192"/>
      <c r="L324" s="188"/>
      <c r="M324" s="193"/>
      <c r="N324" s="194"/>
      <c r="O324" s="194"/>
      <c r="P324" s="194"/>
      <c r="Q324" s="194"/>
      <c r="R324" s="194"/>
      <c r="S324" s="194"/>
      <c r="T324" s="195"/>
      <c r="AT324" s="189" t="s">
        <v>243</v>
      </c>
      <c r="AU324" s="189" t="s">
        <v>87</v>
      </c>
      <c r="AV324" s="15" t="s">
        <v>241</v>
      </c>
      <c r="AW324" s="15" t="s">
        <v>29</v>
      </c>
      <c r="AX324" s="15" t="s">
        <v>82</v>
      </c>
      <c r="AY324" s="189" t="s">
        <v>234</v>
      </c>
    </row>
    <row r="325" spans="1:65" s="2" customFormat="1" ht="24.15" customHeight="1">
      <c r="A325" s="33"/>
      <c r="B325" s="157"/>
      <c r="C325" s="158" t="s">
        <v>701</v>
      </c>
      <c r="D325" s="158" t="s">
        <v>237</v>
      </c>
      <c r="E325" s="159" t="s">
        <v>687</v>
      </c>
      <c r="F325" s="160" t="s">
        <v>688</v>
      </c>
      <c r="G325" s="161" t="s">
        <v>256</v>
      </c>
      <c r="H325" s="162">
        <v>150.566</v>
      </c>
      <c r="I325" s="163"/>
      <c r="J325" s="164">
        <f>ROUND(I325*H325,2)</f>
        <v>0</v>
      </c>
      <c r="K325" s="165"/>
      <c r="L325" s="34"/>
      <c r="M325" s="166" t="s">
        <v>1</v>
      </c>
      <c r="N325" s="167" t="s">
        <v>41</v>
      </c>
      <c r="O325" s="62"/>
      <c r="P325" s="168">
        <f>O325*H325</f>
        <v>0</v>
      </c>
      <c r="Q325" s="168">
        <v>4.0000000000000002E-4</v>
      </c>
      <c r="R325" s="168">
        <f>Q325*H325</f>
        <v>6.0226400000000006E-2</v>
      </c>
      <c r="S325" s="168">
        <v>0</v>
      </c>
      <c r="T325" s="169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70" t="s">
        <v>241</v>
      </c>
      <c r="AT325" s="170" t="s">
        <v>237</v>
      </c>
      <c r="AU325" s="170" t="s">
        <v>87</v>
      </c>
      <c r="AY325" s="18" t="s">
        <v>234</v>
      </c>
      <c r="BE325" s="171">
        <f>IF(N325="základná",J325,0)</f>
        <v>0</v>
      </c>
      <c r="BF325" s="171">
        <f>IF(N325="znížená",J325,0)</f>
        <v>0</v>
      </c>
      <c r="BG325" s="171">
        <f>IF(N325="zákl. prenesená",J325,0)</f>
        <v>0</v>
      </c>
      <c r="BH325" s="171">
        <f>IF(N325="zníž. prenesená",J325,0)</f>
        <v>0</v>
      </c>
      <c r="BI325" s="171">
        <f>IF(N325="nulová",J325,0)</f>
        <v>0</v>
      </c>
      <c r="BJ325" s="18" t="s">
        <v>87</v>
      </c>
      <c r="BK325" s="171">
        <f>ROUND(I325*H325,2)</f>
        <v>0</v>
      </c>
      <c r="BL325" s="18" t="s">
        <v>241</v>
      </c>
      <c r="BM325" s="170" t="s">
        <v>2889</v>
      </c>
    </row>
    <row r="326" spans="1:65" s="14" customFormat="1">
      <c r="B326" s="180"/>
      <c r="D326" s="173" t="s">
        <v>243</v>
      </c>
      <c r="E326" s="181" t="s">
        <v>1</v>
      </c>
      <c r="F326" s="182" t="s">
        <v>409</v>
      </c>
      <c r="H326" s="183">
        <v>135.49100000000001</v>
      </c>
      <c r="I326" s="184"/>
      <c r="L326" s="180"/>
      <c r="M326" s="185"/>
      <c r="N326" s="186"/>
      <c r="O326" s="186"/>
      <c r="P326" s="186"/>
      <c r="Q326" s="186"/>
      <c r="R326" s="186"/>
      <c r="S326" s="186"/>
      <c r="T326" s="187"/>
      <c r="AT326" s="181" t="s">
        <v>243</v>
      </c>
      <c r="AU326" s="181" t="s">
        <v>87</v>
      </c>
      <c r="AV326" s="14" t="s">
        <v>87</v>
      </c>
      <c r="AW326" s="14" t="s">
        <v>29</v>
      </c>
      <c r="AX326" s="14" t="s">
        <v>75</v>
      </c>
      <c r="AY326" s="181" t="s">
        <v>234</v>
      </c>
    </row>
    <row r="327" spans="1:65" s="14" customFormat="1">
      <c r="B327" s="180"/>
      <c r="D327" s="173" t="s">
        <v>243</v>
      </c>
      <c r="E327" s="181" t="s">
        <v>1</v>
      </c>
      <c r="F327" s="182" t="s">
        <v>2739</v>
      </c>
      <c r="H327" s="183">
        <v>8.157</v>
      </c>
      <c r="I327" s="184"/>
      <c r="L327" s="180"/>
      <c r="M327" s="185"/>
      <c r="N327" s="186"/>
      <c r="O327" s="186"/>
      <c r="P327" s="186"/>
      <c r="Q327" s="186"/>
      <c r="R327" s="186"/>
      <c r="S327" s="186"/>
      <c r="T327" s="187"/>
      <c r="AT327" s="181" t="s">
        <v>243</v>
      </c>
      <c r="AU327" s="181" t="s">
        <v>87</v>
      </c>
      <c r="AV327" s="14" t="s">
        <v>87</v>
      </c>
      <c r="AW327" s="14" t="s">
        <v>29</v>
      </c>
      <c r="AX327" s="14" t="s">
        <v>75</v>
      </c>
      <c r="AY327" s="181" t="s">
        <v>234</v>
      </c>
    </row>
    <row r="328" spans="1:65" s="14" customFormat="1">
      <c r="B328" s="180"/>
      <c r="D328" s="173" t="s">
        <v>243</v>
      </c>
      <c r="E328" s="181" t="s">
        <v>1</v>
      </c>
      <c r="F328" s="182" t="s">
        <v>2742</v>
      </c>
      <c r="H328" s="183">
        <v>5.5060000000000002</v>
      </c>
      <c r="I328" s="184"/>
      <c r="L328" s="180"/>
      <c r="M328" s="185"/>
      <c r="N328" s="186"/>
      <c r="O328" s="186"/>
      <c r="P328" s="186"/>
      <c r="Q328" s="186"/>
      <c r="R328" s="186"/>
      <c r="S328" s="186"/>
      <c r="T328" s="187"/>
      <c r="AT328" s="181" t="s">
        <v>243</v>
      </c>
      <c r="AU328" s="181" t="s">
        <v>87</v>
      </c>
      <c r="AV328" s="14" t="s">
        <v>87</v>
      </c>
      <c r="AW328" s="14" t="s">
        <v>29</v>
      </c>
      <c r="AX328" s="14" t="s">
        <v>75</v>
      </c>
      <c r="AY328" s="181" t="s">
        <v>234</v>
      </c>
    </row>
    <row r="329" spans="1:65" s="14" customFormat="1">
      <c r="B329" s="180"/>
      <c r="D329" s="173" t="s">
        <v>243</v>
      </c>
      <c r="E329" s="181" t="s">
        <v>1</v>
      </c>
      <c r="F329" s="182" t="s">
        <v>412</v>
      </c>
      <c r="H329" s="183">
        <v>8.9969999999999999</v>
      </c>
      <c r="I329" s="184"/>
      <c r="L329" s="180"/>
      <c r="M329" s="185"/>
      <c r="N329" s="186"/>
      <c r="O329" s="186"/>
      <c r="P329" s="186"/>
      <c r="Q329" s="186"/>
      <c r="R329" s="186"/>
      <c r="S329" s="186"/>
      <c r="T329" s="187"/>
      <c r="AT329" s="181" t="s">
        <v>243</v>
      </c>
      <c r="AU329" s="181" t="s">
        <v>87</v>
      </c>
      <c r="AV329" s="14" t="s">
        <v>87</v>
      </c>
      <c r="AW329" s="14" t="s">
        <v>29</v>
      </c>
      <c r="AX329" s="14" t="s">
        <v>75</v>
      </c>
      <c r="AY329" s="181" t="s">
        <v>234</v>
      </c>
    </row>
    <row r="330" spans="1:65" s="14" customFormat="1">
      <c r="B330" s="180"/>
      <c r="D330" s="173" t="s">
        <v>243</v>
      </c>
      <c r="E330" s="181" t="s">
        <v>1</v>
      </c>
      <c r="F330" s="182" t="s">
        <v>2888</v>
      </c>
      <c r="H330" s="183">
        <v>-7.585</v>
      </c>
      <c r="I330" s="184"/>
      <c r="L330" s="180"/>
      <c r="M330" s="185"/>
      <c r="N330" s="186"/>
      <c r="O330" s="186"/>
      <c r="P330" s="186"/>
      <c r="Q330" s="186"/>
      <c r="R330" s="186"/>
      <c r="S330" s="186"/>
      <c r="T330" s="187"/>
      <c r="AT330" s="181" t="s">
        <v>243</v>
      </c>
      <c r="AU330" s="181" t="s">
        <v>87</v>
      </c>
      <c r="AV330" s="14" t="s">
        <v>87</v>
      </c>
      <c r="AW330" s="14" t="s">
        <v>29</v>
      </c>
      <c r="AX330" s="14" t="s">
        <v>75</v>
      </c>
      <c r="AY330" s="181" t="s">
        <v>234</v>
      </c>
    </row>
    <row r="331" spans="1:65" s="15" customFormat="1">
      <c r="B331" s="188"/>
      <c r="D331" s="173" t="s">
        <v>243</v>
      </c>
      <c r="E331" s="189" t="s">
        <v>1</v>
      </c>
      <c r="F331" s="190" t="s">
        <v>248</v>
      </c>
      <c r="H331" s="191">
        <v>150.566</v>
      </c>
      <c r="I331" s="192"/>
      <c r="L331" s="188"/>
      <c r="M331" s="193"/>
      <c r="N331" s="194"/>
      <c r="O331" s="194"/>
      <c r="P331" s="194"/>
      <c r="Q331" s="194"/>
      <c r="R331" s="194"/>
      <c r="S331" s="194"/>
      <c r="T331" s="195"/>
      <c r="AT331" s="189" t="s">
        <v>243</v>
      </c>
      <c r="AU331" s="189" t="s">
        <v>87</v>
      </c>
      <c r="AV331" s="15" t="s">
        <v>241</v>
      </c>
      <c r="AW331" s="15" t="s">
        <v>29</v>
      </c>
      <c r="AX331" s="15" t="s">
        <v>82</v>
      </c>
      <c r="AY331" s="189" t="s">
        <v>234</v>
      </c>
    </row>
    <row r="332" spans="1:65" s="2" customFormat="1" ht="24.15" customHeight="1">
      <c r="A332" s="33"/>
      <c r="B332" s="157"/>
      <c r="C332" s="158" t="s">
        <v>723</v>
      </c>
      <c r="D332" s="158" t="s">
        <v>237</v>
      </c>
      <c r="E332" s="159" t="s">
        <v>691</v>
      </c>
      <c r="F332" s="160" t="s">
        <v>692</v>
      </c>
      <c r="G332" s="161" t="s">
        <v>256</v>
      </c>
      <c r="H332" s="162">
        <v>8.9969999999999999</v>
      </c>
      <c r="I332" s="163"/>
      <c r="J332" s="164">
        <f>ROUND(I332*H332,2)</f>
        <v>0</v>
      </c>
      <c r="K332" s="165"/>
      <c r="L332" s="34"/>
      <c r="M332" s="166" t="s">
        <v>1</v>
      </c>
      <c r="N332" s="167" t="s">
        <v>41</v>
      </c>
      <c r="O332" s="62"/>
      <c r="P332" s="168">
        <f>O332*H332</f>
        <v>0</v>
      </c>
      <c r="Q332" s="168">
        <v>5.1500000000000001E-3</v>
      </c>
      <c r="R332" s="168">
        <f>Q332*H332</f>
        <v>4.6334550000000002E-2</v>
      </c>
      <c r="S332" s="168">
        <v>0</v>
      </c>
      <c r="T332" s="169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70" t="s">
        <v>241</v>
      </c>
      <c r="AT332" s="170" t="s">
        <v>237</v>
      </c>
      <c r="AU332" s="170" t="s">
        <v>87</v>
      </c>
      <c r="AY332" s="18" t="s">
        <v>234</v>
      </c>
      <c r="BE332" s="171">
        <f>IF(N332="základná",J332,0)</f>
        <v>0</v>
      </c>
      <c r="BF332" s="171">
        <f>IF(N332="znížená",J332,0)</f>
        <v>0</v>
      </c>
      <c r="BG332" s="171">
        <f>IF(N332="zákl. prenesená",J332,0)</f>
        <v>0</v>
      </c>
      <c r="BH332" s="171">
        <f>IF(N332="zníž. prenesená",J332,0)</f>
        <v>0</v>
      </c>
      <c r="BI332" s="171">
        <f>IF(N332="nulová",J332,0)</f>
        <v>0</v>
      </c>
      <c r="BJ332" s="18" t="s">
        <v>87</v>
      </c>
      <c r="BK332" s="171">
        <f>ROUND(I332*H332,2)</f>
        <v>0</v>
      </c>
      <c r="BL332" s="18" t="s">
        <v>241</v>
      </c>
      <c r="BM332" s="170" t="s">
        <v>2890</v>
      </c>
    </row>
    <row r="333" spans="1:65" s="13" customFormat="1">
      <c r="B333" s="172"/>
      <c r="D333" s="173" t="s">
        <v>243</v>
      </c>
      <c r="E333" s="174" t="s">
        <v>1</v>
      </c>
      <c r="F333" s="175" t="s">
        <v>694</v>
      </c>
      <c r="H333" s="174" t="s">
        <v>1</v>
      </c>
      <c r="I333" s="176"/>
      <c r="L333" s="172"/>
      <c r="M333" s="177"/>
      <c r="N333" s="178"/>
      <c r="O333" s="178"/>
      <c r="P333" s="178"/>
      <c r="Q333" s="178"/>
      <c r="R333" s="178"/>
      <c r="S333" s="178"/>
      <c r="T333" s="179"/>
      <c r="AT333" s="174" t="s">
        <v>243</v>
      </c>
      <c r="AU333" s="174" t="s">
        <v>87</v>
      </c>
      <c r="AV333" s="13" t="s">
        <v>82</v>
      </c>
      <c r="AW333" s="13" t="s">
        <v>29</v>
      </c>
      <c r="AX333" s="13" t="s">
        <v>75</v>
      </c>
      <c r="AY333" s="174" t="s">
        <v>234</v>
      </c>
    </row>
    <row r="334" spans="1:65" s="14" customFormat="1">
      <c r="B334" s="180"/>
      <c r="D334" s="173" t="s">
        <v>243</v>
      </c>
      <c r="E334" s="181" t="s">
        <v>1</v>
      </c>
      <c r="F334" s="182" t="s">
        <v>2891</v>
      </c>
      <c r="H334" s="183">
        <v>1.7430000000000001</v>
      </c>
      <c r="I334" s="184"/>
      <c r="L334" s="180"/>
      <c r="M334" s="185"/>
      <c r="N334" s="186"/>
      <c r="O334" s="186"/>
      <c r="P334" s="186"/>
      <c r="Q334" s="186"/>
      <c r="R334" s="186"/>
      <c r="S334" s="186"/>
      <c r="T334" s="187"/>
      <c r="AT334" s="181" t="s">
        <v>243</v>
      </c>
      <c r="AU334" s="181" t="s">
        <v>87</v>
      </c>
      <c r="AV334" s="14" t="s">
        <v>87</v>
      </c>
      <c r="AW334" s="14" t="s">
        <v>29</v>
      </c>
      <c r="AX334" s="14" t="s">
        <v>75</v>
      </c>
      <c r="AY334" s="181" t="s">
        <v>234</v>
      </c>
    </row>
    <row r="335" spans="1:65" s="14" customFormat="1">
      <c r="B335" s="180"/>
      <c r="D335" s="173" t="s">
        <v>243</v>
      </c>
      <c r="E335" s="181" t="s">
        <v>1</v>
      </c>
      <c r="F335" s="182" t="s">
        <v>2892</v>
      </c>
      <c r="H335" s="183">
        <v>3.456</v>
      </c>
      <c r="I335" s="184"/>
      <c r="L335" s="180"/>
      <c r="M335" s="185"/>
      <c r="N335" s="186"/>
      <c r="O335" s="186"/>
      <c r="P335" s="186"/>
      <c r="Q335" s="186"/>
      <c r="R335" s="186"/>
      <c r="S335" s="186"/>
      <c r="T335" s="187"/>
      <c r="AT335" s="181" t="s">
        <v>243</v>
      </c>
      <c r="AU335" s="181" t="s">
        <v>87</v>
      </c>
      <c r="AV335" s="14" t="s">
        <v>87</v>
      </c>
      <c r="AW335" s="14" t="s">
        <v>29</v>
      </c>
      <c r="AX335" s="14" t="s">
        <v>75</v>
      </c>
      <c r="AY335" s="181" t="s">
        <v>234</v>
      </c>
    </row>
    <row r="336" spans="1:65" s="14" customFormat="1">
      <c r="B336" s="180"/>
      <c r="D336" s="173" t="s">
        <v>243</v>
      </c>
      <c r="E336" s="181" t="s">
        <v>1</v>
      </c>
      <c r="F336" s="182" t="s">
        <v>2893</v>
      </c>
      <c r="H336" s="183">
        <v>1.9079999999999999</v>
      </c>
      <c r="I336" s="184"/>
      <c r="L336" s="180"/>
      <c r="M336" s="185"/>
      <c r="N336" s="186"/>
      <c r="O336" s="186"/>
      <c r="P336" s="186"/>
      <c r="Q336" s="186"/>
      <c r="R336" s="186"/>
      <c r="S336" s="186"/>
      <c r="T336" s="187"/>
      <c r="AT336" s="181" t="s">
        <v>243</v>
      </c>
      <c r="AU336" s="181" t="s">
        <v>87</v>
      </c>
      <c r="AV336" s="14" t="s">
        <v>87</v>
      </c>
      <c r="AW336" s="14" t="s">
        <v>29</v>
      </c>
      <c r="AX336" s="14" t="s">
        <v>75</v>
      </c>
      <c r="AY336" s="181" t="s">
        <v>234</v>
      </c>
    </row>
    <row r="337" spans="1:65" s="14" customFormat="1">
      <c r="B337" s="180"/>
      <c r="D337" s="173" t="s">
        <v>243</v>
      </c>
      <c r="E337" s="181" t="s">
        <v>1</v>
      </c>
      <c r="F337" s="182" t="s">
        <v>2894</v>
      </c>
      <c r="H337" s="183">
        <v>0.72</v>
      </c>
      <c r="I337" s="184"/>
      <c r="L337" s="180"/>
      <c r="M337" s="185"/>
      <c r="N337" s="186"/>
      <c r="O337" s="186"/>
      <c r="P337" s="186"/>
      <c r="Q337" s="186"/>
      <c r="R337" s="186"/>
      <c r="S337" s="186"/>
      <c r="T337" s="187"/>
      <c r="AT337" s="181" t="s">
        <v>243</v>
      </c>
      <c r="AU337" s="181" t="s">
        <v>87</v>
      </c>
      <c r="AV337" s="14" t="s">
        <v>87</v>
      </c>
      <c r="AW337" s="14" t="s">
        <v>29</v>
      </c>
      <c r="AX337" s="14" t="s">
        <v>75</v>
      </c>
      <c r="AY337" s="181" t="s">
        <v>234</v>
      </c>
    </row>
    <row r="338" spans="1:65" s="14" customFormat="1">
      <c r="B338" s="180"/>
      <c r="D338" s="173" t="s">
        <v>243</v>
      </c>
      <c r="E338" s="181" t="s">
        <v>1</v>
      </c>
      <c r="F338" s="182" t="s">
        <v>2895</v>
      </c>
      <c r="H338" s="183">
        <v>1.17</v>
      </c>
      <c r="I338" s="184"/>
      <c r="L338" s="180"/>
      <c r="M338" s="185"/>
      <c r="N338" s="186"/>
      <c r="O338" s="186"/>
      <c r="P338" s="186"/>
      <c r="Q338" s="186"/>
      <c r="R338" s="186"/>
      <c r="S338" s="186"/>
      <c r="T338" s="187"/>
      <c r="AT338" s="181" t="s">
        <v>243</v>
      </c>
      <c r="AU338" s="181" t="s">
        <v>87</v>
      </c>
      <c r="AV338" s="14" t="s">
        <v>87</v>
      </c>
      <c r="AW338" s="14" t="s">
        <v>29</v>
      </c>
      <c r="AX338" s="14" t="s">
        <v>75</v>
      </c>
      <c r="AY338" s="181" t="s">
        <v>234</v>
      </c>
    </row>
    <row r="339" spans="1:65" s="15" customFormat="1">
      <c r="B339" s="188"/>
      <c r="D339" s="173" t="s">
        <v>243</v>
      </c>
      <c r="E339" s="189" t="s">
        <v>412</v>
      </c>
      <c r="F339" s="190" t="s">
        <v>248</v>
      </c>
      <c r="H339" s="191">
        <v>8.9969999999999999</v>
      </c>
      <c r="I339" s="192"/>
      <c r="L339" s="188"/>
      <c r="M339" s="193"/>
      <c r="N339" s="194"/>
      <c r="O339" s="194"/>
      <c r="P339" s="194"/>
      <c r="Q339" s="194"/>
      <c r="R339" s="194"/>
      <c r="S339" s="194"/>
      <c r="T339" s="195"/>
      <c r="AT339" s="189" t="s">
        <v>243</v>
      </c>
      <c r="AU339" s="189" t="s">
        <v>87</v>
      </c>
      <c r="AV339" s="15" t="s">
        <v>241</v>
      </c>
      <c r="AW339" s="15" t="s">
        <v>29</v>
      </c>
      <c r="AX339" s="15" t="s">
        <v>82</v>
      </c>
      <c r="AY339" s="189" t="s">
        <v>234</v>
      </c>
    </row>
    <row r="340" spans="1:65" s="2" customFormat="1" ht="24.15" customHeight="1">
      <c r="A340" s="33"/>
      <c r="B340" s="157"/>
      <c r="C340" s="158" t="s">
        <v>733</v>
      </c>
      <c r="D340" s="158" t="s">
        <v>237</v>
      </c>
      <c r="E340" s="159" t="s">
        <v>2896</v>
      </c>
      <c r="F340" s="160" t="s">
        <v>2897</v>
      </c>
      <c r="G340" s="161" t="s">
        <v>256</v>
      </c>
      <c r="H340" s="162">
        <v>5.5060000000000002</v>
      </c>
      <c r="I340" s="163"/>
      <c r="J340" s="164">
        <f>ROUND(I340*H340,2)</f>
        <v>0</v>
      </c>
      <c r="K340" s="165"/>
      <c r="L340" s="34"/>
      <c r="M340" s="166" t="s">
        <v>1</v>
      </c>
      <c r="N340" s="167" t="s">
        <v>41</v>
      </c>
      <c r="O340" s="62"/>
      <c r="P340" s="168">
        <f>O340*H340</f>
        <v>0</v>
      </c>
      <c r="Q340" s="168">
        <v>1.881E-2</v>
      </c>
      <c r="R340" s="168">
        <f>Q340*H340</f>
        <v>0.10356786000000001</v>
      </c>
      <c r="S340" s="168">
        <v>0</v>
      </c>
      <c r="T340" s="169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70" t="s">
        <v>241</v>
      </c>
      <c r="AT340" s="170" t="s">
        <v>237</v>
      </c>
      <c r="AU340" s="170" t="s">
        <v>87</v>
      </c>
      <c r="AY340" s="18" t="s">
        <v>234</v>
      </c>
      <c r="BE340" s="171">
        <f>IF(N340="základná",J340,0)</f>
        <v>0</v>
      </c>
      <c r="BF340" s="171">
        <f>IF(N340="znížená",J340,0)</f>
        <v>0</v>
      </c>
      <c r="BG340" s="171">
        <f>IF(N340="zákl. prenesená",J340,0)</f>
        <v>0</v>
      </c>
      <c r="BH340" s="171">
        <f>IF(N340="zníž. prenesená",J340,0)</f>
        <v>0</v>
      </c>
      <c r="BI340" s="171">
        <f>IF(N340="nulová",J340,0)</f>
        <v>0</v>
      </c>
      <c r="BJ340" s="18" t="s">
        <v>87</v>
      </c>
      <c r="BK340" s="171">
        <f>ROUND(I340*H340,2)</f>
        <v>0</v>
      </c>
      <c r="BL340" s="18" t="s">
        <v>241</v>
      </c>
      <c r="BM340" s="170" t="s">
        <v>2898</v>
      </c>
    </row>
    <row r="341" spans="1:65" s="13" customFormat="1">
      <c r="B341" s="172"/>
      <c r="D341" s="173" t="s">
        <v>243</v>
      </c>
      <c r="E341" s="174" t="s">
        <v>1</v>
      </c>
      <c r="F341" s="175" t="s">
        <v>2899</v>
      </c>
      <c r="H341" s="174" t="s">
        <v>1</v>
      </c>
      <c r="I341" s="176"/>
      <c r="L341" s="172"/>
      <c r="M341" s="177"/>
      <c r="N341" s="178"/>
      <c r="O341" s="178"/>
      <c r="P341" s="178"/>
      <c r="Q341" s="178"/>
      <c r="R341" s="178"/>
      <c r="S341" s="178"/>
      <c r="T341" s="179"/>
      <c r="AT341" s="174" t="s">
        <v>243</v>
      </c>
      <c r="AU341" s="174" t="s">
        <v>87</v>
      </c>
      <c r="AV341" s="13" t="s">
        <v>82</v>
      </c>
      <c r="AW341" s="13" t="s">
        <v>29</v>
      </c>
      <c r="AX341" s="13" t="s">
        <v>75</v>
      </c>
      <c r="AY341" s="174" t="s">
        <v>234</v>
      </c>
    </row>
    <row r="342" spans="1:65" s="14" customFormat="1">
      <c r="B342" s="180"/>
      <c r="D342" s="173" t="s">
        <v>243</v>
      </c>
      <c r="E342" s="181" t="s">
        <v>2742</v>
      </c>
      <c r="F342" s="182" t="s">
        <v>2900</v>
      </c>
      <c r="H342" s="183">
        <v>5.5060000000000002</v>
      </c>
      <c r="I342" s="184"/>
      <c r="L342" s="180"/>
      <c r="M342" s="185"/>
      <c r="N342" s="186"/>
      <c r="O342" s="186"/>
      <c r="P342" s="186"/>
      <c r="Q342" s="186"/>
      <c r="R342" s="186"/>
      <c r="S342" s="186"/>
      <c r="T342" s="187"/>
      <c r="AT342" s="181" t="s">
        <v>243</v>
      </c>
      <c r="AU342" s="181" t="s">
        <v>87</v>
      </c>
      <c r="AV342" s="14" t="s">
        <v>87</v>
      </c>
      <c r="AW342" s="14" t="s">
        <v>29</v>
      </c>
      <c r="AX342" s="14" t="s">
        <v>82</v>
      </c>
      <c r="AY342" s="181" t="s">
        <v>234</v>
      </c>
    </row>
    <row r="343" spans="1:65" s="2" customFormat="1" ht="44.25" customHeight="1">
      <c r="A343" s="33"/>
      <c r="B343" s="157"/>
      <c r="C343" s="158" t="s">
        <v>738</v>
      </c>
      <c r="D343" s="158" t="s">
        <v>237</v>
      </c>
      <c r="E343" s="159" t="s">
        <v>2647</v>
      </c>
      <c r="F343" s="160" t="s">
        <v>2901</v>
      </c>
      <c r="G343" s="161" t="s">
        <v>256</v>
      </c>
      <c r="H343" s="162">
        <v>8.157</v>
      </c>
      <c r="I343" s="163"/>
      <c r="J343" s="164">
        <f>ROUND(I343*H343,2)</f>
        <v>0</v>
      </c>
      <c r="K343" s="165"/>
      <c r="L343" s="34"/>
      <c r="M343" s="166" t="s">
        <v>1</v>
      </c>
      <c r="N343" s="167" t="s">
        <v>41</v>
      </c>
      <c r="O343" s="62"/>
      <c r="P343" s="168">
        <f>O343*H343</f>
        <v>0</v>
      </c>
      <c r="Q343" s="168">
        <v>2.0809999999999999E-2</v>
      </c>
      <c r="R343" s="168">
        <f>Q343*H343</f>
        <v>0.16974717</v>
      </c>
      <c r="S343" s="168">
        <v>0</v>
      </c>
      <c r="T343" s="169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70" t="s">
        <v>241</v>
      </c>
      <c r="AT343" s="170" t="s">
        <v>237</v>
      </c>
      <c r="AU343" s="170" t="s">
        <v>87</v>
      </c>
      <c r="AY343" s="18" t="s">
        <v>234</v>
      </c>
      <c r="BE343" s="171">
        <f>IF(N343="základná",J343,0)</f>
        <v>0</v>
      </c>
      <c r="BF343" s="171">
        <f>IF(N343="znížená",J343,0)</f>
        <v>0</v>
      </c>
      <c r="BG343" s="171">
        <f>IF(N343="zákl. prenesená",J343,0)</f>
        <v>0</v>
      </c>
      <c r="BH343" s="171">
        <f>IF(N343="zníž. prenesená",J343,0)</f>
        <v>0</v>
      </c>
      <c r="BI343" s="171">
        <f>IF(N343="nulová",J343,0)</f>
        <v>0</v>
      </c>
      <c r="BJ343" s="18" t="s">
        <v>87</v>
      </c>
      <c r="BK343" s="171">
        <f>ROUND(I343*H343,2)</f>
        <v>0</v>
      </c>
      <c r="BL343" s="18" t="s">
        <v>241</v>
      </c>
      <c r="BM343" s="170" t="s">
        <v>2902</v>
      </c>
    </row>
    <row r="344" spans="1:65" s="13" customFormat="1" ht="20.399999999999999">
      <c r="B344" s="172"/>
      <c r="D344" s="173" t="s">
        <v>243</v>
      </c>
      <c r="E344" s="174" t="s">
        <v>1</v>
      </c>
      <c r="F344" s="175" t="s">
        <v>2903</v>
      </c>
      <c r="H344" s="174" t="s">
        <v>1</v>
      </c>
      <c r="I344" s="176"/>
      <c r="L344" s="172"/>
      <c r="M344" s="177"/>
      <c r="N344" s="178"/>
      <c r="O344" s="178"/>
      <c r="P344" s="178"/>
      <c r="Q344" s="178"/>
      <c r="R344" s="178"/>
      <c r="S344" s="178"/>
      <c r="T344" s="179"/>
      <c r="AT344" s="174" t="s">
        <v>243</v>
      </c>
      <c r="AU344" s="174" t="s">
        <v>87</v>
      </c>
      <c r="AV344" s="13" t="s">
        <v>82</v>
      </c>
      <c r="AW344" s="13" t="s">
        <v>29</v>
      </c>
      <c r="AX344" s="13" t="s">
        <v>75</v>
      </c>
      <c r="AY344" s="174" t="s">
        <v>234</v>
      </c>
    </row>
    <row r="345" spans="1:65" s="14" customFormat="1">
      <c r="B345" s="180"/>
      <c r="D345" s="173" t="s">
        <v>243</v>
      </c>
      <c r="E345" s="181" t="s">
        <v>1</v>
      </c>
      <c r="F345" s="182" t="s">
        <v>2904</v>
      </c>
      <c r="H345" s="183">
        <v>8.157</v>
      </c>
      <c r="I345" s="184"/>
      <c r="L345" s="180"/>
      <c r="M345" s="185"/>
      <c r="N345" s="186"/>
      <c r="O345" s="186"/>
      <c r="P345" s="186"/>
      <c r="Q345" s="186"/>
      <c r="R345" s="186"/>
      <c r="S345" s="186"/>
      <c r="T345" s="187"/>
      <c r="AT345" s="181" t="s">
        <v>243</v>
      </c>
      <c r="AU345" s="181" t="s">
        <v>87</v>
      </c>
      <c r="AV345" s="14" t="s">
        <v>87</v>
      </c>
      <c r="AW345" s="14" t="s">
        <v>29</v>
      </c>
      <c r="AX345" s="14" t="s">
        <v>75</v>
      </c>
      <c r="AY345" s="181" t="s">
        <v>234</v>
      </c>
    </row>
    <row r="346" spans="1:65" s="15" customFormat="1">
      <c r="B346" s="188"/>
      <c r="D346" s="173" t="s">
        <v>243</v>
      </c>
      <c r="E346" s="189" t="s">
        <v>2739</v>
      </c>
      <c r="F346" s="190" t="s">
        <v>248</v>
      </c>
      <c r="H346" s="191">
        <v>8.157</v>
      </c>
      <c r="I346" s="192"/>
      <c r="L346" s="188"/>
      <c r="M346" s="193"/>
      <c r="N346" s="194"/>
      <c r="O346" s="194"/>
      <c r="P346" s="194"/>
      <c r="Q346" s="194"/>
      <c r="R346" s="194"/>
      <c r="S346" s="194"/>
      <c r="T346" s="195"/>
      <c r="AT346" s="189" t="s">
        <v>243</v>
      </c>
      <c r="AU346" s="189" t="s">
        <v>87</v>
      </c>
      <c r="AV346" s="15" t="s">
        <v>241</v>
      </c>
      <c r="AW346" s="15" t="s">
        <v>29</v>
      </c>
      <c r="AX346" s="15" t="s">
        <v>82</v>
      </c>
      <c r="AY346" s="189" t="s">
        <v>234</v>
      </c>
    </row>
    <row r="347" spans="1:65" s="2" customFormat="1" ht="37.950000000000003" customHeight="1">
      <c r="A347" s="33"/>
      <c r="B347" s="157"/>
      <c r="C347" s="158" t="s">
        <v>743</v>
      </c>
      <c r="D347" s="158" t="s">
        <v>237</v>
      </c>
      <c r="E347" s="159" t="s">
        <v>702</v>
      </c>
      <c r="F347" s="160" t="s">
        <v>703</v>
      </c>
      <c r="G347" s="161" t="s">
        <v>256</v>
      </c>
      <c r="H347" s="162">
        <v>135.49100000000001</v>
      </c>
      <c r="I347" s="163"/>
      <c r="J347" s="164">
        <f>ROUND(I347*H347,2)</f>
        <v>0</v>
      </c>
      <c r="K347" s="165"/>
      <c r="L347" s="34"/>
      <c r="M347" s="166" t="s">
        <v>1</v>
      </c>
      <c r="N347" s="167" t="s">
        <v>41</v>
      </c>
      <c r="O347" s="62"/>
      <c r="P347" s="168">
        <f>O347*H347</f>
        <v>0</v>
      </c>
      <c r="Q347" s="168">
        <v>3.363E-2</v>
      </c>
      <c r="R347" s="168">
        <f>Q347*H347</f>
        <v>4.5565623300000002</v>
      </c>
      <c r="S347" s="168">
        <v>0</v>
      </c>
      <c r="T347" s="169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70" t="s">
        <v>241</v>
      </c>
      <c r="AT347" s="170" t="s">
        <v>237</v>
      </c>
      <c r="AU347" s="170" t="s">
        <v>87</v>
      </c>
      <c r="AY347" s="18" t="s">
        <v>234</v>
      </c>
      <c r="BE347" s="171">
        <f>IF(N347="základná",J347,0)</f>
        <v>0</v>
      </c>
      <c r="BF347" s="171">
        <f>IF(N347="znížená",J347,0)</f>
        <v>0</v>
      </c>
      <c r="BG347" s="171">
        <f>IF(N347="zákl. prenesená",J347,0)</f>
        <v>0</v>
      </c>
      <c r="BH347" s="171">
        <f>IF(N347="zníž. prenesená",J347,0)</f>
        <v>0</v>
      </c>
      <c r="BI347" s="171">
        <f>IF(N347="nulová",J347,0)</f>
        <v>0</v>
      </c>
      <c r="BJ347" s="18" t="s">
        <v>87</v>
      </c>
      <c r="BK347" s="171">
        <f>ROUND(I347*H347,2)</f>
        <v>0</v>
      </c>
      <c r="BL347" s="18" t="s">
        <v>241</v>
      </c>
      <c r="BM347" s="170" t="s">
        <v>2905</v>
      </c>
    </row>
    <row r="348" spans="1:65" s="13" customFormat="1" ht="20.399999999999999">
      <c r="B348" s="172"/>
      <c r="D348" s="173" t="s">
        <v>243</v>
      </c>
      <c r="E348" s="174" t="s">
        <v>1</v>
      </c>
      <c r="F348" s="175" t="s">
        <v>2906</v>
      </c>
      <c r="H348" s="174" t="s">
        <v>1</v>
      </c>
      <c r="I348" s="176"/>
      <c r="L348" s="172"/>
      <c r="M348" s="177"/>
      <c r="N348" s="178"/>
      <c r="O348" s="178"/>
      <c r="P348" s="178"/>
      <c r="Q348" s="178"/>
      <c r="R348" s="178"/>
      <c r="S348" s="178"/>
      <c r="T348" s="179"/>
      <c r="AT348" s="174" t="s">
        <v>243</v>
      </c>
      <c r="AU348" s="174" t="s">
        <v>87</v>
      </c>
      <c r="AV348" s="13" t="s">
        <v>82</v>
      </c>
      <c r="AW348" s="13" t="s">
        <v>29</v>
      </c>
      <c r="AX348" s="13" t="s">
        <v>75</v>
      </c>
      <c r="AY348" s="174" t="s">
        <v>234</v>
      </c>
    </row>
    <row r="349" spans="1:65" s="14" customFormat="1">
      <c r="B349" s="180"/>
      <c r="D349" s="173" t="s">
        <v>243</v>
      </c>
      <c r="E349" s="181" t="s">
        <v>1</v>
      </c>
      <c r="F349" s="182" t="s">
        <v>2907</v>
      </c>
      <c r="H349" s="183">
        <v>154.77500000000001</v>
      </c>
      <c r="I349" s="184"/>
      <c r="L349" s="180"/>
      <c r="M349" s="185"/>
      <c r="N349" s="186"/>
      <c r="O349" s="186"/>
      <c r="P349" s="186"/>
      <c r="Q349" s="186"/>
      <c r="R349" s="186"/>
      <c r="S349" s="186"/>
      <c r="T349" s="187"/>
      <c r="AT349" s="181" t="s">
        <v>243</v>
      </c>
      <c r="AU349" s="181" t="s">
        <v>87</v>
      </c>
      <c r="AV349" s="14" t="s">
        <v>87</v>
      </c>
      <c r="AW349" s="14" t="s">
        <v>29</v>
      </c>
      <c r="AX349" s="14" t="s">
        <v>75</v>
      </c>
      <c r="AY349" s="181" t="s">
        <v>234</v>
      </c>
    </row>
    <row r="350" spans="1:65" s="13" customFormat="1">
      <c r="B350" s="172"/>
      <c r="D350" s="173" t="s">
        <v>243</v>
      </c>
      <c r="E350" s="174" t="s">
        <v>1</v>
      </c>
      <c r="F350" s="175" t="s">
        <v>2908</v>
      </c>
      <c r="H350" s="174" t="s">
        <v>1</v>
      </c>
      <c r="I350" s="176"/>
      <c r="L350" s="172"/>
      <c r="M350" s="177"/>
      <c r="N350" s="178"/>
      <c r="O350" s="178"/>
      <c r="P350" s="178"/>
      <c r="Q350" s="178"/>
      <c r="R350" s="178"/>
      <c r="S350" s="178"/>
      <c r="T350" s="179"/>
      <c r="AT350" s="174" t="s">
        <v>243</v>
      </c>
      <c r="AU350" s="174" t="s">
        <v>87</v>
      </c>
      <c r="AV350" s="13" t="s">
        <v>82</v>
      </c>
      <c r="AW350" s="13" t="s">
        <v>29</v>
      </c>
      <c r="AX350" s="13" t="s">
        <v>75</v>
      </c>
      <c r="AY350" s="174" t="s">
        <v>234</v>
      </c>
    </row>
    <row r="351" spans="1:65" s="14" customFormat="1">
      <c r="B351" s="180"/>
      <c r="D351" s="173" t="s">
        <v>243</v>
      </c>
      <c r="E351" s="181" t="s">
        <v>1</v>
      </c>
      <c r="F351" s="182" t="s">
        <v>2909</v>
      </c>
      <c r="H351" s="183">
        <v>6.78</v>
      </c>
      <c r="I351" s="184"/>
      <c r="L351" s="180"/>
      <c r="M351" s="185"/>
      <c r="N351" s="186"/>
      <c r="O351" s="186"/>
      <c r="P351" s="186"/>
      <c r="Q351" s="186"/>
      <c r="R351" s="186"/>
      <c r="S351" s="186"/>
      <c r="T351" s="187"/>
      <c r="AT351" s="181" t="s">
        <v>243</v>
      </c>
      <c r="AU351" s="181" t="s">
        <v>87</v>
      </c>
      <c r="AV351" s="14" t="s">
        <v>87</v>
      </c>
      <c r="AW351" s="14" t="s">
        <v>29</v>
      </c>
      <c r="AX351" s="14" t="s">
        <v>75</v>
      </c>
      <c r="AY351" s="181" t="s">
        <v>234</v>
      </c>
    </row>
    <row r="352" spans="1:65" s="13" customFormat="1">
      <c r="B352" s="172"/>
      <c r="D352" s="173" t="s">
        <v>243</v>
      </c>
      <c r="E352" s="174" t="s">
        <v>1</v>
      </c>
      <c r="F352" s="175" t="s">
        <v>262</v>
      </c>
      <c r="H352" s="174" t="s">
        <v>1</v>
      </c>
      <c r="I352" s="176"/>
      <c r="L352" s="172"/>
      <c r="M352" s="177"/>
      <c r="N352" s="178"/>
      <c r="O352" s="178"/>
      <c r="P352" s="178"/>
      <c r="Q352" s="178"/>
      <c r="R352" s="178"/>
      <c r="S352" s="178"/>
      <c r="T352" s="179"/>
      <c r="AT352" s="174" t="s">
        <v>243</v>
      </c>
      <c r="AU352" s="174" t="s">
        <v>87</v>
      </c>
      <c r="AV352" s="13" t="s">
        <v>82</v>
      </c>
      <c r="AW352" s="13" t="s">
        <v>29</v>
      </c>
      <c r="AX352" s="13" t="s">
        <v>75</v>
      </c>
      <c r="AY352" s="174" t="s">
        <v>234</v>
      </c>
    </row>
    <row r="353" spans="1:65" s="14" customFormat="1" ht="30.6">
      <c r="B353" s="180"/>
      <c r="D353" s="173" t="s">
        <v>243</v>
      </c>
      <c r="E353" s="181" t="s">
        <v>1</v>
      </c>
      <c r="F353" s="182" t="s">
        <v>2910</v>
      </c>
      <c r="H353" s="183">
        <v>-26.064</v>
      </c>
      <c r="I353" s="184"/>
      <c r="L353" s="180"/>
      <c r="M353" s="185"/>
      <c r="N353" s="186"/>
      <c r="O353" s="186"/>
      <c r="P353" s="186"/>
      <c r="Q353" s="186"/>
      <c r="R353" s="186"/>
      <c r="S353" s="186"/>
      <c r="T353" s="187"/>
      <c r="AT353" s="181" t="s">
        <v>243</v>
      </c>
      <c r="AU353" s="181" t="s">
        <v>87</v>
      </c>
      <c r="AV353" s="14" t="s">
        <v>87</v>
      </c>
      <c r="AW353" s="14" t="s">
        <v>29</v>
      </c>
      <c r="AX353" s="14" t="s">
        <v>75</v>
      </c>
      <c r="AY353" s="181" t="s">
        <v>234</v>
      </c>
    </row>
    <row r="354" spans="1:65" s="14" customFormat="1">
      <c r="B354" s="180"/>
      <c r="D354" s="173" t="s">
        <v>243</v>
      </c>
      <c r="E354" s="181" t="s">
        <v>1</v>
      </c>
      <c r="F354" s="182" t="s">
        <v>2911</v>
      </c>
      <c r="H354" s="183">
        <v>-6.452</v>
      </c>
      <c r="I354" s="184"/>
      <c r="L354" s="180"/>
      <c r="M354" s="185"/>
      <c r="N354" s="186"/>
      <c r="O354" s="186"/>
      <c r="P354" s="186"/>
      <c r="Q354" s="186"/>
      <c r="R354" s="186"/>
      <c r="S354" s="186"/>
      <c r="T354" s="187"/>
      <c r="AT354" s="181" t="s">
        <v>243</v>
      </c>
      <c r="AU354" s="181" t="s">
        <v>87</v>
      </c>
      <c r="AV354" s="14" t="s">
        <v>87</v>
      </c>
      <c r="AW354" s="14" t="s">
        <v>29</v>
      </c>
      <c r="AX354" s="14" t="s">
        <v>75</v>
      </c>
      <c r="AY354" s="181" t="s">
        <v>234</v>
      </c>
    </row>
    <row r="355" spans="1:65" s="15" customFormat="1">
      <c r="B355" s="188"/>
      <c r="D355" s="173" t="s">
        <v>243</v>
      </c>
      <c r="E355" s="189" t="s">
        <v>1</v>
      </c>
      <c r="F355" s="190" t="s">
        <v>248</v>
      </c>
      <c r="H355" s="191">
        <v>129.03899999999999</v>
      </c>
      <c r="I355" s="192"/>
      <c r="L355" s="188"/>
      <c r="M355" s="193"/>
      <c r="N355" s="194"/>
      <c r="O355" s="194"/>
      <c r="P355" s="194"/>
      <c r="Q355" s="194"/>
      <c r="R355" s="194"/>
      <c r="S355" s="194"/>
      <c r="T355" s="195"/>
      <c r="AT355" s="189" t="s">
        <v>243</v>
      </c>
      <c r="AU355" s="189" t="s">
        <v>87</v>
      </c>
      <c r="AV355" s="15" t="s">
        <v>241</v>
      </c>
      <c r="AW355" s="15" t="s">
        <v>29</v>
      </c>
      <c r="AX355" s="15" t="s">
        <v>75</v>
      </c>
      <c r="AY355" s="189" t="s">
        <v>234</v>
      </c>
    </row>
    <row r="356" spans="1:65" s="14" customFormat="1">
      <c r="B356" s="180"/>
      <c r="D356" s="173" t="s">
        <v>243</v>
      </c>
      <c r="E356" s="181" t="s">
        <v>1</v>
      </c>
      <c r="F356" s="182" t="s">
        <v>2912</v>
      </c>
      <c r="H356" s="183">
        <v>135.49100000000001</v>
      </c>
      <c r="I356" s="184"/>
      <c r="L356" s="180"/>
      <c r="M356" s="185"/>
      <c r="N356" s="186"/>
      <c r="O356" s="186"/>
      <c r="P356" s="186"/>
      <c r="Q356" s="186"/>
      <c r="R356" s="186"/>
      <c r="S356" s="186"/>
      <c r="T356" s="187"/>
      <c r="AT356" s="181" t="s">
        <v>243</v>
      </c>
      <c r="AU356" s="181" t="s">
        <v>87</v>
      </c>
      <c r="AV356" s="14" t="s">
        <v>87</v>
      </c>
      <c r="AW356" s="14" t="s">
        <v>29</v>
      </c>
      <c r="AX356" s="14" t="s">
        <v>75</v>
      </c>
      <c r="AY356" s="181" t="s">
        <v>234</v>
      </c>
    </row>
    <row r="357" spans="1:65" s="15" customFormat="1">
      <c r="B357" s="188"/>
      <c r="D357" s="173" t="s">
        <v>243</v>
      </c>
      <c r="E357" s="189" t="s">
        <v>409</v>
      </c>
      <c r="F357" s="190" t="s">
        <v>248</v>
      </c>
      <c r="H357" s="191">
        <v>135.49100000000001</v>
      </c>
      <c r="I357" s="192"/>
      <c r="L357" s="188"/>
      <c r="M357" s="193"/>
      <c r="N357" s="194"/>
      <c r="O357" s="194"/>
      <c r="P357" s="194"/>
      <c r="Q357" s="194"/>
      <c r="R357" s="194"/>
      <c r="S357" s="194"/>
      <c r="T357" s="195"/>
      <c r="AT357" s="189" t="s">
        <v>243</v>
      </c>
      <c r="AU357" s="189" t="s">
        <v>87</v>
      </c>
      <c r="AV357" s="15" t="s">
        <v>241</v>
      </c>
      <c r="AW357" s="15" t="s">
        <v>29</v>
      </c>
      <c r="AX357" s="15" t="s">
        <v>82</v>
      </c>
      <c r="AY357" s="189" t="s">
        <v>234</v>
      </c>
    </row>
    <row r="358" spans="1:65" s="12" customFormat="1" ht="22.95" customHeight="1">
      <c r="B358" s="144"/>
      <c r="D358" s="145" t="s">
        <v>74</v>
      </c>
      <c r="E358" s="155" t="s">
        <v>235</v>
      </c>
      <c r="F358" s="155" t="s">
        <v>236</v>
      </c>
      <c r="I358" s="147"/>
      <c r="J358" s="156">
        <f>BK358</f>
        <v>0</v>
      </c>
      <c r="L358" s="144"/>
      <c r="M358" s="149"/>
      <c r="N358" s="150"/>
      <c r="O358" s="150"/>
      <c r="P358" s="151">
        <f>P359+SUM(P360:P380)</f>
        <v>0</v>
      </c>
      <c r="Q358" s="150"/>
      <c r="R358" s="151">
        <f>R359+SUM(R360:R380)</f>
        <v>8.6255293999999996</v>
      </c>
      <c r="S358" s="150"/>
      <c r="T358" s="152">
        <f>T359+SUM(T360:T380)</f>
        <v>0</v>
      </c>
      <c r="AR358" s="145" t="s">
        <v>82</v>
      </c>
      <c r="AT358" s="153" t="s">
        <v>74</v>
      </c>
      <c r="AU358" s="153" t="s">
        <v>82</v>
      </c>
      <c r="AY358" s="145" t="s">
        <v>234</v>
      </c>
      <c r="BK358" s="154">
        <f>BK359+SUM(BK360:BK380)</f>
        <v>0</v>
      </c>
    </row>
    <row r="359" spans="1:65" s="2" customFormat="1" ht="16.5" customHeight="1">
      <c r="A359" s="33"/>
      <c r="B359" s="157"/>
      <c r="C359" s="158" t="s">
        <v>750</v>
      </c>
      <c r="D359" s="158" t="s">
        <v>237</v>
      </c>
      <c r="E359" s="159" t="s">
        <v>724</v>
      </c>
      <c r="F359" s="160" t="s">
        <v>725</v>
      </c>
      <c r="G359" s="161" t="s">
        <v>240</v>
      </c>
      <c r="H359" s="162">
        <v>59.98</v>
      </c>
      <c r="I359" s="163"/>
      <c r="J359" s="164">
        <f>ROUND(I359*H359,2)</f>
        <v>0</v>
      </c>
      <c r="K359" s="165"/>
      <c r="L359" s="34"/>
      <c r="M359" s="166" t="s">
        <v>1</v>
      </c>
      <c r="N359" s="167" t="s">
        <v>41</v>
      </c>
      <c r="O359" s="62"/>
      <c r="P359" s="168">
        <f>O359*H359</f>
        <v>0</v>
      </c>
      <c r="Q359" s="168">
        <v>2.3000000000000001E-4</v>
      </c>
      <c r="R359" s="168">
        <f>Q359*H359</f>
        <v>1.3795399999999999E-2</v>
      </c>
      <c r="S359" s="168">
        <v>0</v>
      </c>
      <c r="T359" s="169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70" t="s">
        <v>241</v>
      </c>
      <c r="AT359" s="170" t="s">
        <v>237</v>
      </c>
      <c r="AU359" s="170" t="s">
        <v>87</v>
      </c>
      <c r="AY359" s="18" t="s">
        <v>234</v>
      </c>
      <c r="BE359" s="171">
        <f>IF(N359="základná",J359,0)</f>
        <v>0</v>
      </c>
      <c r="BF359" s="171">
        <f>IF(N359="znížená",J359,0)</f>
        <v>0</v>
      </c>
      <c r="BG359" s="171">
        <f>IF(N359="zákl. prenesená",J359,0)</f>
        <v>0</v>
      </c>
      <c r="BH359" s="171">
        <f>IF(N359="zníž. prenesená",J359,0)</f>
        <v>0</v>
      </c>
      <c r="BI359" s="171">
        <f>IF(N359="nulová",J359,0)</f>
        <v>0</v>
      </c>
      <c r="BJ359" s="18" t="s">
        <v>87</v>
      </c>
      <c r="BK359" s="171">
        <f>ROUND(I359*H359,2)</f>
        <v>0</v>
      </c>
      <c r="BL359" s="18" t="s">
        <v>241</v>
      </c>
      <c r="BM359" s="170" t="s">
        <v>2913</v>
      </c>
    </row>
    <row r="360" spans="1:65" s="14" customFormat="1">
      <c r="B360" s="180"/>
      <c r="D360" s="173" t="s">
        <v>243</v>
      </c>
      <c r="E360" s="181" t="s">
        <v>1</v>
      </c>
      <c r="F360" s="182" t="s">
        <v>2914</v>
      </c>
      <c r="H360" s="183">
        <v>29.99</v>
      </c>
      <c r="I360" s="184"/>
      <c r="L360" s="180"/>
      <c r="M360" s="185"/>
      <c r="N360" s="186"/>
      <c r="O360" s="186"/>
      <c r="P360" s="186"/>
      <c r="Q360" s="186"/>
      <c r="R360" s="186"/>
      <c r="S360" s="186"/>
      <c r="T360" s="187"/>
      <c r="AT360" s="181" t="s">
        <v>243</v>
      </c>
      <c r="AU360" s="181" t="s">
        <v>87</v>
      </c>
      <c r="AV360" s="14" t="s">
        <v>87</v>
      </c>
      <c r="AW360" s="14" t="s">
        <v>29</v>
      </c>
      <c r="AX360" s="14" t="s">
        <v>75</v>
      </c>
      <c r="AY360" s="181" t="s">
        <v>234</v>
      </c>
    </row>
    <row r="361" spans="1:65" s="14" customFormat="1">
      <c r="B361" s="180"/>
      <c r="D361" s="173" t="s">
        <v>243</v>
      </c>
      <c r="E361" s="181" t="s">
        <v>1</v>
      </c>
      <c r="F361" s="182" t="s">
        <v>2915</v>
      </c>
      <c r="H361" s="183">
        <v>29.99</v>
      </c>
      <c r="I361" s="184"/>
      <c r="L361" s="180"/>
      <c r="M361" s="185"/>
      <c r="N361" s="186"/>
      <c r="O361" s="186"/>
      <c r="P361" s="186"/>
      <c r="Q361" s="186"/>
      <c r="R361" s="186"/>
      <c r="S361" s="186"/>
      <c r="T361" s="187"/>
      <c r="AT361" s="181" t="s">
        <v>243</v>
      </c>
      <c r="AU361" s="181" t="s">
        <v>87</v>
      </c>
      <c r="AV361" s="14" t="s">
        <v>87</v>
      </c>
      <c r="AW361" s="14" t="s">
        <v>29</v>
      </c>
      <c r="AX361" s="14" t="s">
        <v>75</v>
      </c>
      <c r="AY361" s="181" t="s">
        <v>234</v>
      </c>
    </row>
    <row r="362" spans="1:65" s="15" customFormat="1">
      <c r="B362" s="188"/>
      <c r="D362" s="173" t="s">
        <v>243</v>
      </c>
      <c r="E362" s="189" t="s">
        <v>1</v>
      </c>
      <c r="F362" s="190" t="s">
        <v>248</v>
      </c>
      <c r="H362" s="191">
        <v>59.98</v>
      </c>
      <c r="I362" s="192"/>
      <c r="L362" s="188"/>
      <c r="M362" s="193"/>
      <c r="N362" s="194"/>
      <c r="O362" s="194"/>
      <c r="P362" s="194"/>
      <c r="Q362" s="194"/>
      <c r="R362" s="194"/>
      <c r="S362" s="194"/>
      <c r="T362" s="195"/>
      <c r="AT362" s="189" t="s">
        <v>243</v>
      </c>
      <c r="AU362" s="189" t="s">
        <v>87</v>
      </c>
      <c r="AV362" s="15" t="s">
        <v>241</v>
      </c>
      <c r="AW362" s="15" t="s">
        <v>29</v>
      </c>
      <c r="AX362" s="15" t="s">
        <v>82</v>
      </c>
      <c r="AY362" s="189" t="s">
        <v>234</v>
      </c>
    </row>
    <row r="363" spans="1:65" s="2" customFormat="1" ht="16.5" customHeight="1">
      <c r="A363" s="33"/>
      <c r="B363" s="157"/>
      <c r="C363" s="158" t="s">
        <v>756</v>
      </c>
      <c r="D363" s="158" t="s">
        <v>237</v>
      </c>
      <c r="E363" s="159" t="s">
        <v>734</v>
      </c>
      <c r="F363" s="160" t="s">
        <v>735</v>
      </c>
      <c r="G363" s="161" t="s">
        <v>240</v>
      </c>
      <c r="H363" s="162">
        <v>17.170000000000002</v>
      </c>
      <c r="I363" s="163"/>
      <c r="J363" s="164">
        <f>ROUND(I363*H363,2)</f>
        <v>0</v>
      </c>
      <c r="K363" s="165"/>
      <c r="L363" s="34"/>
      <c r="M363" s="166" t="s">
        <v>1</v>
      </c>
      <c r="N363" s="167" t="s">
        <v>41</v>
      </c>
      <c r="O363" s="62"/>
      <c r="P363" s="168">
        <f>O363*H363</f>
        <v>0</v>
      </c>
      <c r="Q363" s="168">
        <v>2.5999999999999998E-4</v>
      </c>
      <c r="R363" s="168">
        <f>Q363*H363</f>
        <v>4.4641999999999998E-3</v>
      </c>
      <c r="S363" s="168">
        <v>0</v>
      </c>
      <c r="T363" s="169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70" t="s">
        <v>241</v>
      </c>
      <c r="AT363" s="170" t="s">
        <v>237</v>
      </c>
      <c r="AU363" s="170" t="s">
        <v>87</v>
      </c>
      <c r="AY363" s="18" t="s">
        <v>234</v>
      </c>
      <c r="BE363" s="171">
        <f>IF(N363="základná",J363,0)</f>
        <v>0</v>
      </c>
      <c r="BF363" s="171">
        <f>IF(N363="znížená",J363,0)</f>
        <v>0</v>
      </c>
      <c r="BG363" s="171">
        <f>IF(N363="zákl. prenesená",J363,0)</f>
        <v>0</v>
      </c>
      <c r="BH363" s="171">
        <f>IF(N363="zníž. prenesená",J363,0)</f>
        <v>0</v>
      </c>
      <c r="BI363" s="171">
        <f>IF(N363="nulová",J363,0)</f>
        <v>0</v>
      </c>
      <c r="BJ363" s="18" t="s">
        <v>87</v>
      </c>
      <c r="BK363" s="171">
        <f>ROUND(I363*H363,2)</f>
        <v>0</v>
      </c>
      <c r="BL363" s="18" t="s">
        <v>241</v>
      </c>
      <c r="BM363" s="170" t="s">
        <v>2916</v>
      </c>
    </row>
    <row r="364" spans="1:65" s="14" customFormat="1">
      <c r="B364" s="180"/>
      <c r="D364" s="173" t="s">
        <v>243</v>
      </c>
      <c r="E364" s="181" t="s">
        <v>1</v>
      </c>
      <c r="F364" s="182" t="s">
        <v>2917</v>
      </c>
      <c r="H364" s="183">
        <v>8.5850000000000009</v>
      </c>
      <c r="I364" s="184"/>
      <c r="L364" s="180"/>
      <c r="M364" s="185"/>
      <c r="N364" s="186"/>
      <c r="O364" s="186"/>
      <c r="P364" s="186"/>
      <c r="Q364" s="186"/>
      <c r="R364" s="186"/>
      <c r="S364" s="186"/>
      <c r="T364" s="187"/>
      <c r="AT364" s="181" t="s">
        <v>243</v>
      </c>
      <c r="AU364" s="181" t="s">
        <v>87</v>
      </c>
      <c r="AV364" s="14" t="s">
        <v>87</v>
      </c>
      <c r="AW364" s="14" t="s">
        <v>29</v>
      </c>
      <c r="AX364" s="14" t="s">
        <v>75</v>
      </c>
      <c r="AY364" s="181" t="s">
        <v>234</v>
      </c>
    </row>
    <row r="365" spans="1:65" s="14" customFormat="1">
      <c r="B365" s="180"/>
      <c r="D365" s="173" t="s">
        <v>243</v>
      </c>
      <c r="E365" s="181" t="s">
        <v>1</v>
      </c>
      <c r="F365" s="182" t="s">
        <v>2918</v>
      </c>
      <c r="H365" s="183">
        <v>8.5850000000000009</v>
      </c>
      <c r="I365" s="184"/>
      <c r="L365" s="180"/>
      <c r="M365" s="185"/>
      <c r="N365" s="186"/>
      <c r="O365" s="186"/>
      <c r="P365" s="186"/>
      <c r="Q365" s="186"/>
      <c r="R365" s="186"/>
      <c r="S365" s="186"/>
      <c r="T365" s="187"/>
      <c r="AT365" s="181" t="s">
        <v>243</v>
      </c>
      <c r="AU365" s="181" t="s">
        <v>87</v>
      </c>
      <c r="AV365" s="14" t="s">
        <v>87</v>
      </c>
      <c r="AW365" s="14" t="s">
        <v>29</v>
      </c>
      <c r="AX365" s="14" t="s">
        <v>75</v>
      </c>
      <c r="AY365" s="181" t="s">
        <v>234</v>
      </c>
    </row>
    <row r="366" spans="1:65" s="15" customFormat="1">
      <c r="B366" s="188"/>
      <c r="D366" s="173" t="s">
        <v>243</v>
      </c>
      <c r="E366" s="189" t="s">
        <v>1</v>
      </c>
      <c r="F366" s="190" t="s">
        <v>248</v>
      </c>
      <c r="H366" s="191">
        <v>17.170000000000002</v>
      </c>
      <c r="I366" s="192"/>
      <c r="L366" s="188"/>
      <c r="M366" s="193"/>
      <c r="N366" s="194"/>
      <c r="O366" s="194"/>
      <c r="P366" s="194"/>
      <c r="Q366" s="194"/>
      <c r="R366" s="194"/>
      <c r="S366" s="194"/>
      <c r="T366" s="195"/>
      <c r="AT366" s="189" t="s">
        <v>243</v>
      </c>
      <c r="AU366" s="189" t="s">
        <v>87</v>
      </c>
      <c r="AV366" s="15" t="s">
        <v>241</v>
      </c>
      <c r="AW366" s="15" t="s">
        <v>29</v>
      </c>
      <c r="AX366" s="15" t="s">
        <v>82</v>
      </c>
      <c r="AY366" s="189" t="s">
        <v>234</v>
      </c>
    </row>
    <row r="367" spans="1:65" s="2" customFormat="1" ht="16.5" customHeight="1">
      <c r="A367" s="33"/>
      <c r="B367" s="157"/>
      <c r="C367" s="158" t="s">
        <v>764</v>
      </c>
      <c r="D367" s="158" t="s">
        <v>237</v>
      </c>
      <c r="E367" s="159" t="s">
        <v>739</v>
      </c>
      <c r="F367" s="160" t="s">
        <v>740</v>
      </c>
      <c r="G367" s="161" t="s">
        <v>240</v>
      </c>
      <c r="H367" s="162">
        <v>3.6</v>
      </c>
      <c r="I367" s="163"/>
      <c r="J367" s="164">
        <f>ROUND(I367*H367,2)</f>
        <v>0</v>
      </c>
      <c r="K367" s="165"/>
      <c r="L367" s="34"/>
      <c r="M367" s="166" t="s">
        <v>1</v>
      </c>
      <c r="N367" s="167" t="s">
        <v>41</v>
      </c>
      <c r="O367" s="62"/>
      <c r="P367" s="168">
        <f>O367*H367</f>
        <v>0</v>
      </c>
      <c r="Q367" s="168">
        <v>1.6000000000000001E-4</v>
      </c>
      <c r="R367" s="168">
        <f>Q367*H367</f>
        <v>5.7600000000000001E-4</v>
      </c>
      <c r="S367" s="168">
        <v>0</v>
      </c>
      <c r="T367" s="169">
        <f>S367*H367</f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70" t="s">
        <v>241</v>
      </c>
      <c r="AT367" s="170" t="s">
        <v>237</v>
      </c>
      <c r="AU367" s="170" t="s">
        <v>87</v>
      </c>
      <c r="AY367" s="18" t="s">
        <v>234</v>
      </c>
      <c r="BE367" s="171">
        <f>IF(N367="základná",J367,0)</f>
        <v>0</v>
      </c>
      <c r="BF367" s="171">
        <f>IF(N367="znížená",J367,0)</f>
        <v>0</v>
      </c>
      <c r="BG367" s="171">
        <f>IF(N367="zákl. prenesená",J367,0)</f>
        <v>0</v>
      </c>
      <c r="BH367" s="171">
        <f>IF(N367="zníž. prenesená",J367,0)</f>
        <v>0</v>
      </c>
      <c r="BI367" s="171">
        <f>IF(N367="nulová",J367,0)</f>
        <v>0</v>
      </c>
      <c r="BJ367" s="18" t="s">
        <v>87</v>
      </c>
      <c r="BK367" s="171">
        <f>ROUND(I367*H367,2)</f>
        <v>0</v>
      </c>
      <c r="BL367" s="18" t="s">
        <v>241</v>
      </c>
      <c r="BM367" s="170" t="s">
        <v>2919</v>
      </c>
    </row>
    <row r="368" spans="1:65" s="14" customFormat="1">
      <c r="B368" s="180"/>
      <c r="D368" s="173" t="s">
        <v>243</v>
      </c>
      <c r="E368" s="181" t="s">
        <v>1</v>
      </c>
      <c r="F368" s="182" t="s">
        <v>2920</v>
      </c>
      <c r="H368" s="183">
        <v>1.8</v>
      </c>
      <c r="I368" s="184"/>
      <c r="L368" s="180"/>
      <c r="M368" s="185"/>
      <c r="N368" s="186"/>
      <c r="O368" s="186"/>
      <c r="P368" s="186"/>
      <c r="Q368" s="186"/>
      <c r="R368" s="186"/>
      <c r="S368" s="186"/>
      <c r="T368" s="187"/>
      <c r="AT368" s="181" t="s">
        <v>243</v>
      </c>
      <c r="AU368" s="181" t="s">
        <v>87</v>
      </c>
      <c r="AV368" s="14" t="s">
        <v>87</v>
      </c>
      <c r="AW368" s="14" t="s">
        <v>29</v>
      </c>
      <c r="AX368" s="14" t="s">
        <v>75</v>
      </c>
      <c r="AY368" s="181" t="s">
        <v>234</v>
      </c>
    </row>
    <row r="369" spans="1:65" s="14" customFormat="1">
      <c r="B369" s="180"/>
      <c r="D369" s="173" t="s">
        <v>243</v>
      </c>
      <c r="E369" s="181" t="s">
        <v>1</v>
      </c>
      <c r="F369" s="182" t="s">
        <v>2921</v>
      </c>
      <c r="H369" s="183">
        <v>1.8</v>
      </c>
      <c r="I369" s="184"/>
      <c r="L369" s="180"/>
      <c r="M369" s="185"/>
      <c r="N369" s="186"/>
      <c r="O369" s="186"/>
      <c r="P369" s="186"/>
      <c r="Q369" s="186"/>
      <c r="R369" s="186"/>
      <c r="S369" s="186"/>
      <c r="T369" s="187"/>
      <c r="AT369" s="181" t="s">
        <v>243</v>
      </c>
      <c r="AU369" s="181" t="s">
        <v>87</v>
      </c>
      <c r="AV369" s="14" t="s">
        <v>87</v>
      </c>
      <c r="AW369" s="14" t="s">
        <v>29</v>
      </c>
      <c r="AX369" s="14" t="s">
        <v>75</v>
      </c>
      <c r="AY369" s="181" t="s">
        <v>234</v>
      </c>
    </row>
    <row r="370" spans="1:65" s="15" customFormat="1">
      <c r="B370" s="188"/>
      <c r="D370" s="173" t="s">
        <v>243</v>
      </c>
      <c r="E370" s="189" t="s">
        <v>1</v>
      </c>
      <c r="F370" s="190" t="s">
        <v>248</v>
      </c>
      <c r="H370" s="191">
        <v>3.6</v>
      </c>
      <c r="I370" s="192"/>
      <c r="L370" s="188"/>
      <c r="M370" s="193"/>
      <c r="N370" s="194"/>
      <c r="O370" s="194"/>
      <c r="P370" s="194"/>
      <c r="Q370" s="194"/>
      <c r="R370" s="194"/>
      <c r="S370" s="194"/>
      <c r="T370" s="195"/>
      <c r="AT370" s="189" t="s">
        <v>243</v>
      </c>
      <c r="AU370" s="189" t="s">
        <v>87</v>
      </c>
      <c r="AV370" s="15" t="s">
        <v>241</v>
      </c>
      <c r="AW370" s="15" t="s">
        <v>29</v>
      </c>
      <c r="AX370" s="15" t="s">
        <v>82</v>
      </c>
      <c r="AY370" s="189" t="s">
        <v>234</v>
      </c>
    </row>
    <row r="371" spans="1:65" s="2" customFormat="1" ht="16.5" customHeight="1">
      <c r="A371" s="33"/>
      <c r="B371" s="157"/>
      <c r="C371" s="158" t="s">
        <v>766</v>
      </c>
      <c r="D371" s="158" t="s">
        <v>237</v>
      </c>
      <c r="E371" s="159" t="s">
        <v>744</v>
      </c>
      <c r="F371" s="160" t="s">
        <v>745</v>
      </c>
      <c r="G371" s="161" t="s">
        <v>240</v>
      </c>
      <c r="H371" s="162">
        <v>66.28</v>
      </c>
      <c r="I371" s="163"/>
      <c r="J371" s="164">
        <f>ROUND(I371*H371,2)</f>
        <v>0</v>
      </c>
      <c r="K371" s="165"/>
      <c r="L371" s="34"/>
      <c r="M371" s="166" t="s">
        <v>1</v>
      </c>
      <c r="N371" s="167" t="s">
        <v>41</v>
      </c>
      <c r="O371" s="62"/>
      <c r="P371" s="168">
        <f>O371*H371</f>
        <v>0</v>
      </c>
      <c r="Q371" s="168">
        <v>2.4000000000000001E-4</v>
      </c>
      <c r="R371" s="168">
        <f>Q371*H371</f>
        <v>1.59072E-2</v>
      </c>
      <c r="S371" s="168">
        <v>0</v>
      </c>
      <c r="T371" s="169">
        <f>S371*H371</f>
        <v>0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70" t="s">
        <v>241</v>
      </c>
      <c r="AT371" s="170" t="s">
        <v>237</v>
      </c>
      <c r="AU371" s="170" t="s">
        <v>87</v>
      </c>
      <c r="AY371" s="18" t="s">
        <v>234</v>
      </c>
      <c r="BE371" s="171">
        <f>IF(N371="základná",J371,0)</f>
        <v>0</v>
      </c>
      <c r="BF371" s="171">
        <f>IF(N371="znížená",J371,0)</f>
        <v>0</v>
      </c>
      <c r="BG371" s="171">
        <f>IF(N371="zákl. prenesená",J371,0)</f>
        <v>0</v>
      </c>
      <c r="BH371" s="171">
        <f>IF(N371="zníž. prenesená",J371,0)</f>
        <v>0</v>
      </c>
      <c r="BI371" s="171">
        <f>IF(N371="nulová",J371,0)</f>
        <v>0</v>
      </c>
      <c r="BJ371" s="18" t="s">
        <v>87</v>
      </c>
      <c r="BK371" s="171">
        <f>ROUND(I371*H371,2)</f>
        <v>0</v>
      </c>
      <c r="BL371" s="18" t="s">
        <v>241</v>
      </c>
      <c r="BM371" s="170" t="s">
        <v>2922</v>
      </c>
    </row>
    <row r="372" spans="1:65" s="13" customFormat="1">
      <c r="B372" s="172"/>
      <c r="D372" s="173" t="s">
        <v>243</v>
      </c>
      <c r="E372" s="174" t="s">
        <v>1</v>
      </c>
      <c r="F372" s="175" t="s">
        <v>747</v>
      </c>
      <c r="H372" s="174" t="s">
        <v>1</v>
      </c>
      <c r="I372" s="176"/>
      <c r="L372" s="172"/>
      <c r="M372" s="177"/>
      <c r="N372" s="178"/>
      <c r="O372" s="178"/>
      <c r="P372" s="178"/>
      <c r="Q372" s="178"/>
      <c r="R372" s="178"/>
      <c r="S372" s="178"/>
      <c r="T372" s="179"/>
      <c r="AT372" s="174" t="s">
        <v>243</v>
      </c>
      <c r="AU372" s="174" t="s">
        <v>87</v>
      </c>
      <c r="AV372" s="13" t="s">
        <v>82</v>
      </c>
      <c r="AW372" s="13" t="s">
        <v>29</v>
      </c>
      <c r="AX372" s="13" t="s">
        <v>75</v>
      </c>
      <c r="AY372" s="174" t="s">
        <v>234</v>
      </c>
    </row>
    <row r="373" spans="1:65" s="14" customFormat="1">
      <c r="B373" s="180"/>
      <c r="D373" s="173" t="s">
        <v>243</v>
      </c>
      <c r="E373" s="181" t="s">
        <v>1</v>
      </c>
      <c r="F373" s="182" t="s">
        <v>2923</v>
      </c>
      <c r="H373" s="183">
        <v>30.64</v>
      </c>
      <c r="I373" s="184"/>
      <c r="L373" s="180"/>
      <c r="M373" s="185"/>
      <c r="N373" s="186"/>
      <c r="O373" s="186"/>
      <c r="P373" s="186"/>
      <c r="Q373" s="186"/>
      <c r="R373" s="186"/>
      <c r="S373" s="186"/>
      <c r="T373" s="187"/>
      <c r="AT373" s="181" t="s">
        <v>243</v>
      </c>
      <c r="AU373" s="181" t="s">
        <v>87</v>
      </c>
      <c r="AV373" s="14" t="s">
        <v>87</v>
      </c>
      <c r="AW373" s="14" t="s">
        <v>29</v>
      </c>
      <c r="AX373" s="14" t="s">
        <v>75</v>
      </c>
      <c r="AY373" s="181" t="s">
        <v>234</v>
      </c>
    </row>
    <row r="374" spans="1:65" s="14" customFormat="1">
      <c r="B374" s="180"/>
      <c r="D374" s="173" t="s">
        <v>243</v>
      </c>
      <c r="E374" s="181" t="s">
        <v>1</v>
      </c>
      <c r="F374" s="182" t="s">
        <v>2924</v>
      </c>
      <c r="H374" s="183">
        <v>30.64</v>
      </c>
      <c r="I374" s="184"/>
      <c r="L374" s="180"/>
      <c r="M374" s="185"/>
      <c r="N374" s="186"/>
      <c r="O374" s="186"/>
      <c r="P374" s="186"/>
      <c r="Q374" s="186"/>
      <c r="R374" s="186"/>
      <c r="S374" s="186"/>
      <c r="T374" s="187"/>
      <c r="AT374" s="181" t="s">
        <v>243</v>
      </c>
      <c r="AU374" s="181" t="s">
        <v>87</v>
      </c>
      <c r="AV374" s="14" t="s">
        <v>87</v>
      </c>
      <c r="AW374" s="14" t="s">
        <v>29</v>
      </c>
      <c r="AX374" s="14" t="s">
        <v>75</v>
      </c>
      <c r="AY374" s="181" t="s">
        <v>234</v>
      </c>
    </row>
    <row r="375" spans="1:65" s="14" customFormat="1">
      <c r="B375" s="180"/>
      <c r="D375" s="173" t="s">
        <v>243</v>
      </c>
      <c r="E375" s="181" t="s">
        <v>1</v>
      </c>
      <c r="F375" s="182" t="s">
        <v>763</v>
      </c>
      <c r="H375" s="183">
        <v>5</v>
      </c>
      <c r="I375" s="184"/>
      <c r="L375" s="180"/>
      <c r="M375" s="185"/>
      <c r="N375" s="186"/>
      <c r="O375" s="186"/>
      <c r="P375" s="186"/>
      <c r="Q375" s="186"/>
      <c r="R375" s="186"/>
      <c r="S375" s="186"/>
      <c r="T375" s="187"/>
      <c r="AT375" s="181" t="s">
        <v>243</v>
      </c>
      <c r="AU375" s="181" t="s">
        <v>87</v>
      </c>
      <c r="AV375" s="14" t="s">
        <v>87</v>
      </c>
      <c r="AW375" s="14" t="s">
        <v>29</v>
      </c>
      <c r="AX375" s="14" t="s">
        <v>75</v>
      </c>
      <c r="AY375" s="181" t="s">
        <v>234</v>
      </c>
    </row>
    <row r="376" spans="1:65" s="15" customFormat="1">
      <c r="B376" s="188"/>
      <c r="D376" s="173" t="s">
        <v>243</v>
      </c>
      <c r="E376" s="189" t="s">
        <v>1</v>
      </c>
      <c r="F376" s="190" t="s">
        <v>248</v>
      </c>
      <c r="H376" s="191">
        <v>66.28</v>
      </c>
      <c r="I376" s="192"/>
      <c r="L376" s="188"/>
      <c r="M376" s="193"/>
      <c r="N376" s="194"/>
      <c r="O376" s="194"/>
      <c r="P376" s="194"/>
      <c r="Q376" s="194"/>
      <c r="R376" s="194"/>
      <c r="S376" s="194"/>
      <c r="T376" s="195"/>
      <c r="AT376" s="189" t="s">
        <v>243</v>
      </c>
      <c r="AU376" s="189" t="s">
        <v>87</v>
      </c>
      <c r="AV376" s="15" t="s">
        <v>241</v>
      </c>
      <c r="AW376" s="15" t="s">
        <v>29</v>
      </c>
      <c r="AX376" s="15" t="s">
        <v>82</v>
      </c>
      <c r="AY376" s="189" t="s">
        <v>234</v>
      </c>
    </row>
    <row r="377" spans="1:65" s="2" customFormat="1" ht="16.5" customHeight="1">
      <c r="A377" s="33"/>
      <c r="B377" s="157"/>
      <c r="C377" s="158" t="s">
        <v>769</v>
      </c>
      <c r="D377" s="158" t="s">
        <v>237</v>
      </c>
      <c r="E377" s="159" t="s">
        <v>751</v>
      </c>
      <c r="F377" s="160" t="s">
        <v>752</v>
      </c>
      <c r="G377" s="161" t="s">
        <v>240</v>
      </c>
      <c r="H377" s="162">
        <v>45.96</v>
      </c>
      <c r="I377" s="163"/>
      <c r="J377" s="164">
        <f>ROUND(I377*H377,2)</f>
        <v>0</v>
      </c>
      <c r="K377" s="165"/>
      <c r="L377" s="34"/>
      <c r="M377" s="166" t="s">
        <v>1</v>
      </c>
      <c r="N377" s="167" t="s">
        <v>41</v>
      </c>
      <c r="O377" s="62"/>
      <c r="P377" s="168">
        <f>O377*H377</f>
        <v>0</v>
      </c>
      <c r="Q377" s="168">
        <v>5.0000000000000002E-5</v>
      </c>
      <c r="R377" s="168">
        <f>Q377*H377</f>
        <v>2.2980000000000001E-3</v>
      </c>
      <c r="S377" s="168">
        <v>0</v>
      </c>
      <c r="T377" s="169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70" t="s">
        <v>241</v>
      </c>
      <c r="AT377" s="170" t="s">
        <v>237</v>
      </c>
      <c r="AU377" s="170" t="s">
        <v>87</v>
      </c>
      <c r="AY377" s="18" t="s">
        <v>234</v>
      </c>
      <c r="BE377" s="171">
        <f>IF(N377="základná",J377,0)</f>
        <v>0</v>
      </c>
      <c r="BF377" s="171">
        <f>IF(N377="znížená",J377,0)</f>
        <v>0</v>
      </c>
      <c r="BG377" s="171">
        <f>IF(N377="zákl. prenesená",J377,0)</f>
        <v>0</v>
      </c>
      <c r="BH377" s="171">
        <f>IF(N377="zníž. prenesená",J377,0)</f>
        <v>0</v>
      </c>
      <c r="BI377" s="171">
        <f>IF(N377="nulová",J377,0)</f>
        <v>0</v>
      </c>
      <c r="BJ377" s="18" t="s">
        <v>87</v>
      </c>
      <c r="BK377" s="171">
        <f>ROUND(I377*H377,2)</f>
        <v>0</v>
      </c>
      <c r="BL377" s="18" t="s">
        <v>241</v>
      </c>
      <c r="BM377" s="170" t="s">
        <v>2925</v>
      </c>
    </row>
    <row r="378" spans="1:65" s="13" customFormat="1">
      <c r="B378" s="172"/>
      <c r="D378" s="173" t="s">
        <v>243</v>
      </c>
      <c r="E378" s="174" t="s">
        <v>1</v>
      </c>
      <c r="F378" s="175" t="s">
        <v>754</v>
      </c>
      <c r="H378" s="174" t="s">
        <v>1</v>
      </c>
      <c r="I378" s="176"/>
      <c r="L378" s="172"/>
      <c r="M378" s="177"/>
      <c r="N378" s="178"/>
      <c r="O378" s="178"/>
      <c r="P378" s="178"/>
      <c r="Q378" s="178"/>
      <c r="R378" s="178"/>
      <c r="S378" s="178"/>
      <c r="T378" s="179"/>
      <c r="AT378" s="174" t="s">
        <v>243</v>
      </c>
      <c r="AU378" s="174" t="s">
        <v>87</v>
      </c>
      <c r="AV378" s="13" t="s">
        <v>82</v>
      </c>
      <c r="AW378" s="13" t="s">
        <v>29</v>
      </c>
      <c r="AX378" s="13" t="s">
        <v>75</v>
      </c>
      <c r="AY378" s="174" t="s">
        <v>234</v>
      </c>
    </row>
    <row r="379" spans="1:65" s="14" customFormat="1">
      <c r="B379" s="180"/>
      <c r="D379" s="173" t="s">
        <v>243</v>
      </c>
      <c r="E379" s="181" t="s">
        <v>1</v>
      </c>
      <c r="F379" s="182" t="s">
        <v>2926</v>
      </c>
      <c r="H379" s="183">
        <v>45.96</v>
      </c>
      <c r="I379" s="184"/>
      <c r="L379" s="180"/>
      <c r="M379" s="185"/>
      <c r="N379" s="186"/>
      <c r="O379" s="186"/>
      <c r="P379" s="186"/>
      <c r="Q379" s="186"/>
      <c r="R379" s="186"/>
      <c r="S379" s="186"/>
      <c r="T379" s="187"/>
      <c r="AT379" s="181" t="s">
        <v>243</v>
      </c>
      <c r="AU379" s="181" t="s">
        <v>87</v>
      </c>
      <c r="AV379" s="14" t="s">
        <v>87</v>
      </c>
      <c r="AW379" s="14" t="s">
        <v>29</v>
      </c>
      <c r="AX379" s="14" t="s">
        <v>82</v>
      </c>
      <c r="AY379" s="181" t="s">
        <v>234</v>
      </c>
    </row>
    <row r="380" spans="1:65" s="12" customFormat="1" ht="20.85" customHeight="1">
      <c r="B380" s="144"/>
      <c r="D380" s="145" t="s">
        <v>74</v>
      </c>
      <c r="E380" s="155" t="s">
        <v>307</v>
      </c>
      <c r="F380" s="155" t="s">
        <v>308</v>
      </c>
      <c r="I380" s="147"/>
      <c r="J380" s="156">
        <f>BK380</f>
        <v>0</v>
      </c>
      <c r="L380" s="144"/>
      <c r="M380" s="149"/>
      <c r="N380" s="150"/>
      <c r="O380" s="150"/>
      <c r="P380" s="151">
        <f>SUM(P381:P390)</f>
        <v>0</v>
      </c>
      <c r="Q380" s="150"/>
      <c r="R380" s="151">
        <f>SUM(R381:R390)</f>
        <v>8.5884885999999998</v>
      </c>
      <c r="S380" s="150"/>
      <c r="T380" s="152">
        <f>SUM(T381:T390)</f>
        <v>0</v>
      </c>
      <c r="AR380" s="145" t="s">
        <v>82</v>
      </c>
      <c r="AT380" s="153" t="s">
        <v>74</v>
      </c>
      <c r="AU380" s="153" t="s">
        <v>87</v>
      </c>
      <c r="AY380" s="145" t="s">
        <v>234</v>
      </c>
      <c r="BK380" s="154">
        <f>SUM(BK381:BK390)</f>
        <v>0</v>
      </c>
    </row>
    <row r="381" spans="1:65" s="2" customFormat="1" ht="33" customHeight="1">
      <c r="A381" s="33"/>
      <c r="B381" s="157"/>
      <c r="C381" s="158" t="s">
        <v>771</v>
      </c>
      <c r="D381" s="158" t="s">
        <v>237</v>
      </c>
      <c r="E381" s="159" t="s">
        <v>310</v>
      </c>
      <c r="F381" s="160" t="s">
        <v>311</v>
      </c>
      <c r="G381" s="161" t="s">
        <v>256</v>
      </c>
      <c r="H381" s="162">
        <v>164.63</v>
      </c>
      <c r="I381" s="163"/>
      <c r="J381" s="164">
        <f>ROUND(I381*H381,2)</f>
        <v>0</v>
      </c>
      <c r="K381" s="165"/>
      <c r="L381" s="34"/>
      <c r="M381" s="166" t="s">
        <v>1</v>
      </c>
      <c r="N381" s="167" t="s">
        <v>41</v>
      </c>
      <c r="O381" s="62"/>
      <c r="P381" s="168">
        <f>O381*H381</f>
        <v>0</v>
      </c>
      <c r="Q381" s="168">
        <v>2.572E-2</v>
      </c>
      <c r="R381" s="168">
        <f>Q381*H381</f>
        <v>4.2342835999999995</v>
      </c>
      <c r="S381" s="168">
        <v>0</v>
      </c>
      <c r="T381" s="169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70" t="s">
        <v>241</v>
      </c>
      <c r="AT381" s="170" t="s">
        <v>237</v>
      </c>
      <c r="AU381" s="170" t="s">
        <v>92</v>
      </c>
      <c r="AY381" s="18" t="s">
        <v>234</v>
      </c>
      <c r="BE381" s="171">
        <f>IF(N381="základná",J381,0)</f>
        <v>0</v>
      </c>
      <c r="BF381" s="171">
        <f>IF(N381="znížená",J381,0)</f>
        <v>0</v>
      </c>
      <c r="BG381" s="171">
        <f>IF(N381="zákl. prenesená",J381,0)</f>
        <v>0</v>
      </c>
      <c r="BH381" s="171">
        <f>IF(N381="zníž. prenesená",J381,0)</f>
        <v>0</v>
      </c>
      <c r="BI381" s="171">
        <f>IF(N381="nulová",J381,0)</f>
        <v>0</v>
      </c>
      <c r="BJ381" s="18" t="s">
        <v>87</v>
      </c>
      <c r="BK381" s="171">
        <f>ROUND(I381*H381,2)</f>
        <v>0</v>
      </c>
      <c r="BL381" s="18" t="s">
        <v>241</v>
      </c>
      <c r="BM381" s="170" t="s">
        <v>2927</v>
      </c>
    </row>
    <row r="382" spans="1:65" s="14" customFormat="1">
      <c r="B382" s="180"/>
      <c r="D382" s="173" t="s">
        <v>243</v>
      </c>
      <c r="E382" s="181" t="s">
        <v>1</v>
      </c>
      <c r="F382" s="182" t="s">
        <v>2928</v>
      </c>
      <c r="H382" s="183">
        <v>164.63</v>
      </c>
      <c r="I382" s="184"/>
      <c r="L382" s="180"/>
      <c r="M382" s="185"/>
      <c r="N382" s="186"/>
      <c r="O382" s="186"/>
      <c r="P382" s="186"/>
      <c r="Q382" s="186"/>
      <c r="R382" s="186"/>
      <c r="S382" s="186"/>
      <c r="T382" s="187"/>
      <c r="AT382" s="181" t="s">
        <v>243</v>
      </c>
      <c r="AU382" s="181" t="s">
        <v>92</v>
      </c>
      <c r="AV382" s="14" t="s">
        <v>87</v>
      </c>
      <c r="AW382" s="14" t="s">
        <v>29</v>
      </c>
      <c r="AX382" s="14" t="s">
        <v>75</v>
      </c>
      <c r="AY382" s="181" t="s">
        <v>234</v>
      </c>
    </row>
    <row r="383" spans="1:65" s="15" customFormat="1">
      <c r="B383" s="188"/>
      <c r="D383" s="173" t="s">
        <v>243</v>
      </c>
      <c r="E383" s="189" t="s">
        <v>195</v>
      </c>
      <c r="F383" s="190" t="s">
        <v>248</v>
      </c>
      <c r="H383" s="191">
        <v>164.63</v>
      </c>
      <c r="I383" s="192"/>
      <c r="L383" s="188"/>
      <c r="M383" s="193"/>
      <c r="N383" s="194"/>
      <c r="O383" s="194"/>
      <c r="P383" s="194"/>
      <c r="Q383" s="194"/>
      <c r="R383" s="194"/>
      <c r="S383" s="194"/>
      <c r="T383" s="195"/>
      <c r="AT383" s="189" t="s">
        <v>243</v>
      </c>
      <c r="AU383" s="189" t="s">
        <v>92</v>
      </c>
      <c r="AV383" s="15" t="s">
        <v>241</v>
      </c>
      <c r="AW383" s="15" t="s">
        <v>29</v>
      </c>
      <c r="AX383" s="15" t="s">
        <v>82</v>
      </c>
      <c r="AY383" s="189" t="s">
        <v>234</v>
      </c>
    </row>
    <row r="384" spans="1:65" s="2" customFormat="1" ht="44.25" customHeight="1">
      <c r="A384" s="33"/>
      <c r="B384" s="157"/>
      <c r="C384" s="158" t="s">
        <v>776</v>
      </c>
      <c r="D384" s="158" t="s">
        <v>237</v>
      </c>
      <c r="E384" s="159" t="s">
        <v>316</v>
      </c>
      <c r="F384" s="160" t="s">
        <v>317</v>
      </c>
      <c r="G384" s="161" t="s">
        <v>256</v>
      </c>
      <c r="H384" s="162">
        <v>329.26</v>
      </c>
      <c r="I384" s="163"/>
      <c r="J384" s="164">
        <f>ROUND(I384*H384,2)</f>
        <v>0</v>
      </c>
      <c r="K384" s="165"/>
      <c r="L384" s="34"/>
      <c r="M384" s="166" t="s">
        <v>1</v>
      </c>
      <c r="N384" s="167" t="s">
        <v>41</v>
      </c>
      <c r="O384" s="62"/>
      <c r="P384" s="168">
        <f>O384*H384</f>
        <v>0</v>
      </c>
      <c r="Q384" s="168">
        <v>0</v>
      </c>
      <c r="R384" s="168">
        <f>Q384*H384</f>
        <v>0</v>
      </c>
      <c r="S384" s="168">
        <v>0</v>
      </c>
      <c r="T384" s="169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70" t="s">
        <v>241</v>
      </c>
      <c r="AT384" s="170" t="s">
        <v>237</v>
      </c>
      <c r="AU384" s="170" t="s">
        <v>92</v>
      </c>
      <c r="AY384" s="18" t="s">
        <v>234</v>
      </c>
      <c r="BE384" s="171">
        <f>IF(N384="základná",J384,0)</f>
        <v>0</v>
      </c>
      <c r="BF384" s="171">
        <f>IF(N384="znížená",J384,0)</f>
        <v>0</v>
      </c>
      <c r="BG384" s="171">
        <f>IF(N384="zákl. prenesená",J384,0)</f>
        <v>0</v>
      </c>
      <c r="BH384" s="171">
        <f>IF(N384="zníž. prenesená",J384,0)</f>
        <v>0</v>
      </c>
      <c r="BI384" s="171">
        <f>IF(N384="nulová",J384,0)</f>
        <v>0</v>
      </c>
      <c r="BJ384" s="18" t="s">
        <v>87</v>
      </c>
      <c r="BK384" s="171">
        <f>ROUND(I384*H384,2)</f>
        <v>0</v>
      </c>
      <c r="BL384" s="18" t="s">
        <v>241</v>
      </c>
      <c r="BM384" s="170" t="s">
        <v>2929</v>
      </c>
    </row>
    <row r="385" spans="1:65" s="13" customFormat="1" ht="20.399999999999999">
      <c r="B385" s="172"/>
      <c r="D385" s="173" t="s">
        <v>243</v>
      </c>
      <c r="E385" s="174" t="s">
        <v>1</v>
      </c>
      <c r="F385" s="175" t="s">
        <v>319</v>
      </c>
      <c r="H385" s="174" t="s">
        <v>1</v>
      </c>
      <c r="I385" s="176"/>
      <c r="L385" s="172"/>
      <c r="M385" s="177"/>
      <c r="N385" s="178"/>
      <c r="O385" s="178"/>
      <c r="P385" s="178"/>
      <c r="Q385" s="178"/>
      <c r="R385" s="178"/>
      <c r="S385" s="178"/>
      <c r="T385" s="179"/>
      <c r="AT385" s="174" t="s">
        <v>243</v>
      </c>
      <c r="AU385" s="174" t="s">
        <v>92</v>
      </c>
      <c r="AV385" s="13" t="s">
        <v>82</v>
      </c>
      <c r="AW385" s="13" t="s">
        <v>29</v>
      </c>
      <c r="AX385" s="13" t="s">
        <v>75</v>
      </c>
      <c r="AY385" s="174" t="s">
        <v>234</v>
      </c>
    </row>
    <row r="386" spans="1:65" s="14" customFormat="1">
      <c r="B386" s="180"/>
      <c r="D386" s="173" t="s">
        <v>243</v>
      </c>
      <c r="E386" s="181" t="s">
        <v>1</v>
      </c>
      <c r="F386" s="182" t="s">
        <v>2699</v>
      </c>
      <c r="H386" s="183">
        <v>329.26</v>
      </c>
      <c r="I386" s="184"/>
      <c r="L386" s="180"/>
      <c r="M386" s="185"/>
      <c r="N386" s="186"/>
      <c r="O386" s="186"/>
      <c r="P386" s="186"/>
      <c r="Q386" s="186"/>
      <c r="R386" s="186"/>
      <c r="S386" s="186"/>
      <c r="T386" s="187"/>
      <c r="AT386" s="181" t="s">
        <v>243</v>
      </c>
      <c r="AU386" s="181" t="s">
        <v>92</v>
      </c>
      <c r="AV386" s="14" t="s">
        <v>87</v>
      </c>
      <c r="AW386" s="14" t="s">
        <v>29</v>
      </c>
      <c r="AX386" s="14" t="s">
        <v>82</v>
      </c>
      <c r="AY386" s="181" t="s">
        <v>234</v>
      </c>
    </row>
    <row r="387" spans="1:65" s="2" customFormat="1" ht="33" customHeight="1">
      <c r="A387" s="33"/>
      <c r="B387" s="157"/>
      <c r="C387" s="158" t="s">
        <v>780</v>
      </c>
      <c r="D387" s="158" t="s">
        <v>237</v>
      </c>
      <c r="E387" s="159" t="s">
        <v>322</v>
      </c>
      <c r="F387" s="160" t="s">
        <v>323</v>
      </c>
      <c r="G387" s="161" t="s">
        <v>256</v>
      </c>
      <c r="H387" s="162">
        <v>164.63</v>
      </c>
      <c r="I387" s="163"/>
      <c r="J387" s="164">
        <f>ROUND(I387*H387,2)</f>
        <v>0</v>
      </c>
      <c r="K387" s="165"/>
      <c r="L387" s="34"/>
      <c r="M387" s="166" t="s">
        <v>1</v>
      </c>
      <c r="N387" s="167" t="s">
        <v>41</v>
      </c>
      <c r="O387" s="62"/>
      <c r="P387" s="168">
        <f>O387*H387</f>
        <v>0</v>
      </c>
      <c r="Q387" s="168">
        <v>2.572E-2</v>
      </c>
      <c r="R387" s="168">
        <f>Q387*H387</f>
        <v>4.2342835999999995</v>
      </c>
      <c r="S387" s="168">
        <v>0</v>
      </c>
      <c r="T387" s="169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70" t="s">
        <v>241</v>
      </c>
      <c r="AT387" s="170" t="s">
        <v>237</v>
      </c>
      <c r="AU387" s="170" t="s">
        <v>92</v>
      </c>
      <c r="AY387" s="18" t="s">
        <v>234</v>
      </c>
      <c r="BE387" s="171">
        <f>IF(N387="základná",J387,0)</f>
        <v>0</v>
      </c>
      <c r="BF387" s="171">
        <f>IF(N387="znížená",J387,0)</f>
        <v>0</v>
      </c>
      <c r="BG387" s="171">
        <f>IF(N387="zákl. prenesená",J387,0)</f>
        <v>0</v>
      </c>
      <c r="BH387" s="171">
        <f>IF(N387="zníž. prenesená",J387,0)</f>
        <v>0</v>
      </c>
      <c r="BI387" s="171">
        <f>IF(N387="nulová",J387,0)</f>
        <v>0</v>
      </c>
      <c r="BJ387" s="18" t="s">
        <v>87</v>
      </c>
      <c r="BK387" s="171">
        <f>ROUND(I387*H387,2)</f>
        <v>0</v>
      </c>
      <c r="BL387" s="18" t="s">
        <v>241</v>
      </c>
      <c r="BM387" s="170" t="s">
        <v>2930</v>
      </c>
    </row>
    <row r="388" spans="1:65" s="14" customFormat="1">
      <c r="B388" s="180"/>
      <c r="D388" s="173" t="s">
        <v>243</v>
      </c>
      <c r="E388" s="181" t="s">
        <v>1</v>
      </c>
      <c r="F388" s="182" t="s">
        <v>195</v>
      </c>
      <c r="H388" s="183">
        <v>164.63</v>
      </c>
      <c r="I388" s="184"/>
      <c r="L388" s="180"/>
      <c r="M388" s="185"/>
      <c r="N388" s="186"/>
      <c r="O388" s="186"/>
      <c r="P388" s="186"/>
      <c r="Q388" s="186"/>
      <c r="R388" s="186"/>
      <c r="S388" s="186"/>
      <c r="T388" s="187"/>
      <c r="AT388" s="181" t="s">
        <v>243</v>
      </c>
      <c r="AU388" s="181" t="s">
        <v>92</v>
      </c>
      <c r="AV388" s="14" t="s">
        <v>87</v>
      </c>
      <c r="AW388" s="14" t="s">
        <v>29</v>
      </c>
      <c r="AX388" s="14" t="s">
        <v>82</v>
      </c>
      <c r="AY388" s="181" t="s">
        <v>234</v>
      </c>
    </row>
    <row r="389" spans="1:65" s="2" customFormat="1" ht="24.15" customHeight="1">
      <c r="A389" s="33"/>
      <c r="B389" s="157"/>
      <c r="C389" s="158" t="s">
        <v>786</v>
      </c>
      <c r="D389" s="158" t="s">
        <v>237</v>
      </c>
      <c r="E389" s="159" t="s">
        <v>772</v>
      </c>
      <c r="F389" s="160" t="s">
        <v>773</v>
      </c>
      <c r="G389" s="161" t="s">
        <v>256</v>
      </c>
      <c r="H389" s="162">
        <v>78.38</v>
      </c>
      <c r="I389" s="163"/>
      <c r="J389" s="164">
        <f>ROUND(I389*H389,2)</f>
        <v>0</v>
      </c>
      <c r="K389" s="165"/>
      <c r="L389" s="34"/>
      <c r="M389" s="166" t="s">
        <v>1</v>
      </c>
      <c r="N389" s="167" t="s">
        <v>41</v>
      </c>
      <c r="O389" s="62"/>
      <c r="P389" s="168">
        <f>O389*H389</f>
        <v>0</v>
      </c>
      <c r="Q389" s="168">
        <v>1.5299999999999999E-3</v>
      </c>
      <c r="R389" s="168">
        <f>Q389*H389</f>
        <v>0.11992139999999998</v>
      </c>
      <c r="S389" s="168">
        <v>0</v>
      </c>
      <c r="T389" s="169">
        <f>S389*H389</f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70" t="s">
        <v>241</v>
      </c>
      <c r="AT389" s="170" t="s">
        <v>237</v>
      </c>
      <c r="AU389" s="170" t="s">
        <v>92</v>
      </c>
      <c r="AY389" s="18" t="s">
        <v>234</v>
      </c>
      <c r="BE389" s="171">
        <f>IF(N389="základná",J389,0)</f>
        <v>0</v>
      </c>
      <c r="BF389" s="171">
        <f>IF(N389="znížená",J389,0)</f>
        <v>0</v>
      </c>
      <c r="BG389" s="171">
        <f>IF(N389="zákl. prenesená",J389,0)</f>
        <v>0</v>
      </c>
      <c r="BH389" s="171">
        <f>IF(N389="zníž. prenesená",J389,0)</f>
        <v>0</v>
      </c>
      <c r="BI389" s="171">
        <f>IF(N389="nulová",J389,0)</f>
        <v>0</v>
      </c>
      <c r="BJ389" s="18" t="s">
        <v>87</v>
      </c>
      <c r="BK389" s="171">
        <f>ROUND(I389*H389,2)</f>
        <v>0</v>
      </c>
      <c r="BL389" s="18" t="s">
        <v>241</v>
      </c>
      <c r="BM389" s="170" t="s">
        <v>2931</v>
      </c>
    </row>
    <row r="390" spans="1:65" s="14" customFormat="1">
      <c r="B390" s="180"/>
      <c r="D390" s="173" t="s">
        <v>243</v>
      </c>
      <c r="E390" s="181" t="s">
        <v>1</v>
      </c>
      <c r="F390" s="182" t="s">
        <v>2932</v>
      </c>
      <c r="H390" s="183">
        <v>78.38</v>
      </c>
      <c r="I390" s="184"/>
      <c r="L390" s="180"/>
      <c r="M390" s="185"/>
      <c r="N390" s="186"/>
      <c r="O390" s="186"/>
      <c r="P390" s="186"/>
      <c r="Q390" s="186"/>
      <c r="R390" s="186"/>
      <c r="S390" s="186"/>
      <c r="T390" s="187"/>
      <c r="AT390" s="181" t="s">
        <v>243</v>
      </c>
      <c r="AU390" s="181" t="s">
        <v>92</v>
      </c>
      <c r="AV390" s="14" t="s">
        <v>87</v>
      </c>
      <c r="AW390" s="14" t="s">
        <v>29</v>
      </c>
      <c r="AX390" s="14" t="s">
        <v>82</v>
      </c>
      <c r="AY390" s="181" t="s">
        <v>234</v>
      </c>
    </row>
    <row r="391" spans="1:65" s="12" customFormat="1" ht="22.95" customHeight="1">
      <c r="B391" s="144"/>
      <c r="D391" s="145" t="s">
        <v>74</v>
      </c>
      <c r="E391" s="155" t="s">
        <v>325</v>
      </c>
      <c r="F391" s="155" t="s">
        <v>326</v>
      </c>
      <c r="I391" s="147"/>
      <c r="J391" s="156">
        <f>BK391</f>
        <v>0</v>
      </c>
      <c r="L391" s="144"/>
      <c r="M391" s="149"/>
      <c r="N391" s="150"/>
      <c r="O391" s="150"/>
      <c r="P391" s="151">
        <f>P392</f>
        <v>0</v>
      </c>
      <c r="Q391" s="150"/>
      <c r="R391" s="151">
        <f>R392</f>
        <v>0</v>
      </c>
      <c r="S391" s="150"/>
      <c r="T391" s="152">
        <f>T392</f>
        <v>0</v>
      </c>
      <c r="AR391" s="145" t="s">
        <v>82</v>
      </c>
      <c r="AT391" s="153" t="s">
        <v>74</v>
      </c>
      <c r="AU391" s="153" t="s">
        <v>82</v>
      </c>
      <c r="AY391" s="145" t="s">
        <v>234</v>
      </c>
      <c r="BK391" s="154">
        <f>BK392</f>
        <v>0</v>
      </c>
    </row>
    <row r="392" spans="1:65" s="2" customFormat="1" ht="24.15" customHeight="1">
      <c r="A392" s="33"/>
      <c r="B392" s="157"/>
      <c r="C392" s="158" t="s">
        <v>790</v>
      </c>
      <c r="D392" s="158" t="s">
        <v>237</v>
      </c>
      <c r="E392" s="159" t="s">
        <v>328</v>
      </c>
      <c r="F392" s="160" t="s">
        <v>329</v>
      </c>
      <c r="G392" s="161" t="s">
        <v>267</v>
      </c>
      <c r="H392" s="162">
        <v>124.045</v>
      </c>
      <c r="I392" s="163"/>
      <c r="J392" s="164">
        <f>ROUND(I392*H392,2)</f>
        <v>0</v>
      </c>
      <c r="K392" s="165"/>
      <c r="L392" s="34"/>
      <c r="M392" s="166" t="s">
        <v>1</v>
      </c>
      <c r="N392" s="167" t="s">
        <v>41</v>
      </c>
      <c r="O392" s="62"/>
      <c r="P392" s="168">
        <f>O392*H392</f>
        <v>0</v>
      </c>
      <c r="Q392" s="168">
        <v>0</v>
      </c>
      <c r="R392" s="168">
        <f>Q392*H392</f>
        <v>0</v>
      </c>
      <c r="S392" s="168">
        <v>0</v>
      </c>
      <c r="T392" s="169">
        <f>S392*H392</f>
        <v>0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70" t="s">
        <v>241</v>
      </c>
      <c r="AT392" s="170" t="s">
        <v>237</v>
      </c>
      <c r="AU392" s="170" t="s">
        <v>87</v>
      </c>
      <c r="AY392" s="18" t="s">
        <v>234</v>
      </c>
      <c r="BE392" s="171">
        <f>IF(N392="základná",J392,0)</f>
        <v>0</v>
      </c>
      <c r="BF392" s="171">
        <f>IF(N392="znížená",J392,0)</f>
        <v>0</v>
      </c>
      <c r="BG392" s="171">
        <f>IF(N392="zákl. prenesená",J392,0)</f>
        <v>0</v>
      </c>
      <c r="BH392" s="171">
        <f>IF(N392="zníž. prenesená",J392,0)</f>
        <v>0</v>
      </c>
      <c r="BI392" s="171">
        <f>IF(N392="nulová",J392,0)</f>
        <v>0</v>
      </c>
      <c r="BJ392" s="18" t="s">
        <v>87</v>
      </c>
      <c r="BK392" s="171">
        <f>ROUND(I392*H392,2)</f>
        <v>0</v>
      </c>
      <c r="BL392" s="18" t="s">
        <v>241</v>
      </c>
      <c r="BM392" s="170" t="s">
        <v>2933</v>
      </c>
    </row>
    <row r="393" spans="1:65" s="12" customFormat="1" ht="25.95" customHeight="1">
      <c r="B393" s="144"/>
      <c r="D393" s="145" t="s">
        <v>74</v>
      </c>
      <c r="E393" s="146" t="s">
        <v>331</v>
      </c>
      <c r="F393" s="146" t="s">
        <v>332</v>
      </c>
      <c r="I393" s="147"/>
      <c r="J393" s="148">
        <f>BK393</f>
        <v>0</v>
      </c>
      <c r="L393" s="144"/>
      <c r="M393" s="149"/>
      <c r="N393" s="150"/>
      <c r="O393" s="150"/>
      <c r="P393" s="151">
        <f>P394+P406+P444+P465+P489+P507+P516+P549+P573+P597+P625+P645</f>
        <v>0</v>
      </c>
      <c r="Q393" s="150"/>
      <c r="R393" s="151">
        <f>R394+R406+R444+R465+R489+R507+R516+R549+R573+R597+R625+R645</f>
        <v>16.346325950000001</v>
      </c>
      <c r="S393" s="150"/>
      <c r="T393" s="152">
        <f>T394+T406+T444+T465+T489+T507+T516+T549+T573+T597+T625+T645</f>
        <v>0</v>
      </c>
      <c r="AR393" s="145" t="s">
        <v>87</v>
      </c>
      <c r="AT393" s="153" t="s">
        <v>74</v>
      </c>
      <c r="AU393" s="153" t="s">
        <v>75</v>
      </c>
      <c r="AY393" s="145" t="s">
        <v>234</v>
      </c>
      <c r="BK393" s="154">
        <f>BK394+BK406+BK444+BK465+BK489+BK507+BK516+BK549+BK573+BK597+BK625+BK645</f>
        <v>0</v>
      </c>
    </row>
    <row r="394" spans="1:65" s="12" customFormat="1" ht="22.95" customHeight="1">
      <c r="B394" s="144"/>
      <c r="D394" s="145" t="s">
        <v>74</v>
      </c>
      <c r="E394" s="155" t="s">
        <v>778</v>
      </c>
      <c r="F394" s="155" t="s">
        <v>779</v>
      </c>
      <c r="I394" s="147"/>
      <c r="J394" s="156">
        <f>BK394</f>
        <v>0</v>
      </c>
      <c r="L394" s="144"/>
      <c r="M394" s="149"/>
      <c r="N394" s="150"/>
      <c r="O394" s="150"/>
      <c r="P394" s="151">
        <f>SUM(P395:P405)</f>
        <v>0</v>
      </c>
      <c r="Q394" s="150"/>
      <c r="R394" s="151">
        <f>SUM(R395:R405)</f>
        <v>0.12107975</v>
      </c>
      <c r="S394" s="150"/>
      <c r="T394" s="152">
        <f>SUM(T395:T405)</f>
        <v>0</v>
      </c>
      <c r="AR394" s="145" t="s">
        <v>87</v>
      </c>
      <c r="AT394" s="153" t="s">
        <v>74</v>
      </c>
      <c r="AU394" s="153" t="s">
        <v>82</v>
      </c>
      <c r="AY394" s="145" t="s">
        <v>234</v>
      </c>
      <c r="BK394" s="154">
        <f>SUM(BK395:BK405)</f>
        <v>0</v>
      </c>
    </row>
    <row r="395" spans="1:65" s="2" customFormat="1" ht="24.15" customHeight="1">
      <c r="A395" s="33"/>
      <c r="B395" s="157"/>
      <c r="C395" s="158" t="s">
        <v>796</v>
      </c>
      <c r="D395" s="158" t="s">
        <v>237</v>
      </c>
      <c r="E395" s="159" t="s">
        <v>2934</v>
      </c>
      <c r="F395" s="160" t="s">
        <v>2935</v>
      </c>
      <c r="G395" s="161" t="s">
        <v>256</v>
      </c>
      <c r="H395" s="162">
        <v>6.157</v>
      </c>
      <c r="I395" s="163"/>
      <c r="J395" s="164">
        <f>ROUND(I395*H395,2)</f>
        <v>0</v>
      </c>
      <c r="K395" s="165"/>
      <c r="L395" s="34"/>
      <c r="M395" s="166" t="s">
        <v>1</v>
      </c>
      <c r="N395" s="167" t="s">
        <v>41</v>
      </c>
      <c r="O395" s="62"/>
      <c r="P395" s="168">
        <f>O395*H395</f>
        <v>0</v>
      </c>
      <c r="Q395" s="168">
        <v>0</v>
      </c>
      <c r="R395" s="168">
        <f>Q395*H395</f>
        <v>0</v>
      </c>
      <c r="S395" s="168">
        <v>0</v>
      </c>
      <c r="T395" s="169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70" t="s">
        <v>327</v>
      </c>
      <c r="AT395" s="170" t="s">
        <v>237</v>
      </c>
      <c r="AU395" s="170" t="s">
        <v>87</v>
      </c>
      <c r="AY395" s="18" t="s">
        <v>234</v>
      </c>
      <c r="BE395" s="171">
        <f>IF(N395="základná",J395,0)</f>
        <v>0</v>
      </c>
      <c r="BF395" s="171">
        <f>IF(N395="znížená",J395,0)</f>
        <v>0</v>
      </c>
      <c r="BG395" s="171">
        <f>IF(N395="zákl. prenesená",J395,0)</f>
        <v>0</v>
      </c>
      <c r="BH395" s="171">
        <f>IF(N395="zníž. prenesená",J395,0)</f>
        <v>0</v>
      </c>
      <c r="BI395" s="171">
        <f>IF(N395="nulová",J395,0)</f>
        <v>0</v>
      </c>
      <c r="BJ395" s="18" t="s">
        <v>87</v>
      </c>
      <c r="BK395" s="171">
        <f>ROUND(I395*H395,2)</f>
        <v>0</v>
      </c>
      <c r="BL395" s="18" t="s">
        <v>327</v>
      </c>
      <c r="BM395" s="170" t="s">
        <v>2936</v>
      </c>
    </row>
    <row r="396" spans="1:65" s="14" customFormat="1" ht="20.399999999999999">
      <c r="B396" s="180"/>
      <c r="D396" s="173" t="s">
        <v>243</v>
      </c>
      <c r="E396" s="181" t="s">
        <v>1</v>
      </c>
      <c r="F396" s="182" t="s">
        <v>2937</v>
      </c>
      <c r="H396" s="183">
        <v>6.157</v>
      </c>
      <c r="I396" s="184"/>
      <c r="L396" s="180"/>
      <c r="M396" s="185"/>
      <c r="N396" s="186"/>
      <c r="O396" s="186"/>
      <c r="P396" s="186"/>
      <c r="Q396" s="186"/>
      <c r="R396" s="186"/>
      <c r="S396" s="186"/>
      <c r="T396" s="187"/>
      <c r="AT396" s="181" t="s">
        <v>243</v>
      </c>
      <c r="AU396" s="181" t="s">
        <v>87</v>
      </c>
      <c r="AV396" s="14" t="s">
        <v>87</v>
      </c>
      <c r="AW396" s="14" t="s">
        <v>29</v>
      </c>
      <c r="AX396" s="14" t="s">
        <v>82</v>
      </c>
      <c r="AY396" s="181" t="s">
        <v>234</v>
      </c>
    </row>
    <row r="397" spans="1:65" s="2" customFormat="1" ht="24.15" customHeight="1">
      <c r="A397" s="33"/>
      <c r="B397" s="157"/>
      <c r="C397" s="199" t="s">
        <v>801</v>
      </c>
      <c r="D397" s="199" t="s">
        <v>478</v>
      </c>
      <c r="E397" s="200" t="s">
        <v>2938</v>
      </c>
      <c r="F397" s="201" t="s">
        <v>2939</v>
      </c>
      <c r="G397" s="202" t="s">
        <v>611</v>
      </c>
      <c r="H397" s="203">
        <v>17.239999999999998</v>
      </c>
      <c r="I397" s="204"/>
      <c r="J397" s="205">
        <f>ROUND(I397*H397,2)</f>
        <v>0</v>
      </c>
      <c r="K397" s="206"/>
      <c r="L397" s="207"/>
      <c r="M397" s="208" t="s">
        <v>1</v>
      </c>
      <c r="N397" s="209" t="s">
        <v>41</v>
      </c>
      <c r="O397" s="62"/>
      <c r="P397" s="168">
        <f>O397*H397</f>
        <v>0</v>
      </c>
      <c r="Q397" s="168">
        <v>1E-3</v>
      </c>
      <c r="R397" s="168">
        <f>Q397*H397</f>
        <v>1.7239999999999998E-2</v>
      </c>
      <c r="S397" s="168">
        <v>0</v>
      </c>
      <c r="T397" s="169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70" t="s">
        <v>643</v>
      </c>
      <c r="AT397" s="170" t="s">
        <v>478</v>
      </c>
      <c r="AU397" s="170" t="s">
        <v>87</v>
      </c>
      <c r="AY397" s="18" t="s">
        <v>234</v>
      </c>
      <c r="BE397" s="171">
        <f>IF(N397="základná",J397,0)</f>
        <v>0</v>
      </c>
      <c r="BF397" s="171">
        <f>IF(N397="znížená",J397,0)</f>
        <v>0</v>
      </c>
      <c r="BG397" s="171">
        <f>IF(N397="zákl. prenesená",J397,0)</f>
        <v>0</v>
      </c>
      <c r="BH397" s="171">
        <f>IF(N397="zníž. prenesená",J397,0)</f>
        <v>0</v>
      </c>
      <c r="BI397" s="171">
        <f>IF(N397="nulová",J397,0)</f>
        <v>0</v>
      </c>
      <c r="BJ397" s="18" t="s">
        <v>87</v>
      </c>
      <c r="BK397" s="171">
        <f>ROUND(I397*H397,2)</f>
        <v>0</v>
      </c>
      <c r="BL397" s="18" t="s">
        <v>327</v>
      </c>
      <c r="BM397" s="170" t="s">
        <v>2940</v>
      </c>
    </row>
    <row r="398" spans="1:65" s="2" customFormat="1" ht="24.15" customHeight="1">
      <c r="A398" s="33"/>
      <c r="B398" s="157"/>
      <c r="C398" s="199" t="s">
        <v>805</v>
      </c>
      <c r="D398" s="199" t="s">
        <v>478</v>
      </c>
      <c r="E398" s="200" t="s">
        <v>2941</v>
      </c>
      <c r="F398" s="201" t="s">
        <v>2942</v>
      </c>
      <c r="G398" s="202" t="s">
        <v>240</v>
      </c>
      <c r="H398" s="203">
        <v>9.17</v>
      </c>
      <c r="I398" s="204"/>
      <c r="J398" s="205">
        <f>ROUND(I398*H398,2)</f>
        <v>0</v>
      </c>
      <c r="K398" s="206"/>
      <c r="L398" s="207"/>
      <c r="M398" s="208" t="s">
        <v>1</v>
      </c>
      <c r="N398" s="209" t="s">
        <v>41</v>
      </c>
      <c r="O398" s="62"/>
      <c r="P398" s="168">
        <f>O398*H398</f>
        <v>0</v>
      </c>
      <c r="Q398" s="168">
        <v>5.0000000000000002E-5</v>
      </c>
      <c r="R398" s="168">
        <f>Q398*H398</f>
        <v>4.5850000000000003E-4</v>
      </c>
      <c r="S398" s="168">
        <v>0</v>
      </c>
      <c r="T398" s="169">
        <f>S398*H398</f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70" t="s">
        <v>643</v>
      </c>
      <c r="AT398" s="170" t="s">
        <v>478</v>
      </c>
      <c r="AU398" s="170" t="s">
        <v>87</v>
      </c>
      <c r="AY398" s="18" t="s">
        <v>234</v>
      </c>
      <c r="BE398" s="171">
        <f>IF(N398="základná",J398,0)</f>
        <v>0</v>
      </c>
      <c r="BF398" s="171">
        <f>IF(N398="znížená",J398,0)</f>
        <v>0</v>
      </c>
      <c r="BG398" s="171">
        <f>IF(N398="zákl. prenesená",J398,0)</f>
        <v>0</v>
      </c>
      <c r="BH398" s="171">
        <f>IF(N398="zníž. prenesená",J398,0)</f>
        <v>0</v>
      </c>
      <c r="BI398" s="171">
        <f>IF(N398="nulová",J398,0)</f>
        <v>0</v>
      </c>
      <c r="BJ398" s="18" t="s">
        <v>87</v>
      </c>
      <c r="BK398" s="171">
        <f>ROUND(I398*H398,2)</f>
        <v>0</v>
      </c>
      <c r="BL398" s="18" t="s">
        <v>327</v>
      </c>
      <c r="BM398" s="170" t="s">
        <v>2943</v>
      </c>
    </row>
    <row r="399" spans="1:65" s="14" customFormat="1">
      <c r="B399" s="180"/>
      <c r="D399" s="173" t="s">
        <v>243</v>
      </c>
      <c r="E399" s="181" t="s">
        <v>1</v>
      </c>
      <c r="F399" s="182" t="s">
        <v>2944</v>
      </c>
      <c r="H399" s="183">
        <v>9.17</v>
      </c>
      <c r="I399" s="184"/>
      <c r="L399" s="180"/>
      <c r="M399" s="185"/>
      <c r="N399" s="186"/>
      <c r="O399" s="186"/>
      <c r="P399" s="186"/>
      <c r="Q399" s="186"/>
      <c r="R399" s="186"/>
      <c r="S399" s="186"/>
      <c r="T399" s="187"/>
      <c r="AT399" s="181" t="s">
        <v>243</v>
      </c>
      <c r="AU399" s="181" t="s">
        <v>87</v>
      </c>
      <c r="AV399" s="14" t="s">
        <v>87</v>
      </c>
      <c r="AW399" s="14" t="s">
        <v>29</v>
      </c>
      <c r="AX399" s="14" t="s">
        <v>82</v>
      </c>
      <c r="AY399" s="181" t="s">
        <v>234</v>
      </c>
    </row>
    <row r="400" spans="1:65" s="2" customFormat="1" ht="24.15" customHeight="1">
      <c r="A400" s="33"/>
      <c r="B400" s="157"/>
      <c r="C400" s="158" t="s">
        <v>809</v>
      </c>
      <c r="D400" s="158" t="s">
        <v>237</v>
      </c>
      <c r="E400" s="159" t="s">
        <v>781</v>
      </c>
      <c r="F400" s="160" t="s">
        <v>782</v>
      </c>
      <c r="G400" s="161" t="s">
        <v>256</v>
      </c>
      <c r="H400" s="162">
        <v>10</v>
      </c>
      <c r="I400" s="163"/>
      <c r="J400" s="164">
        <f>ROUND(I400*H400,2)</f>
        <v>0</v>
      </c>
      <c r="K400" s="165"/>
      <c r="L400" s="34"/>
      <c r="M400" s="166" t="s">
        <v>1</v>
      </c>
      <c r="N400" s="167" t="s">
        <v>41</v>
      </c>
      <c r="O400" s="62"/>
      <c r="P400" s="168">
        <f>O400*H400</f>
        <v>0</v>
      </c>
      <c r="Q400" s="168">
        <v>1.58E-3</v>
      </c>
      <c r="R400" s="168">
        <f>Q400*H400</f>
        <v>1.5800000000000002E-2</v>
      </c>
      <c r="S400" s="168">
        <v>0</v>
      </c>
      <c r="T400" s="169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70" t="s">
        <v>327</v>
      </c>
      <c r="AT400" s="170" t="s">
        <v>237</v>
      </c>
      <c r="AU400" s="170" t="s">
        <v>87</v>
      </c>
      <c r="AY400" s="18" t="s">
        <v>234</v>
      </c>
      <c r="BE400" s="171">
        <f>IF(N400="základná",J400,0)</f>
        <v>0</v>
      </c>
      <c r="BF400" s="171">
        <f>IF(N400="znížená",J400,0)</f>
        <v>0</v>
      </c>
      <c r="BG400" s="171">
        <f>IF(N400="zákl. prenesená",J400,0)</f>
        <v>0</v>
      </c>
      <c r="BH400" s="171">
        <f>IF(N400="zníž. prenesená",J400,0)</f>
        <v>0</v>
      </c>
      <c r="BI400" s="171">
        <f>IF(N400="nulová",J400,0)</f>
        <v>0</v>
      </c>
      <c r="BJ400" s="18" t="s">
        <v>87</v>
      </c>
      <c r="BK400" s="171">
        <f>ROUND(I400*H400,2)</f>
        <v>0</v>
      </c>
      <c r="BL400" s="18" t="s">
        <v>327</v>
      </c>
      <c r="BM400" s="170" t="s">
        <v>2945</v>
      </c>
    </row>
    <row r="401" spans="1:65" s="13" customFormat="1" ht="20.399999999999999">
      <c r="B401" s="172"/>
      <c r="D401" s="173" t="s">
        <v>243</v>
      </c>
      <c r="E401" s="174" t="s">
        <v>1</v>
      </c>
      <c r="F401" s="175" t="s">
        <v>2946</v>
      </c>
      <c r="H401" s="174" t="s">
        <v>1</v>
      </c>
      <c r="I401" s="176"/>
      <c r="L401" s="172"/>
      <c r="M401" s="177"/>
      <c r="N401" s="178"/>
      <c r="O401" s="178"/>
      <c r="P401" s="178"/>
      <c r="Q401" s="178"/>
      <c r="R401" s="178"/>
      <c r="S401" s="178"/>
      <c r="T401" s="179"/>
      <c r="AT401" s="174" t="s">
        <v>243</v>
      </c>
      <c r="AU401" s="174" t="s">
        <v>87</v>
      </c>
      <c r="AV401" s="13" t="s">
        <v>82</v>
      </c>
      <c r="AW401" s="13" t="s">
        <v>29</v>
      </c>
      <c r="AX401" s="13" t="s">
        <v>75</v>
      </c>
      <c r="AY401" s="174" t="s">
        <v>234</v>
      </c>
    </row>
    <row r="402" spans="1:65" s="14" customFormat="1">
      <c r="B402" s="180"/>
      <c r="D402" s="173" t="s">
        <v>243</v>
      </c>
      <c r="E402" s="181" t="s">
        <v>1</v>
      </c>
      <c r="F402" s="182" t="s">
        <v>2947</v>
      </c>
      <c r="H402" s="183">
        <v>10</v>
      </c>
      <c r="I402" s="184"/>
      <c r="L402" s="180"/>
      <c r="M402" s="185"/>
      <c r="N402" s="186"/>
      <c r="O402" s="186"/>
      <c r="P402" s="186"/>
      <c r="Q402" s="186"/>
      <c r="R402" s="186"/>
      <c r="S402" s="186"/>
      <c r="T402" s="187"/>
      <c r="AT402" s="181" t="s">
        <v>243</v>
      </c>
      <c r="AU402" s="181" t="s">
        <v>87</v>
      </c>
      <c r="AV402" s="14" t="s">
        <v>87</v>
      </c>
      <c r="AW402" s="14" t="s">
        <v>29</v>
      </c>
      <c r="AX402" s="14" t="s">
        <v>82</v>
      </c>
      <c r="AY402" s="181" t="s">
        <v>234</v>
      </c>
    </row>
    <row r="403" spans="1:65" s="2" customFormat="1" ht="24.15" customHeight="1">
      <c r="A403" s="33"/>
      <c r="B403" s="157"/>
      <c r="C403" s="158" t="s">
        <v>814</v>
      </c>
      <c r="D403" s="158" t="s">
        <v>237</v>
      </c>
      <c r="E403" s="159" t="s">
        <v>787</v>
      </c>
      <c r="F403" s="160" t="s">
        <v>788</v>
      </c>
      <c r="G403" s="161" t="s">
        <v>256</v>
      </c>
      <c r="H403" s="162">
        <v>50.625</v>
      </c>
      <c r="I403" s="163"/>
      <c r="J403" s="164">
        <f>ROUND(I403*H403,2)</f>
        <v>0</v>
      </c>
      <c r="K403" s="165"/>
      <c r="L403" s="34"/>
      <c r="M403" s="166" t="s">
        <v>1</v>
      </c>
      <c r="N403" s="167" t="s">
        <v>41</v>
      </c>
      <c r="O403" s="62"/>
      <c r="P403" s="168">
        <f>O403*H403</f>
        <v>0</v>
      </c>
      <c r="Q403" s="168">
        <v>1.73E-3</v>
      </c>
      <c r="R403" s="168">
        <f>Q403*H403</f>
        <v>8.7581249999999999E-2</v>
      </c>
      <c r="S403" s="168">
        <v>0</v>
      </c>
      <c r="T403" s="169">
        <f>S403*H403</f>
        <v>0</v>
      </c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R403" s="170" t="s">
        <v>327</v>
      </c>
      <c r="AT403" s="170" t="s">
        <v>237</v>
      </c>
      <c r="AU403" s="170" t="s">
        <v>87</v>
      </c>
      <c r="AY403" s="18" t="s">
        <v>234</v>
      </c>
      <c r="BE403" s="171">
        <f>IF(N403="základná",J403,0)</f>
        <v>0</v>
      </c>
      <c r="BF403" s="171">
        <f>IF(N403="znížená",J403,0)</f>
        <v>0</v>
      </c>
      <c r="BG403" s="171">
        <f>IF(N403="zákl. prenesená",J403,0)</f>
        <v>0</v>
      </c>
      <c r="BH403" s="171">
        <f>IF(N403="zníž. prenesená",J403,0)</f>
        <v>0</v>
      </c>
      <c r="BI403" s="171">
        <f>IF(N403="nulová",J403,0)</f>
        <v>0</v>
      </c>
      <c r="BJ403" s="18" t="s">
        <v>87</v>
      </c>
      <c r="BK403" s="171">
        <f>ROUND(I403*H403,2)</f>
        <v>0</v>
      </c>
      <c r="BL403" s="18" t="s">
        <v>327</v>
      </c>
      <c r="BM403" s="170" t="s">
        <v>2948</v>
      </c>
    </row>
    <row r="404" spans="1:65" s="14" customFormat="1">
      <c r="B404" s="180"/>
      <c r="D404" s="173" t="s">
        <v>243</v>
      </c>
      <c r="E404" s="181" t="s">
        <v>1</v>
      </c>
      <c r="F404" s="182" t="s">
        <v>420</v>
      </c>
      <c r="H404" s="183">
        <v>50.625</v>
      </c>
      <c r="I404" s="184"/>
      <c r="L404" s="180"/>
      <c r="M404" s="185"/>
      <c r="N404" s="186"/>
      <c r="O404" s="186"/>
      <c r="P404" s="186"/>
      <c r="Q404" s="186"/>
      <c r="R404" s="186"/>
      <c r="S404" s="186"/>
      <c r="T404" s="187"/>
      <c r="AT404" s="181" t="s">
        <v>243</v>
      </c>
      <c r="AU404" s="181" t="s">
        <v>87</v>
      </c>
      <c r="AV404" s="14" t="s">
        <v>87</v>
      </c>
      <c r="AW404" s="14" t="s">
        <v>29</v>
      </c>
      <c r="AX404" s="14" t="s">
        <v>82</v>
      </c>
      <c r="AY404" s="181" t="s">
        <v>234</v>
      </c>
    </row>
    <row r="405" spans="1:65" s="2" customFormat="1" ht="24.15" customHeight="1">
      <c r="A405" s="33"/>
      <c r="B405" s="157"/>
      <c r="C405" s="158" t="s">
        <v>817</v>
      </c>
      <c r="D405" s="158" t="s">
        <v>237</v>
      </c>
      <c r="E405" s="159" t="s">
        <v>791</v>
      </c>
      <c r="F405" s="160" t="s">
        <v>792</v>
      </c>
      <c r="G405" s="161" t="s">
        <v>267</v>
      </c>
      <c r="H405" s="162">
        <v>0.121</v>
      </c>
      <c r="I405" s="163"/>
      <c r="J405" s="164">
        <f>ROUND(I405*H405,2)</f>
        <v>0</v>
      </c>
      <c r="K405" s="165"/>
      <c r="L405" s="34"/>
      <c r="M405" s="166" t="s">
        <v>1</v>
      </c>
      <c r="N405" s="167" t="s">
        <v>41</v>
      </c>
      <c r="O405" s="62"/>
      <c r="P405" s="168">
        <f>O405*H405</f>
        <v>0</v>
      </c>
      <c r="Q405" s="168">
        <v>0</v>
      </c>
      <c r="R405" s="168">
        <f>Q405*H405</f>
        <v>0</v>
      </c>
      <c r="S405" s="168">
        <v>0</v>
      </c>
      <c r="T405" s="169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70" t="s">
        <v>327</v>
      </c>
      <c r="AT405" s="170" t="s">
        <v>237</v>
      </c>
      <c r="AU405" s="170" t="s">
        <v>87</v>
      </c>
      <c r="AY405" s="18" t="s">
        <v>234</v>
      </c>
      <c r="BE405" s="171">
        <f>IF(N405="základná",J405,0)</f>
        <v>0</v>
      </c>
      <c r="BF405" s="171">
        <f>IF(N405="znížená",J405,0)</f>
        <v>0</v>
      </c>
      <c r="BG405" s="171">
        <f>IF(N405="zákl. prenesená",J405,0)</f>
        <v>0</v>
      </c>
      <c r="BH405" s="171">
        <f>IF(N405="zníž. prenesená",J405,0)</f>
        <v>0</v>
      </c>
      <c r="BI405" s="171">
        <f>IF(N405="nulová",J405,0)</f>
        <v>0</v>
      </c>
      <c r="BJ405" s="18" t="s">
        <v>87</v>
      </c>
      <c r="BK405" s="171">
        <f>ROUND(I405*H405,2)</f>
        <v>0</v>
      </c>
      <c r="BL405" s="18" t="s">
        <v>327</v>
      </c>
      <c r="BM405" s="170" t="s">
        <v>2949</v>
      </c>
    </row>
    <row r="406" spans="1:65" s="12" customFormat="1" ht="22.95" customHeight="1">
      <c r="B406" s="144"/>
      <c r="D406" s="145" t="s">
        <v>74</v>
      </c>
      <c r="E406" s="155" t="s">
        <v>794</v>
      </c>
      <c r="F406" s="155" t="s">
        <v>795</v>
      </c>
      <c r="I406" s="147"/>
      <c r="J406" s="156">
        <f>BK406</f>
        <v>0</v>
      </c>
      <c r="L406" s="144"/>
      <c r="M406" s="149"/>
      <c r="N406" s="150"/>
      <c r="O406" s="150"/>
      <c r="P406" s="151">
        <f>SUM(P407:P443)</f>
        <v>0</v>
      </c>
      <c r="Q406" s="150"/>
      <c r="R406" s="151">
        <f>SUM(R407:R443)</f>
        <v>0.83250636999999994</v>
      </c>
      <c r="S406" s="150"/>
      <c r="T406" s="152">
        <f>SUM(T407:T443)</f>
        <v>0</v>
      </c>
      <c r="AR406" s="145" t="s">
        <v>87</v>
      </c>
      <c r="AT406" s="153" t="s">
        <v>74</v>
      </c>
      <c r="AU406" s="153" t="s">
        <v>82</v>
      </c>
      <c r="AY406" s="145" t="s">
        <v>234</v>
      </c>
      <c r="BK406" s="154">
        <f>SUM(BK407:BK443)</f>
        <v>0</v>
      </c>
    </row>
    <row r="407" spans="1:65" s="2" customFormat="1" ht="37.950000000000003" customHeight="1">
      <c r="A407" s="33"/>
      <c r="B407" s="157"/>
      <c r="C407" s="158" t="s">
        <v>821</v>
      </c>
      <c r="D407" s="158" t="s">
        <v>237</v>
      </c>
      <c r="E407" s="159" t="s">
        <v>797</v>
      </c>
      <c r="F407" s="160" t="s">
        <v>798</v>
      </c>
      <c r="G407" s="161" t="s">
        <v>256</v>
      </c>
      <c r="H407" s="162">
        <v>88.295000000000002</v>
      </c>
      <c r="I407" s="163"/>
      <c r="J407" s="164">
        <f>ROUND(I407*H407,2)</f>
        <v>0</v>
      </c>
      <c r="K407" s="165"/>
      <c r="L407" s="34"/>
      <c r="M407" s="166" t="s">
        <v>1</v>
      </c>
      <c r="N407" s="167" t="s">
        <v>41</v>
      </c>
      <c r="O407" s="62"/>
      <c r="P407" s="168">
        <f>O407*H407</f>
        <v>0</v>
      </c>
      <c r="Q407" s="168">
        <v>0</v>
      </c>
      <c r="R407" s="168">
        <f>Q407*H407</f>
        <v>0</v>
      </c>
      <c r="S407" s="168">
        <v>0</v>
      </c>
      <c r="T407" s="169">
        <f>S407*H407</f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70" t="s">
        <v>327</v>
      </c>
      <c r="AT407" s="170" t="s">
        <v>237</v>
      </c>
      <c r="AU407" s="170" t="s">
        <v>87</v>
      </c>
      <c r="AY407" s="18" t="s">
        <v>234</v>
      </c>
      <c r="BE407" s="171">
        <f>IF(N407="základná",J407,0)</f>
        <v>0</v>
      </c>
      <c r="BF407" s="171">
        <f>IF(N407="znížená",J407,0)</f>
        <v>0</v>
      </c>
      <c r="BG407" s="171">
        <f>IF(N407="zákl. prenesená",J407,0)</f>
        <v>0</v>
      </c>
      <c r="BH407" s="171">
        <f>IF(N407="zníž. prenesená",J407,0)</f>
        <v>0</v>
      </c>
      <c r="BI407" s="171">
        <f>IF(N407="nulová",J407,0)</f>
        <v>0</v>
      </c>
      <c r="BJ407" s="18" t="s">
        <v>87</v>
      </c>
      <c r="BK407" s="171">
        <f>ROUND(I407*H407,2)</f>
        <v>0</v>
      </c>
      <c r="BL407" s="18" t="s">
        <v>327</v>
      </c>
      <c r="BM407" s="170" t="s">
        <v>2950</v>
      </c>
    </row>
    <row r="408" spans="1:65" s="14" customFormat="1">
      <c r="B408" s="180"/>
      <c r="D408" s="173" t="s">
        <v>243</v>
      </c>
      <c r="E408" s="181" t="s">
        <v>2749</v>
      </c>
      <c r="F408" s="182" t="s">
        <v>2951</v>
      </c>
      <c r="H408" s="183">
        <v>88.295000000000002</v>
      </c>
      <c r="I408" s="184"/>
      <c r="L408" s="180"/>
      <c r="M408" s="185"/>
      <c r="N408" s="186"/>
      <c r="O408" s="186"/>
      <c r="P408" s="186"/>
      <c r="Q408" s="186"/>
      <c r="R408" s="186"/>
      <c r="S408" s="186"/>
      <c r="T408" s="187"/>
      <c r="AT408" s="181" t="s">
        <v>243</v>
      </c>
      <c r="AU408" s="181" t="s">
        <v>87</v>
      </c>
      <c r="AV408" s="14" t="s">
        <v>87</v>
      </c>
      <c r="AW408" s="14" t="s">
        <v>29</v>
      </c>
      <c r="AX408" s="14" t="s">
        <v>82</v>
      </c>
      <c r="AY408" s="181" t="s">
        <v>234</v>
      </c>
    </row>
    <row r="409" spans="1:65" s="2" customFormat="1" ht="24.15" customHeight="1">
      <c r="A409" s="33"/>
      <c r="B409" s="157"/>
      <c r="C409" s="199" t="s">
        <v>825</v>
      </c>
      <c r="D409" s="199" t="s">
        <v>478</v>
      </c>
      <c r="E409" s="200" t="s">
        <v>802</v>
      </c>
      <c r="F409" s="201" t="s">
        <v>803</v>
      </c>
      <c r="G409" s="202" t="s">
        <v>256</v>
      </c>
      <c r="H409" s="203">
        <v>101.539</v>
      </c>
      <c r="I409" s="204"/>
      <c r="J409" s="205">
        <f>ROUND(I409*H409,2)</f>
        <v>0</v>
      </c>
      <c r="K409" s="206"/>
      <c r="L409" s="207"/>
      <c r="M409" s="208" t="s">
        <v>1</v>
      </c>
      <c r="N409" s="209" t="s">
        <v>41</v>
      </c>
      <c r="O409" s="62"/>
      <c r="P409" s="168">
        <f>O409*H409</f>
        <v>0</v>
      </c>
      <c r="Q409" s="168">
        <v>1.9E-3</v>
      </c>
      <c r="R409" s="168">
        <f>Q409*H409</f>
        <v>0.19292410000000002</v>
      </c>
      <c r="S409" s="168">
        <v>0</v>
      </c>
      <c r="T409" s="169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70" t="s">
        <v>643</v>
      </c>
      <c r="AT409" s="170" t="s">
        <v>478</v>
      </c>
      <c r="AU409" s="170" t="s">
        <v>87</v>
      </c>
      <c r="AY409" s="18" t="s">
        <v>234</v>
      </c>
      <c r="BE409" s="171">
        <f>IF(N409="základná",J409,0)</f>
        <v>0</v>
      </c>
      <c r="BF409" s="171">
        <f>IF(N409="znížená",J409,0)</f>
        <v>0</v>
      </c>
      <c r="BG409" s="171">
        <f>IF(N409="zákl. prenesená",J409,0)</f>
        <v>0</v>
      </c>
      <c r="BH409" s="171">
        <f>IF(N409="zníž. prenesená",J409,0)</f>
        <v>0</v>
      </c>
      <c r="BI409" s="171">
        <f>IF(N409="nulová",J409,0)</f>
        <v>0</v>
      </c>
      <c r="BJ409" s="18" t="s">
        <v>87</v>
      </c>
      <c r="BK409" s="171">
        <f>ROUND(I409*H409,2)</f>
        <v>0</v>
      </c>
      <c r="BL409" s="18" t="s">
        <v>327</v>
      </c>
      <c r="BM409" s="170" t="s">
        <v>2952</v>
      </c>
    </row>
    <row r="410" spans="1:65" s="2" customFormat="1" ht="24.15" customHeight="1">
      <c r="A410" s="33"/>
      <c r="B410" s="157"/>
      <c r="C410" s="199" t="s">
        <v>829</v>
      </c>
      <c r="D410" s="199" t="s">
        <v>478</v>
      </c>
      <c r="E410" s="200" t="s">
        <v>806</v>
      </c>
      <c r="F410" s="201" t="s">
        <v>807</v>
      </c>
      <c r="G410" s="202" t="s">
        <v>305</v>
      </c>
      <c r="H410" s="203">
        <v>277.24599999999998</v>
      </c>
      <c r="I410" s="204"/>
      <c r="J410" s="205">
        <f>ROUND(I410*H410,2)</f>
        <v>0</v>
      </c>
      <c r="K410" s="206"/>
      <c r="L410" s="207"/>
      <c r="M410" s="208" t="s">
        <v>1</v>
      </c>
      <c r="N410" s="209" t="s">
        <v>41</v>
      </c>
      <c r="O410" s="62"/>
      <c r="P410" s="168">
        <f>O410*H410</f>
        <v>0</v>
      </c>
      <c r="Q410" s="168">
        <v>1.4999999999999999E-4</v>
      </c>
      <c r="R410" s="168">
        <f>Q410*H410</f>
        <v>4.1586899999999996E-2</v>
      </c>
      <c r="S410" s="168">
        <v>0</v>
      </c>
      <c r="T410" s="169">
        <f>S410*H410</f>
        <v>0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70" t="s">
        <v>643</v>
      </c>
      <c r="AT410" s="170" t="s">
        <v>478</v>
      </c>
      <c r="AU410" s="170" t="s">
        <v>87</v>
      </c>
      <c r="AY410" s="18" t="s">
        <v>234</v>
      </c>
      <c r="BE410" s="171">
        <f>IF(N410="základná",J410,0)</f>
        <v>0</v>
      </c>
      <c r="BF410" s="171">
        <f>IF(N410="znížená",J410,0)</f>
        <v>0</v>
      </c>
      <c r="BG410" s="171">
        <f>IF(N410="zákl. prenesená",J410,0)</f>
        <v>0</v>
      </c>
      <c r="BH410" s="171">
        <f>IF(N410="zníž. prenesená",J410,0)</f>
        <v>0</v>
      </c>
      <c r="BI410" s="171">
        <f>IF(N410="nulová",J410,0)</f>
        <v>0</v>
      </c>
      <c r="BJ410" s="18" t="s">
        <v>87</v>
      </c>
      <c r="BK410" s="171">
        <f>ROUND(I410*H410,2)</f>
        <v>0</v>
      </c>
      <c r="BL410" s="18" t="s">
        <v>327</v>
      </c>
      <c r="BM410" s="170" t="s">
        <v>2953</v>
      </c>
    </row>
    <row r="411" spans="1:65" s="2" customFormat="1" ht="44.25" customHeight="1">
      <c r="A411" s="33"/>
      <c r="B411" s="157"/>
      <c r="C411" s="158" t="s">
        <v>833</v>
      </c>
      <c r="D411" s="158" t="s">
        <v>237</v>
      </c>
      <c r="E411" s="159" t="s">
        <v>810</v>
      </c>
      <c r="F411" s="160" t="s">
        <v>811</v>
      </c>
      <c r="G411" s="161" t="s">
        <v>256</v>
      </c>
      <c r="H411" s="162">
        <v>22.35</v>
      </c>
      <c r="I411" s="163"/>
      <c r="J411" s="164">
        <f>ROUND(I411*H411,2)</f>
        <v>0</v>
      </c>
      <c r="K411" s="165"/>
      <c r="L411" s="34"/>
      <c r="M411" s="166" t="s">
        <v>1</v>
      </c>
      <c r="N411" s="167" t="s">
        <v>41</v>
      </c>
      <c r="O411" s="62"/>
      <c r="P411" s="168">
        <f>O411*H411</f>
        <v>0</v>
      </c>
      <c r="Q411" s="168">
        <v>0</v>
      </c>
      <c r="R411" s="168">
        <f>Q411*H411</f>
        <v>0</v>
      </c>
      <c r="S411" s="168">
        <v>0</v>
      </c>
      <c r="T411" s="169">
        <f>S411*H411</f>
        <v>0</v>
      </c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R411" s="170" t="s">
        <v>327</v>
      </c>
      <c r="AT411" s="170" t="s">
        <v>237</v>
      </c>
      <c r="AU411" s="170" t="s">
        <v>87</v>
      </c>
      <c r="AY411" s="18" t="s">
        <v>234</v>
      </c>
      <c r="BE411" s="171">
        <f>IF(N411="základná",J411,0)</f>
        <v>0</v>
      </c>
      <c r="BF411" s="171">
        <f>IF(N411="znížená",J411,0)</f>
        <v>0</v>
      </c>
      <c r="BG411" s="171">
        <f>IF(N411="zákl. prenesená",J411,0)</f>
        <v>0</v>
      </c>
      <c r="BH411" s="171">
        <f>IF(N411="zníž. prenesená",J411,0)</f>
        <v>0</v>
      </c>
      <c r="BI411" s="171">
        <f>IF(N411="nulová",J411,0)</f>
        <v>0</v>
      </c>
      <c r="BJ411" s="18" t="s">
        <v>87</v>
      </c>
      <c r="BK411" s="171">
        <f>ROUND(I411*H411,2)</f>
        <v>0</v>
      </c>
      <c r="BL411" s="18" t="s">
        <v>327</v>
      </c>
      <c r="BM411" s="170" t="s">
        <v>2954</v>
      </c>
    </row>
    <row r="412" spans="1:65" s="14" customFormat="1">
      <c r="B412" s="180"/>
      <c r="D412" s="173" t="s">
        <v>243</v>
      </c>
      <c r="E412" s="181" t="s">
        <v>417</v>
      </c>
      <c r="F412" s="182" t="s">
        <v>2955</v>
      </c>
      <c r="H412" s="183">
        <v>22.35</v>
      </c>
      <c r="I412" s="184"/>
      <c r="L412" s="180"/>
      <c r="M412" s="185"/>
      <c r="N412" s="186"/>
      <c r="O412" s="186"/>
      <c r="P412" s="186"/>
      <c r="Q412" s="186"/>
      <c r="R412" s="186"/>
      <c r="S412" s="186"/>
      <c r="T412" s="187"/>
      <c r="AT412" s="181" t="s">
        <v>243</v>
      </c>
      <c r="AU412" s="181" t="s">
        <v>87</v>
      </c>
      <c r="AV412" s="14" t="s">
        <v>87</v>
      </c>
      <c r="AW412" s="14" t="s">
        <v>29</v>
      </c>
      <c r="AX412" s="14" t="s">
        <v>82</v>
      </c>
      <c r="AY412" s="181" t="s">
        <v>234</v>
      </c>
    </row>
    <row r="413" spans="1:65" s="2" customFormat="1" ht="24.15" customHeight="1">
      <c r="A413" s="33"/>
      <c r="B413" s="157"/>
      <c r="C413" s="199" t="s">
        <v>839</v>
      </c>
      <c r="D413" s="199" t="s">
        <v>478</v>
      </c>
      <c r="E413" s="200" t="s">
        <v>815</v>
      </c>
      <c r="F413" s="201" t="s">
        <v>803</v>
      </c>
      <c r="G413" s="202" t="s">
        <v>256</v>
      </c>
      <c r="H413" s="203">
        <v>25.702999999999999</v>
      </c>
      <c r="I413" s="204"/>
      <c r="J413" s="205">
        <f t="shared" ref="J413:J418" si="0">ROUND(I413*H413,2)</f>
        <v>0</v>
      </c>
      <c r="K413" s="206"/>
      <c r="L413" s="207"/>
      <c r="M413" s="208" t="s">
        <v>1</v>
      </c>
      <c r="N413" s="209" t="s">
        <v>41</v>
      </c>
      <c r="O413" s="62"/>
      <c r="P413" s="168">
        <f t="shared" ref="P413:P418" si="1">O413*H413</f>
        <v>0</v>
      </c>
      <c r="Q413" s="168">
        <v>1.9E-3</v>
      </c>
      <c r="R413" s="168">
        <f t="shared" ref="R413:R418" si="2">Q413*H413</f>
        <v>4.8835699999999996E-2</v>
      </c>
      <c r="S413" s="168">
        <v>0</v>
      </c>
      <c r="T413" s="169">
        <f t="shared" ref="T413:T418" si="3">S413*H413</f>
        <v>0</v>
      </c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R413" s="170" t="s">
        <v>643</v>
      </c>
      <c r="AT413" s="170" t="s">
        <v>478</v>
      </c>
      <c r="AU413" s="170" t="s">
        <v>87</v>
      </c>
      <c r="AY413" s="18" t="s">
        <v>234</v>
      </c>
      <c r="BE413" s="171">
        <f t="shared" ref="BE413:BE418" si="4">IF(N413="základná",J413,0)</f>
        <v>0</v>
      </c>
      <c r="BF413" s="171">
        <f t="shared" ref="BF413:BF418" si="5">IF(N413="znížená",J413,0)</f>
        <v>0</v>
      </c>
      <c r="BG413" s="171">
        <f t="shared" ref="BG413:BG418" si="6">IF(N413="zákl. prenesená",J413,0)</f>
        <v>0</v>
      </c>
      <c r="BH413" s="171">
        <f t="shared" ref="BH413:BH418" si="7">IF(N413="zníž. prenesená",J413,0)</f>
        <v>0</v>
      </c>
      <c r="BI413" s="171">
        <f t="shared" ref="BI413:BI418" si="8">IF(N413="nulová",J413,0)</f>
        <v>0</v>
      </c>
      <c r="BJ413" s="18" t="s">
        <v>87</v>
      </c>
      <c r="BK413" s="171">
        <f t="shared" ref="BK413:BK418" si="9">ROUND(I413*H413,2)</f>
        <v>0</v>
      </c>
      <c r="BL413" s="18" t="s">
        <v>327</v>
      </c>
      <c r="BM413" s="170" t="s">
        <v>2956</v>
      </c>
    </row>
    <row r="414" spans="1:65" s="2" customFormat="1" ht="24.15" customHeight="1">
      <c r="A414" s="33"/>
      <c r="B414" s="157"/>
      <c r="C414" s="199" t="s">
        <v>843</v>
      </c>
      <c r="D414" s="199" t="s">
        <v>478</v>
      </c>
      <c r="E414" s="200" t="s">
        <v>818</v>
      </c>
      <c r="F414" s="201" t="s">
        <v>819</v>
      </c>
      <c r="G414" s="202" t="s">
        <v>305</v>
      </c>
      <c r="H414" s="203">
        <v>90.965000000000003</v>
      </c>
      <c r="I414" s="204"/>
      <c r="J414" s="205">
        <f t="shared" si="0"/>
        <v>0</v>
      </c>
      <c r="K414" s="206"/>
      <c r="L414" s="207"/>
      <c r="M414" s="208" t="s">
        <v>1</v>
      </c>
      <c r="N414" s="209" t="s">
        <v>41</v>
      </c>
      <c r="O414" s="62"/>
      <c r="P414" s="168">
        <f t="shared" si="1"/>
        <v>0</v>
      </c>
      <c r="Q414" s="168">
        <v>1.4999999999999999E-4</v>
      </c>
      <c r="R414" s="168">
        <f t="shared" si="2"/>
        <v>1.3644749999999999E-2</v>
      </c>
      <c r="S414" s="168">
        <v>0</v>
      </c>
      <c r="T414" s="169">
        <f t="shared" si="3"/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70" t="s">
        <v>643</v>
      </c>
      <c r="AT414" s="170" t="s">
        <v>478</v>
      </c>
      <c r="AU414" s="170" t="s">
        <v>87</v>
      </c>
      <c r="AY414" s="18" t="s">
        <v>234</v>
      </c>
      <c r="BE414" s="171">
        <f t="shared" si="4"/>
        <v>0</v>
      </c>
      <c r="BF414" s="171">
        <f t="shared" si="5"/>
        <v>0</v>
      </c>
      <c r="BG414" s="171">
        <f t="shared" si="6"/>
        <v>0</v>
      </c>
      <c r="BH414" s="171">
        <f t="shared" si="7"/>
        <v>0</v>
      </c>
      <c r="BI414" s="171">
        <f t="shared" si="8"/>
        <v>0</v>
      </c>
      <c r="BJ414" s="18" t="s">
        <v>87</v>
      </c>
      <c r="BK414" s="171">
        <f t="shared" si="9"/>
        <v>0</v>
      </c>
      <c r="BL414" s="18" t="s">
        <v>327</v>
      </c>
      <c r="BM414" s="170" t="s">
        <v>2957</v>
      </c>
    </row>
    <row r="415" spans="1:65" s="2" customFormat="1" ht="24.15" customHeight="1">
      <c r="A415" s="33"/>
      <c r="B415" s="157"/>
      <c r="C415" s="158" t="s">
        <v>847</v>
      </c>
      <c r="D415" s="158" t="s">
        <v>237</v>
      </c>
      <c r="E415" s="159" t="s">
        <v>822</v>
      </c>
      <c r="F415" s="160" t="s">
        <v>823</v>
      </c>
      <c r="G415" s="161" t="s">
        <v>305</v>
      </c>
      <c r="H415" s="162">
        <v>4</v>
      </c>
      <c r="I415" s="163"/>
      <c r="J415" s="164">
        <f t="shared" si="0"/>
        <v>0</v>
      </c>
      <c r="K415" s="165"/>
      <c r="L415" s="34"/>
      <c r="M415" s="166" t="s">
        <v>1</v>
      </c>
      <c r="N415" s="167" t="s">
        <v>41</v>
      </c>
      <c r="O415" s="62"/>
      <c r="P415" s="168">
        <f t="shared" si="1"/>
        <v>0</v>
      </c>
      <c r="Q415" s="168">
        <v>6.0000000000000002E-5</v>
      </c>
      <c r="R415" s="168">
        <f t="shared" si="2"/>
        <v>2.4000000000000001E-4</v>
      </c>
      <c r="S415" s="168">
        <v>0</v>
      </c>
      <c r="T415" s="169">
        <f t="shared" si="3"/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70" t="s">
        <v>327</v>
      </c>
      <c r="AT415" s="170" t="s">
        <v>237</v>
      </c>
      <c r="AU415" s="170" t="s">
        <v>87</v>
      </c>
      <c r="AY415" s="18" t="s">
        <v>234</v>
      </c>
      <c r="BE415" s="171">
        <f t="shared" si="4"/>
        <v>0</v>
      </c>
      <c r="BF415" s="171">
        <f t="shared" si="5"/>
        <v>0</v>
      </c>
      <c r="BG415" s="171">
        <f t="shared" si="6"/>
        <v>0</v>
      </c>
      <c r="BH415" s="171">
        <f t="shared" si="7"/>
        <v>0</v>
      </c>
      <c r="BI415" s="171">
        <f t="shared" si="8"/>
        <v>0</v>
      </c>
      <c r="BJ415" s="18" t="s">
        <v>87</v>
      </c>
      <c r="BK415" s="171">
        <f t="shared" si="9"/>
        <v>0</v>
      </c>
      <c r="BL415" s="18" t="s">
        <v>327</v>
      </c>
      <c r="BM415" s="170" t="s">
        <v>2958</v>
      </c>
    </row>
    <row r="416" spans="1:65" s="2" customFormat="1" ht="21.75" customHeight="1">
      <c r="A416" s="33"/>
      <c r="B416" s="157"/>
      <c r="C416" s="199" t="s">
        <v>853</v>
      </c>
      <c r="D416" s="199" t="s">
        <v>478</v>
      </c>
      <c r="E416" s="200" t="s">
        <v>826</v>
      </c>
      <c r="F416" s="201" t="s">
        <v>827</v>
      </c>
      <c r="G416" s="202" t="s">
        <v>305</v>
      </c>
      <c r="H416" s="203">
        <v>4</v>
      </c>
      <c r="I416" s="204"/>
      <c r="J416" s="205">
        <f t="shared" si="0"/>
        <v>0</v>
      </c>
      <c r="K416" s="206"/>
      <c r="L416" s="207"/>
      <c r="M416" s="208" t="s">
        <v>1</v>
      </c>
      <c r="N416" s="209" t="s">
        <v>41</v>
      </c>
      <c r="O416" s="62"/>
      <c r="P416" s="168">
        <f t="shared" si="1"/>
        <v>0</v>
      </c>
      <c r="Q416" s="168">
        <v>0</v>
      </c>
      <c r="R416" s="168">
        <f t="shared" si="2"/>
        <v>0</v>
      </c>
      <c r="S416" s="168">
        <v>0</v>
      </c>
      <c r="T416" s="169">
        <f t="shared" si="3"/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70" t="s">
        <v>643</v>
      </c>
      <c r="AT416" s="170" t="s">
        <v>478</v>
      </c>
      <c r="AU416" s="170" t="s">
        <v>87</v>
      </c>
      <c r="AY416" s="18" t="s">
        <v>234</v>
      </c>
      <c r="BE416" s="171">
        <f t="shared" si="4"/>
        <v>0</v>
      </c>
      <c r="BF416" s="171">
        <f t="shared" si="5"/>
        <v>0</v>
      </c>
      <c r="BG416" s="171">
        <f t="shared" si="6"/>
        <v>0</v>
      </c>
      <c r="BH416" s="171">
        <f t="shared" si="7"/>
        <v>0</v>
      </c>
      <c r="BI416" s="171">
        <f t="shared" si="8"/>
        <v>0</v>
      </c>
      <c r="BJ416" s="18" t="s">
        <v>87</v>
      </c>
      <c r="BK416" s="171">
        <f t="shared" si="9"/>
        <v>0</v>
      </c>
      <c r="BL416" s="18" t="s">
        <v>327</v>
      </c>
      <c r="BM416" s="170" t="s">
        <v>2959</v>
      </c>
    </row>
    <row r="417" spans="1:65" s="2" customFormat="1" ht="24.15" customHeight="1">
      <c r="A417" s="33"/>
      <c r="B417" s="157"/>
      <c r="C417" s="158" t="s">
        <v>857</v>
      </c>
      <c r="D417" s="158" t="s">
        <v>237</v>
      </c>
      <c r="E417" s="159" t="s">
        <v>830</v>
      </c>
      <c r="F417" s="160" t="s">
        <v>831</v>
      </c>
      <c r="G417" s="161" t="s">
        <v>305</v>
      </c>
      <c r="H417" s="162">
        <v>4</v>
      </c>
      <c r="I417" s="163"/>
      <c r="J417" s="164">
        <f t="shared" si="0"/>
        <v>0</v>
      </c>
      <c r="K417" s="165"/>
      <c r="L417" s="34"/>
      <c r="M417" s="166" t="s">
        <v>1</v>
      </c>
      <c r="N417" s="167" t="s">
        <v>41</v>
      </c>
      <c r="O417" s="62"/>
      <c r="P417" s="168">
        <f t="shared" si="1"/>
        <v>0</v>
      </c>
      <c r="Q417" s="168">
        <v>1.0000000000000001E-5</v>
      </c>
      <c r="R417" s="168">
        <f t="shared" si="2"/>
        <v>4.0000000000000003E-5</v>
      </c>
      <c r="S417" s="168">
        <v>0</v>
      </c>
      <c r="T417" s="169">
        <f t="shared" si="3"/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70" t="s">
        <v>327</v>
      </c>
      <c r="AT417" s="170" t="s">
        <v>237</v>
      </c>
      <c r="AU417" s="170" t="s">
        <v>87</v>
      </c>
      <c r="AY417" s="18" t="s">
        <v>234</v>
      </c>
      <c r="BE417" s="171">
        <f t="shared" si="4"/>
        <v>0</v>
      </c>
      <c r="BF417" s="171">
        <f t="shared" si="5"/>
        <v>0</v>
      </c>
      <c r="BG417" s="171">
        <f t="shared" si="6"/>
        <v>0</v>
      </c>
      <c r="BH417" s="171">
        <f t="shared" si="7"/>
        <v>0</v>
      </c>
      <c r="BI417" s="171">
        <f t="shared" si="8"/>
        <v>0</v>
      </c>
      <c r="BJ417" s="18" t="s">
        <v>87</v>
      </c>
      <c r="BK417" s="171">
        <f t="shared" si="9"/>
        <v>0</v>
      </c>
      <c r="BL417" s="18" t="s">
        <v>327</v>
      </c>
      <c r="BM417" s="170" t="s">
        <v>2960</v>
      </c>
    </row>
    <row r="418" spans="1:65" s="2" customFormat="1" ht="33" customHeight="1">
      <c r="A418" s="33"/>
      <c r="B418" s="157"/>
      <c r="C418" s="158" t="s">
        <v>861</v>
      </c>
      <c r="D418" s="158" t="s">
        <v>237</v>
      </c>
      <c r="E418" s="159" t="s">
        <v>834</v>
      </c>
      <c r="F418" s="160" t="s">
        <v>835</v>
      </c>
      <c r="G418" s="161" t="s">
        <v>240</v>
      </c>
      <c r="H418" s="162">
        <v>46.472999999999999</v>
      </c>
      <c r="I418" s="163"/>
      <c r="J418" s="164">
        <f t="shared" si="0"/>
        <v>0</v>
      </c>
      <c r="K418" s="165"/>
      <c r="L418" s="34"/>
      <c r="M418" s="166" t="s">
        <v>1</v>
      </c>
      <c r="N418" s="167" t="s">
        <v>41</v>
      </c>
      <c r="O418" s="62"/>
      <c r="P418" s="168">
        <f t="shared" si="1"/>
        <v>0</v>
      </c>
      <c r="Q418" s="168">
        <v>2.4000000000000001E-4</v>
      </c>
      <c r="R418" s="168">
        <f t="shared" si="2"/>
        <v>1.115352E-2</v>
      </c>
      <c r="S418" s="168">
        <v>0</v>
      </c>
      <c r="T418" s="169">
        <f t="shared" si="3"/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70" t="s">
        <v>327</v>
      </c>
      <c r="AT418" s="170" t="s">
        <v>237</v>
      </c>
      <c r="AU418" s="170" t="s">
        <v>87</v>
      </c>
      <c r="AY418" s="18" t="s">
        <v>234</v>
      </c>
      <c r="BE418" s="171">
        <f t="shared" si="4"/>
        <v>0</v>
      </c>
      <c r="BF418" s="171">
        <f t="shared" si="5"/>
        <v>0</v>
      </c>
      <c r="BG418" s="171">
        <f t="shared" si="6"/>
        <v>0</v>
      </c>
      <c r="BH418" s="171">
        <f t="shared" si="7"/>
        <v>0</v>
      </c>
      <c r="BI418" s="171">
        <f t="shared" si="8"/>
        <v>0</v>
      </c>
      <c r="BJ418" s="18" t="s">
        <v>87</v>
      </c>
      <c r="BK418" s="171">
        <f t="shared" si="9"/>
        <v>0</v>
      </c>
      <c r="BL418" s="18" t="s">
        <v>327</v>
      </c>
      <c r="BM418" s="170" t="s">
        <v>2961</v>
      </c>
    </row>
    <row r="419" spans="1:65" s="13" customFormat="1">
      <c r="B419" s="172"/>
      <c r="D419" s="173" t="s">
        <v>243</v>
      </c>
      <c r="E419" s="174" t="s">
        <v>1</v>
      </c>
      <c r="F419" s="175" t="s">
        <v>837</v>
      </c>
      <c r="H419" s="174" t="s">
        <v>1</v>
      </c>
      <c r="I419" s="176"/>
      <c r="L419" s="172"/>
      <c r="M419" s="177"/>
      <c r="N419" s="178"/>
      <c r="O419" s="178"/>
      <c r="P419" s="178"/>
      <c r="Q419" s="178"/>
      <c r="R419" s="178"/>
      <c r="S419" s="178"/>
      <c r="T419" s="179"/>
      <c r="AT419" s="174" t="s">
        <v>243</v>
      </c>
      <c r="AU419" s="174" t="s">
        <v>87</v>
      </c>
      <c r="AV419" s="13" t="s">
        <v>82</v>
      </c>
      <c r="AW419" s="13" t="s">
        <v>29</v>
      </c>
      <c r="AX419" s="13" t="s">
        <v>75</v>
      </c>
      <c r="AY419" s="174" t="s">
        <v>234</v>
      </c>
    </row>
    <row r="420" spans="1:65" s="14" customFormat="1">
      <c r="B420" s="180"/>
      <c r="D420" s="173" t="s">
        <v>243</v>
      </c>
      <c r="E420" s="181" t="s">
        <v>1</v>
      </c>
      <c r="F420" s="182" t="s">
        <v>2962</v>
      </c>
      <c r="H420" s="183">
        <v>46.472999999999999</v>
      </c>
      <c r="I420" s="184"/>
      <c r="L420" s="180"/>
      <c r="M420" s="185"/>
      <c r="N420" s="186"/>
      <c r="O420" s="186"/>
      <c r="P420" s="186"/>
      <c r="Q420" s="186"/>
      <c r="R420" s="186"/>
      <c r="S420" s="186"/>
      <c r="T420" s="187"/>
      <c r="AT420" s="181" t="s">
        <v>243</v>
      </c>
      <c r="AU420" s="181" t="s">
        <v>87</v>
      </c>
      <c r="AV420" s="14" t="s">
        <v>87</v>
      </c>
      <c r="AW420" s="14" t="s">
        <v>29</v>
      </c>
      <c r="AX420" s="14" t="s">
        <v>82</v>
      </c>
      <c r="AY420" s="181" t="s">
        <v>234</v>
      </c>
    </row>
    <row r="421" spans="1:65" s="2" customFormat="1" ht="21.75" customHeight="1">
      <c r="A421" s="33"/>
      <c r="B421" s="157"/>
      <c r="C421" s="199" t="s">
        <v>867</v>
      </c>
      <c r="D421" s="199" t="s">
        <v>478</v>
      </c>
      <c r="E421" s="200" t="s">
        <v>840</v>
      </c>
      <c r="F421" s="201" t="s">
        <v>841</v>
      </c>
      <c r="G421" s="202" t="s">
        <v>305</v>
      </c>
      <c r="H421" s="203">
        <v>371.78399999999999</v>
      </c>
      <c r="I421" s="204"/>
      <c r="J421" s="205">
        <f>ROUND(I421*H421,2)</f>
        <v>0</v>
      </c>
      <c r="K421" s="206"/>
      <c r="L421" s="207"/>
      <c r="M421" s="208" t="s">
        <v>1</v>
      </c>
      <c r="N421" s="209" t="s">
        <v>41</v>
      </c>
      <c r="O421" s="62"/>
      <c r="P421" s="168">
        <f>O421*H421</f>
        <v>0</v>
      </c>
      <c r="Q421" s="168">
        <v>1.4999999999999999E-4</v>
      </c>
      <c r="R421" s="168">
        <f>Q421*H421</f>
        <v>5.5767599999999994E-2</v>
      </c>
      <c r="S421" s="168">
        <v>0</v>
      </c>
      <c r="T421" s="169">
        <f>S421*H421</f>
        <v>0</v>
      </c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R421" s="170" t="s">
        <v>643</v>
      </c>
      <c r="AT421" s="170" t="s">
        <v>478</v>
      </c>
      <c r="AU421" s="170" t="s">
        <v>87</v>
      </c>
      <c r="AY421" s="18" t="s">
        <v>234</v>
      </c>
      <c r="BE421" s="171">
        <f>IF(N421="základná",J421,0)</f>
        <v>0</v>
      </c>
      <c r="BF421" s="171">
        <f>IF(N421="znížená",J421,0)</f>
        <v>0</v>
      </c>
      <c r="BG421" s="171">
        <f>IF(N421="zákl. prenesená",J421,0)</f>
        <v>0</v>
      </c>
      <c r="BH421" s="171">
        <f>IF(N421="zníž. prenesená",J421,0)</f>
        <v>0</v>
      </c>
      <c r="BI421" s="171">
        <f>IF(N421="nulová",J421,0)</f>
        <v>0</v>
      </c>
      <c r="BJ421" s="18" t="s">
        <v>87</v>
      </c>
      <c r="BK421" s="171">
        <f>ROUND(I421*H421,2)</f>
        <v>0</v>
      </c>
      <c r="BL421" s="18" t="s">
        <v>327</v>
      </c>
      <c r="BM421" s="170" t="s">
        <v>2963</v>
      </c>
    </row>
    <row r="422" spans="1:65" s="2" customFormat="1" ht="24.15" customHeight="1">
      <c r="A422" s="33"/>
      <c r="B422" s="157"/>
      <c r="C422" s="158" t="s">
        <v>871</v>
      </c>
      <c r="D422" s="158" t="s">
        <v>237</v>
      </c>
      <c r="E422" s="159" t="s">
        <v>844</v>
      </c>
      <c r="F422" s="160" t="s">
        <v>845</v>
      </c>
      <c r="G422" s="161" t="s">
        <v>256</v>
      </c>
      <c r="H422" s="162">
        <v>110.645</v>
      </c>
      <c r="I422" s="163"/>
      <c r="J422" s="164">
        <f>ROUND(I422*H422,2)</f>
        <v>0</v>
      </c>
      <c r="K422" s="165"/>
      <c r="L422" s="34"/>
      <c r="M422" s="166" t="s">
        <v>1</v>
      </c>
      <c r="N422" s="167" t="s">
        <v>41</v>
      </c>
      <c r="O422" s="62"/>
      <c r="P422" s="168">
        <f>O422*H422</f>
        <v>0</v>
      </c>
      <c r="Q422" s="168">
        <v>0</v>
      </c>
      <c r="R422" s="168">
        <f>Q422*H422</f>
        <v>0</v>
      </c>
      <c r="S422" s="168">
        <v>0</v>
      </c>
      <c r="T422" s="169">
        <f>S422*H422</f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70" t="s">
        <v>327</v>
      </c>
      <c r="AT422" s="170" t="s">
        <v>237</v>
      </c>
      <c r="AU422" s="170" t="s">
        <v>87</v>
      </c>
      <c r="AY422" s="18" t="s">
        <v>234</v>
      </c>
      <c r="BE422" s="171">
        <f>IF(N422="základná",J422,0)</f>
        <v>0</v>
      </c>
      <c r="BF422" s="171">
        <f>IF(N422="znížená",J422,0)</f>
        <v>0</v>
      </c>
      <c r="BG422" s="171">
        <f>IF(N422="zákl. prenesená",J422,0)</f>
        <v>0</v>
      </c>
      <c r="BH422" s="171">
        <f>IF(N422="zníž. prenesená",J422,0)</f>
        <v>0</v>
      </c>
      <c r="BI422" s="171">
        <f>IF(N422="nulová",J422,0)</f>
        <v>0</v>
      </c>
      <c r="BJ422" s="18" t="s">
        <v>87</v>
      </c>
      <c r="BK422" s="171">
        <f>ROUND(I422*H422,2)</f>
        <v>0</v>
      </c>
      <c r="BL422" s="18" t="s">
        <v>327</v>
      </c>
      <c r="BM422" s="170" t="s">
        <v>2964</v>
      </c>
    </row>
    <row r="423" spans="1:65" s="14" customFormat="1">
      <c r="B423" s="180"/>
      <c r="D423" s="173" t="s">
        <v>243</v>
      </c>
      <c r="E423" s="181" t="s">
        <v>1</v>
      </c>
      <c r="F423" s="182" t="s">
        <v>2749</v>
      </c>
      <c r="H423" s="183">
        <v>88.295000000000002</v>
      </c>
      <c r="I423" s="184"/>
      <c r="L423" s="180"/>
      <c r="M423" s="185"/>
      <c r="N423" s="186"/>
      <c r="O423" s="186"/>
      <c r="P423" s="186"/>
      <c r="Q423" s="186"/>
      <c r="R423" s="186"/>
      <c r="S423" s="186"/>
      <c r="T423" s="187"/>
      <c r="AT423" s="181" t="s">
        <v>243</v>
      </c>
      <c r="AU423" s="181" t="s">
        <v>87</v>
      </c>
      <c r="AV423" s="14" t="s">
        <v>87</v>
      </c>
      <c r="AW423" s="14" t="s">
        <v>29</v>
      </c>
      <c r="AX423" s="14" t="s">
        <v>75</v>
      </c>
      <c r="AY423" s="181" t="s">
        <v>234</v>
      </c>
    </row>
    <row r="424" spans="1:65" s="14" customFormat="1">
      <c r="B424" s="180"/>
      <c r="D424" s="173" t="s">
        <v>243</v>
      </c>
      <c r="E424" s="181" t="s">
        <v>1</v>
      </c>
      <c r="F424" s="182" t="s">
        <v>417</v>
      </c>
      <c r="H424" s="183">
        <v>22.35</v>
      </c>
      <c r="I424" s="184"/>
      <c r="L424" s="180"/>
      <c r="M424" s="185"/>
      <c r="N424" s="186"/>
      <c r="O424" s="186"/>
      <c r="P424" s="186"/>
      <c r="Q424" s="186"/>
      <c r="R424" s="186"/>
      <c r="S424" s="186"/>
      <c r="T424" s="187"/>
      <c r="AT424" s="181" t="s">
        <v>243</v>
      </c>
      <c r="AU424" s="181" t="s">
        <v>87</v>
      </c>
      <c r="AV424" s="14" t="s">
        <v>87</v>
      </c>
      <c r="AW424" s="14" t="s">
        <v>29</v>
      </c>
      <c r="AX424" s="14" t="s">
        <v>75</v>
      </c>
      <c r="AY424" s="181" t="s">
        <v>234</v>
      </c>
    </row>
    <row r="425" spans="1:65" s="15" customFormat="1">
      <c r="B425" s="188"/>
      <c r="D425" s="173" t="s">
        <v>243</v>
      </c>
      <c r="E425" s="189" t="s">
        <v>1</v>
      </c>
      <c r="F425" s="190" t="s">
        <v>248</v>
      </c>
      <c r="H425" s="191">
        <v>110.645</v>
      </c>
      <c r="I425" s="192"/>
      <c r="L425" s="188"/>
      <c r="M425" s="193"/>
      <c r="N425" s="194"/>
      <c r="O425" s="194"/>
      <c r="P425" s="194"/>
      <c r="Q425" s="194"/>
      <c r="R425" s="194"/>
      <c r="S425" s="194"/>
      <c r="T425" s="195"/>
      <c r="AT425" s="189" t="s">
        <v>243</v>
      </c>
      <c r="AU425" s="189" t="s">
        <v>87</v>
      </c>
      <c r="AV425" s="15" t="s">
        <v>241</v>
      </c>
      <c r="AW425" s="15" t="s">
        <v>29</v>
      </c>
      <c r="AX425" s="15" t="s">
        <v>82</v>
      </c>
      <c r="AY425" s="189" t="s">
        <v>234</v>
      </c>
    </row>
    <row r="426" spans="1:65" s="2" customFormat="1" ht="16.5" customHeight="1">
      <c r="A426" s="33"/>
      <c r="B426" s="157"/>
      <c r="C426" s="199" t="s">
        <v>875</v>
      </c>
      <c r="D426" s="199" t="s">
        <v>478</v>
      </c>
      <c r="E426" s="200" t="s">
        <v>848</v>
      </c>
      <c r="F426" s="201" t="s">
        <v>849</v>
      </c>
      <c r="G426" s="202" t="s">
        <v>256</v>
      </c>
      <c r="H426" s="203">
        <v>121.71</v>
      </c>
      <c r="I426" s="204"/>
      <c r="J426" s="205">
        <f>ROUND(I426*H426,2)</f>
        <v>0</v>
      </c>
      <c r="K426" s="206"/>
      <c r="L426" s="207"/>
      <c r="M426" s="208" t="s">
        <v>1</v>
      </c>
      <c r="N426" s="209" t="s">
        <v>41</v>
      </c>
      <c r="O426" s="62"/>
      <c r="P426" s="168">
        <f>O426*H426</f>
        <v>0</v>
      </c>
      <c r="Q426" s="168">
        <v>2.9999999999999997E-4</v>
      </c>
      <c r="R426" s="168">
        <f>Q426*H426</f>
        <v>3.6512999999999997E-2</v>
      </c>
      <c r="S426" s="168">
        <v>0</v>
      </c>
      <c r="T426" s="169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70" t="s">
        <v>643</v>
      </c>
      <c r="AT426" s="170" t="s">
        <v>478</v>
      </c>
      <c r="AU426" s="170" t="s">
        <v>87</v>
      </c>
      <c r="AY426" s="18" t="s">
        <v>234</v>
      </c>
      <c r="BE426" s="171">
        <f>IF(N426="základná",J426,0)</f>
        <v>0</v>
      </c>
      <c r="BF426" s="171">
        <f>IF(N426="znížená",J426,0)</f>
        <v>0</v>
      </c>
      <c r="BG426" s="171">
        <f>IF(N426="zákl. prenesená",J426,0)</f>
        <v>0</v>
      </c>
      <c r="BH426" s="171">
        <f>IF(N426="zníž. prenesená",J426,0)</f>
        <v>0</v>
      </c>
      <c r="BI426" s="171">
        <f>IF(N426="nulová",J426,0)</f>
        <v>0</v>
      </c>
      <c r="BJ426" s="18" t="s">
        <v>87</v>
      </c>
      <c r="BK426" s="171">
        <f>ROUND(I426*H426,2)</f>
        <v>0</v>
      </c>
      <c r="BL426" s="18" t="s">
        <v>327</v>
      </c>
      <c r="BM426" s="170" t="s">
        <v>2965</v>
      </c>
    </row>
    <row r="427" spans="1:65" s="14" customFormat="1">
      <c r="B427" s="180"/>
      <c r="D427" s="173" t="s">
        <v>243</v>
      </c>
      <c r="E427" s="181" t="s">
        <v>1</v>
      </c>
      <c r="F427" s="182" t="s">
        <v>2966</v>
      </c>
      <c r="H427" s="183">
        <v>97.125</v>
      </c>
      <c r="I427" s="184"/>
      <c r="L427" s="180"/>
      <c r="M427" s="185"/>
      <c r="N427" s="186"/>
      <c r="O427" s="186"/>
      <c r="P427" s="186"/>
      <c r="Q427" s="186"/>
      <c r="R427" s="186"/>
      <c r="S427" s="186"/>
      <c r="T427" s="187"/>
      <c r="AT427" s="181" t="s">
        <v>243</v>
      </c>
      <c r="AU427" s="181" t="s">
        <v>87</v>
      </c>
      <c r="AV427" s="14" t="s">
        <v>87</v>
      </c>
      <c r="AW427" s="14" t="s">
        <v>29</v>
      </c>
      <c r="AX427" s="14" t="s">
        <v>75</v>
      </c>
      <c r="AY427" s="181" t="s">
        <v>234</v>
      </c>
    </row>
    <row r="428" spans="1:65" s="14" customFormat="1">
      <c r="B428" s="180"/>
      <c r="D428" s="173" t="s">
        <v>243</v>
      </c>
      <c r="E428" s="181" t="s">
        <v>1</v>
      </c>
      <c r="F428" s="182" t="s">
        <v>852</v>
      </c>
      <c r="H428" s="183">
        <v>24.585000000000001</v>
      </c>
      <c r="I428" s="184"/>
      <c r="L428" s="180"/>
      <c r="M428" s="185"/>
      <c r="N428" s="186"/>
      <c r="O428" s="186"/>
      <c r="P428" s="186"/>
      <c r="Q428" s="186"/>
      <c r="R428" s="186"/>
      <c r="S428" s="186"/>
      <c r="T428" s="187"/>
      <c r="AT428" s="181" t="s">
        <v>243</v>
      </c>
      <c r="AU428" s="181" t="s">
        <v>87</v>
      </c>
      <c r="AV428" s="14" t="s">
        <v>87</v>
      </c>
      <c r="AW428" s="14" t="s">
        <v>29</v>
      </c>
      <c r="AX428" s="14" t="s">
        <v>75</v>
      </c>
      <c r="AY428" s="181" t="s">
        <v>234</v>
      </c>
    </row>
    <row r="429" spans="1:65" s="15" customFormat="1">
      <c r="B429" s="188"/>
      <c r="D429" s="173" t="s">
        <v>243</v>
      </c>
      <c r="E429" s="189" t="s">
        <v>1</v>
      </c>
      <c r="F429" s="190" t="s">
        <v>248</v>
      </c>
      <c r="H429" s="191">
        <v>121.71</v>
      </c>
      <c r="I429" s="192"/>
      <c r="L429" s="188"/>
      <c r="M429" s="193"/>
      <c r="N429" s="194"/>
      <c r="O429" s="194"/>
      <c r="P429" s="194"/>
      <c r="Q429" s="194"/>
      <c r="R429" s="194"/>
      <c r="S429" s="194"/>
      <c r="T429" s="195"/>
      <c r="AT429" s="189" t="s">
        <v>243</v>
      </c>
      <c r="AU429" s="189" t="s">
        <v>87</v>
      </c>
      <c r="AV429" s="15" t="s">
        <v>241</v>
      </c>
      <c r="AW429" s="15" t="s">
        <v>29</v>
      </c>
      <c r="AX429" s="15" t="s">
        <v>82</v>
      </c>
      <c r="AY429" s="189" t="s">
        <v>234</v>
      </c>
    </row>
    <row r="430" spans="1:65" s="2" customFormat="1" ht="24.15" customHeight="1">
      <c r="A430" s="33"/>
      <c r="B430" s="157"/>
      <c r="C430" s="158" t="s">
        <v>881</v>
      </c>
      <c r="D430" s="158" t="s">
        <v>237</v>
      </c>
      <c r="E430" s="159" t="s">
        <v>854</v>
      </c>
      <c r="F430" s="160" t="s">
        <v>855</v>
      </c>
      <c r="G430" s="161" t="s">
        <v>256</v>
      </c>
      <c r="H430" s="162">
        <v>110.645</v>
      </c>
      <c r="I430" s="163"/>
      <c r="J430" s="164">
        <f>ROUND(I430*H430,2)</f>
        <v>0</v>
      </c>
      <c r="K430" s="165"/>
      <c r="L430" s="34"/>
      <c r="M430" s="166" t="s">
        <v>1</v>
      </c>
      <c r="N430" s="167" t="s">
        <v>41</v>
      </c>
      <c r="O430" s="62"/>
      <c r="P430" s="168">
        <f>O430*H430</f>
        <v>0</v>
      </c>
      <c r="Q430" s="168">
        <v>0</v>
      </c>
      <c r="R430" s="168">
        <f>Q430*H430</f>
        <v>0</v>
      </c>
      <c r="S430" s="168">
        <v>0</v>
      </c>
      <c r="T430" s="169">
        <f>S430*H430</f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70" t="s">
        <v>327</v>
      </c>
      <c r="AT430" s="170" t="s">
        <v>237</v>
      </c>
      <c r="AU430" s="170" t="s">
        <v>87</v>
      </c>
      <c r="AY430" s="18" t="s">
        <v>234</v>
      </c>
      <c r="BE430" s="171">
        <f>IF(N430="základná",J430,0)</f>
        <v>0</v>
      </c>
      <c r="BF430" s="171">
        <f>IF(N430="znížená",J430,0)</f>
        <v>0</v>
      </c>
      <c r="BG430" s="171">
        <f>IF(N430="zákl. prenesená",J430,0)</f>
        <v>0</v>
      </c>
      <c r="BH430" s="171">
        <f>IF(N430="zníž. prenesená",J430,0)</f>
        <v>0</v>
      </c>
      <c r="BI430" s="171">
        <f>IF(N430="nulová",J430,0)</f>
        <v>0</v>
      </c>
      <c r="BJ430" s="18" t="s">
        <v>87</v>
      </c>
      <c r="BK430" s="171">
        <f>ROUND(I430*H430,2)</f>
        <v>0</v>
      </c>
      <c r="BL430" s="18" t="s">
        <v>327</v>
      </c>
      <c r="BM430" s="170" t="s">
        <v>2967</v>
      </c>
    </row>
    <row r="431" spans="1:65" s="14" customFormat="1">
      <c r="B431" s="180"/>
      <c r="D431" s="173" t="s">
        <v>243</v>
      </c>
      <c r="E431" s="181" t="s">
        <v>1</v>
      </c>
      <c r="F431" s="182" t="s">
        <v>2749</v>
      </c>
      <c r="H431" s="183">
        <v>88.295000000000002</v>
      </c>
      <c r="I431" s="184"/>
      <c r="L431" s="180"/>
      <c r="M431" s="185"/>
      <c r="N431" s="186"/>
      <c r="O431" s="186"/>
      <c r="P431" s="186"/>
      <c r="Q431" s="186"/>
      <c r="R431" s="186"/>
      <c r="S431" s="186"/>
      <c r="T431" s="187"/>
      <c r="AT431" s="181" t="s">
        <v>243</v>
      </c>
      <c r="AU431" s="181" t="s">
        <v>87</v>
      </c>
      <c r="AV431" s="14" t="s">
        <v>87</v>
      </c>
      <c r="AW431" s="14" t="s">
        <v>29</v>
      </c>
      <c r="AX431" s="14" t="s">
        <v>75</v>
      </c>
      <c r="AY431" s="181" t="s">
        <v>234</v>
      </c>
    </row>
    <row r="432" spans="1:65" s="14" customFormat="1">
      <c r="B432" s="180"/>
      <c r="D432" s="173" t="s">
        <v>243</v>
      </c>
      <c r="E432" s="181" t="s">
        <v>1</v>
      </c>
      <c r="F432" s="182" t="s">
        <v>417</v>
      </c>
      <c r="H432" s="183">
        <v>22.35</v>
      </c>
      <c r="I432" s="184"/>
      <c r="L432" s="180"/>
      <c r="M432" s="185"/>
      <c r="N432" s="186"/>
      <c r="O432" s="186"/>
      <c r="P432" s="186"/>
      <c r="Q432" s="186"/>
      <c r="R432" s="186"/>
      <c r="S432" s="186"/>
      <c r="T432" s="187"/>
      <c r="AT432" s="181" t="s">
        <v>243</v>
      </c>
      <c r="AU432" s="181" t="s">
        <v>87</v>
      </c>
      <c r="AV432" s="14" t="s">
        <v>87</v>
      </c>
      <c r="AW432" s="14" t="s">
        <v>29</v>
      </c>
      <c r="AX432" s="14" t="s">
        <v>75</v>
      </c>
      <c r="AY432" s="181" t="s">
        <v>234</v>
      </c>
    </row>
    <row r="433" spans="1:65" s="15" customFormat="1">
      <c r="B433" s="188"/>
      <c r="D433" s="173" t="s">
        <v>243</v>
      </c>
      <c r="E433" s="189" t="s">
        <v>1</v>
      </c>
      <c r="F433" s="190" t="s">
        <v>248</v>
      </c>
      <c r="H433" s="191">
        <v>110.645</v>
      </c>
      <c r="I433" s="192"/>
      <c r="L433" s="188"/>
      <c r="M433" s="193"/>
      <c r="N433" s="194"/>
      <c r="O433" s="194"/>
      <c r="P433" s="194"/>
      <c r="Q433" s="194"/>
      <c r="R433" s="194"/>
      <c r="S433" s="194"/>
      <c r="T433" s="195"/>
      <c r="AT433" s="189" t="s">
        <v>243</v>
      </c>
      <c r="AU433" s="189" t="s">
        <v>87</v>
      </c>
      <c r="AV433" s="15" t="s">
        <v>241</v>
      </c>
      <c r="AW433" s="15" t="s">
        <v>29</v>
      </c>
      <c r="AX433" s="15" t="s">
        <v>82</v>
      </c>
      <c r="AY433" s="189" t="s">
        <v>234</v>
      </c>
    </row>
    <row r="434" spans="1:65" s="2" customFormat="1" ht="24.15" customHeight="1">
      <c r="A434" s="33"/>
      <c r="B434" s="157"/>
      <c r="C434" s="199" t="s">
        <v>886</v>
      </c>
      <c r="D434" s="199" t="s">
        <v>478</v>
      </c>
      <c r="E434" s="200" t="s">
        <v>858</v>
      </c>
      <c r="F434" s="201" t="s">
        <v>859</v>
      </c>
      <c r="G434" s="202" t="s">
        <v>256</v>
      </c>
      <c r="H434" s="203">
        <v>121.71</v>
      </c>
      <c r="I434" s="204"/>
      <c r="J434" s="205">
        <f>ROUND(I434*H434,2)</f>
        <v>0</v>
      </c>
      <c r="K434" s="206"/>
      <c r="L434" s="207"/>
      <c r="M434" s="208" t="s">
        <v>1</v>
      </c>
      <c r="N434" s="209" t="s">
        <v>41</v>
      </c>
      <c r="O434" s="62"/>
      <c r="P434" s="168">
        <f>O434*H434</f>
        <v>0</v>
      </c>
      <c r="Q434" s="168">
        <v>1.3999999999999999E-4</v>
      </c>
      <c r="R434" s="168">
        <f>Q434*H434</f>
        <v>1.7039399999999996E-2</v>
      </c>
      <c r="S434" s="168">
        <v>0</v>
      </c>
      <c r="T434" s="169">
        <f>S434*H434</f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70" t="s">
        <v>643</v>
      </c>
      <c r="AT434" s="170" t="s">
        <v>478</v>
      </c>
      <c r="AU434" s="170" t="s">
        <v>87</v>
      </c>
      <c r="AY434" s="18" t="s">
        <v>234</v>
      </c>
      <c r="BE434" s="171">
        <f>IF(N434="základná",J434,0)</f>
        <v>0</v>
      </c>
      <c r="BF434" s="171">
        <f>IF(N434="znížená",J434,0)</f>
        <v>0</v>
      </c>
      <c r="BG434" s="171">
        <f>IF(N434="zákl. prenesená",J434,0)</f>
        <v>0</v>
      </c>
      <c r="BH434" s="171">
        <f>IF(N434="zníž. prenesená",J434,0)</f>
        <v>0</v>
      </c>
      <c r="BI434" s="171">
        <f>IF(N434="nulová",J434,0)</f>
        <v>0</v>
      </c>
      <c r="BJ434" s="18" t="s">
        <v>87</v>
      </c>
      <c r="BK434" s="171">
        <f>ROUND(I434*H434,2)</f>
        <v>0</v>
      </c>
      <c r="BL434" s="18" t="s">
        <v>327</v>
      </c>
      <c r="BM434" s="170" t="s">
        <v>2968</v>
      </c>
    </row>
    <row r="435" spans="1:65" s="14" customFormat="1">
      <c r="B435" s="180"/>
      <c r="D435" s="173" t="s">
        <v>243</v>
      </c>
      <c r="E435" s="181" t="s">
        <v>1</v>
      </c>
      <c r="F435" s="182" t="s">
        <v>2966</v>
      </c>
      <c r="H435" s="183">
        <v>97.125</v>
      </c>
      <c r="I435" s="184"/>
      <c r="L435" s="180"/>
      <c r="M435" s="185"/>
      <c r="N435" s="186"/>
      <c r="O435" s="186"/>
      <c r="P435" s="186"/>
      <c r="Q435" s="186"/>
      <c r="R435" s="186"/>
      <c r="S435" s="186"/>
      <c r="T435" s="187"/>
      <c r="AT435" s="181" t="s">
        <v>243</v>
      </c>
      <c r="AU435" s="181" t="s">
        <v>87</v>
      </c>
      <c r="AV435" s="14" t="s">
        <v>87</v>
      </c>
      <c r="AW435" s="14" t="s">
        <v>29</v>
      </c>
      <c r="AX435" s="14" t="s">
        <v>75</v>
      </c>
      <c r="AY435" s="181" t="s">
        <v>234</v>
      </c>
    </row>
    <row r="436" spans="1:65" s="14" customFormat="1">
      <c r="B436" s="180"/>
      <c r="D436" s="173" t="s">
        <v>243</v>
      </c>
      <c r="E436" s="181" t="s">
        <v>1</v>
      </c>
      <c r="F436" s="182" t="s">
        <v>852</v>
      </c>
      <c r="H436" s="183">
        <v>24.585000000000001</v>
      </c>
      <c r="I436" s="184"/>
      <c r="L436" s="180"/>
      <c r="M436" s="185"/>
      <c r="N436" s="186"/>
      <c r="O436" s="186"/>
      <c r="P436" s="186"/>
      <c r="Q436" s="186"/>
      <c r="R436" s="186"/>
      <c r="S436" s="186"/>
      <c r="T436" s="187"/>
      <c r="AT436" s="181" t="s">
        <v>243</v>
      </c>
      <c r="AU436" s="181" t="s">
        <v>87</v>
      </c>
      <c r="AV436" s="14" t="s">
        <v>87</v>
      </c>
      <c r="AW436" s="14" t="s">
        <v>29</v>
      </c>
      <c r="AX436" s="14" t="s">
        <v>75</v>
      </c>
      <c r="AY436" s="181" t="s">
        <v>234</v>
      </c>
    </row>
    <row r="437" spans="1:65" s="15" customFormat="1">
      <c r="B437" s="188"/>
      <c r="D437" s="173" t="s">
        <v>243</v>
      </c>
      <c r="E437" s="189" t="s">
        <v>1</v>
      </c>
      <c r="F437" s="190" t="s">
        <v>248</v>
      </c>
      <c r="H437" s="191">
        <v>121.71</v>
      </c>
      <c r="I437" s="192"/>
      <c r="L437" s="188"/>
      <c r="M437" s="193"/>
      <c r="N437" s="194"/>
      <c r="O437" s="194"/>
      <c r="P437" s="194"/>
      <c r="Q437" s="194"/>
      <c r="R437" s="194"/>
      <c r="S437" s="194"/>
      <c r="T437" s="195"/>
      <c r="AT437" s="189" t="s">
        <v>243</v>
      </c>
      <c r="AU437" s="189" t="s">
        <v>87</v>
      </c>
      <c r="AV437" s="15" t="s">
        <v>241</v>
      </c>
      <c r="AW437" s="15" t="s">
        <v>29</v>
      </c>
      <c r="AX437" s="15" t="s">
        <v>82</v>
      </c>
      <c r="AY437" s="189" t="s">
        <v>234</v>
      </c>
    </row>
    <row r="438" spans="1:65" s="2" customFormat="1" ht="33" customHeight="1">
      <c r="A438" s="33"/>
      <c r="B438" s="157"/>
      <c r="C438" s="158" t="s">
        <v>892</v>
      </c>
      <c r="D438" s="158" t="s">
        <v>237</v>
      </c>
      <c r="E438" s="159" t="s">
        <v>862</v>
      </c>
      <c r="F438" s="160" t="s">
        <v>863</v>
      </c>
      <c r="G438" s="161" t="s">
        <v>240</v>
      </c>
      <c r="H438" s="162">
        <v>42.98</v>
      </c>
      <c r="I438" s="163"/>
      <c r="J438" s="164">
        <f>ROUND(I438*H438,2)</f>
        <v>0</v>
      </c>
      <c r="K438" s="165"/>
      <c r="L438" s="34"/>
      <c r="M438" s="166" t="s">
        <v>1</v>
      </c>
      <c r="N438" s="167" t="s">
        <v>41</v>
      </c>
      <c r="O438" s="62"/>
      <c r="P438" s="168">
        <f>O438*H438</f>
        <v>0</v>
      </c>
      <c r="Q438" s="168">
        <v>3.0000000000000001E-5</v>
      </c>
      <c r="R438" s="168">
        <f>Q438*H438</f>
        <v>1.2894E-3</v>
      </c>
      <c r="S438" s="168">
        <v>0</v>
      </c>
      <c r="T438" s="169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70" t="s">
        <v>327</v>
      </c>
      <c r="AT438" s="170" t="s">
        <v>237</v>
      </c>
      <c r="AU438" s="170" t="s">
        <v>87</v>
      </c>
      <c r="AY438" s="18" t="s">
        <v>234</v>
      </c>
      <c r="BE438" s="171">
        <f>IF(N438="základná",J438,0)</f>
        <v>0</v>
      </c>
      <c r="BF438" s="171">
        <f>IF(N438="znížená",J438,0)</f>
        <v>0</v>
      </c>
      <c r="BG438" s="171">
        <f>IF(N438="zákl. prenesená",J438,0)</f>
        <v>0</v>
      </c>
      <c r="BH438" s="171">
        <f>IF(N438="zníž. prenesená",J438,0)</f>
        <v>0</v>
      </c>
      <c r="BI438" s="171">
        <f>IF(N438="nulová",J438,0)</f>
        <v>0</v>
      </c>
      <c r="BJ438" s="18" t="s">
        <v>87</v>
      </c>
      <c r="BK438" s="171">
        <f>ROUND(I438*H438,2)</f>
        <v>0</v>
      </c>
      <c r="BL438" s="18" t="s">
        <v>327</v>
      </c>
      <c r="BM438" s="170" t="s">
        <v>2969</v>
      </c>
    </row>
    <row r="439" spans="1:65" s="13" customFormat="1">
      <c r="B439" s="172"/>
      <c r="D439" s="173" t="s">
        <v>243</v>
      </c>
      <c r="E439" s="174" t="s">
        <v>1</v>
      </c>
      <c r="F439" s="175" t="s">
        <v>2970</v>
      </c>
      <c r="H439" s="174" t="s">
        <v>1</v>
      </c>
      <c r="I439" s="176"/>
      <c r="L439" s="172"/>
      <c r="M439" s="177"/>
      <c r="N439" s="178"/>
      <c r="O439" s="178"/>
      <c r="P439" s="178"/>
      <c r="Q439" s="178"/>
      <c r="R439" s="178"/>
      <c r="S439" s="178"/>
      <c r="T439" s="179"/>
      <c r="AT439" s="174" t="s">
        <v>243</v>
      </c>
      <c r="AU439" s="174" t="s">
        <v>87</v>
      </c>
      <c r="AV439" s="13" t="s">
        <v>82</v>
      </c>
      <c r="AW439" s="13" t="s">
        <v>29</v>
      </c>
      <c r="AX439" s="13" t="s">
        <v>75</v>
      </c>
      <c r="AY439" s="174" t="s">
        <v>234</v>
      </c>
    </row>
    <row r="440" spans="1:65" s="14" customFormat="1">
      <c r="B440" s="180"/>
      <c r="D440" s="173" t="s">
        <v>243</v>
      </c>
      <c r="E440" s="181" t="s">
        <v>1</v>
      </c>
      <c r="F440" s="182" t="s">
        <v>2971</v>
      </c>
      <c r="H440" s="183">
        <v>42.98</v>
      </c>
      <c r="I440" s="184"/>
      <c r="L440" s="180"/>
      <c r="M440" s="185"/>
      <c r="N440" s="186"/>
      <c r="O440" s="186"/>
      <c r="P440" s="186"/>
      <c r="Q440" s="186"/>
      <c r="R440" s="186"/>
      <c r="S440" s="186"/>
      <c r="T440" s="187"/>
      <c r="AT440" s="181" t="s">
        <v>243</v>
      </c>
      <c r="AU440" s="181" t="s">
        <v>87</v>
      </c>
      <c r="AV440" s="14" t="s">
        <v>87</v>
      </c>
      <c r="AW440" s="14" t="s">
        <v>29</v>
      </c>
      <c r="AX440" s="14" t="s">
        <v>82</v>
      </c>
      <c r="AY440" s="181" t="s">
        <v>234</v>
      </c>
    </row>
    <row r="441" spans="1:65" s="2" customFormat="1" ht="16.5" customHeight="1">
      <c r="A441" s="33"/>
      <c r="B441" s="157"/>
      <c r="C441" s="199" t="s">
        <v>897</v>
      </c>
      <c r="D441" s="199" t="s">
        <v>478</v>
      </c>
      <c r="E441" s="200" t="s">
        <v>868</v>
      </c>
      <c r="F441" s="201" t="s">
        <v>869</v>
      </c>
      <c r="G441" s="202" t="s">
        <v>305</v>
      </c>
      <c r="H441" s="203">
        <v>343.84</v>
      </c>
      <c r="I441" s="204"/>
      <c r="J441" s="205">
        <f>ROUND(I441*H441,2)</f>
        <v>0</v>
      </c>
      <c r="K441" s="206"/>
      <c r="L441" s="207"/>
      <c r="M441" s="208" t="s">
        <v>1</v>
      </c>
      <c r="N441" s="209" t="s">
        <v>41</v>
      </c>
      <c r="O441" s="62"/>
      <c r="P441" s="168">
        <f>O441*H441</f>
        <v>0</v>
      </c>
      <c r="Q441" s="168">
        <v>3.5E-4</v>
      </c>
      <c r="R441" s="168">
        <f>Q441*H441</f>
        <v>0.12034399999999999</v>
      </c>
      <c r="S441" s="168">
        <v>0</v>
      </c>
      <c r="T441" s="169">
        <f>S441*H441</f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70" t="s">
        <v>643</v>
      </c>
      <c r="AT441" s="170" t="s">
        <v>478</v>
      </c>
      <c r="AU441" s="170" t="s">
        <v>87</v>
      </c>
      <c r="AY441" s="18" t="s">
        <v>234</v>
      </c>
      <c r="BE441" s="171">
        <f>IF(N441="základná",J441,0)</f>
        <v>0</v>
      </c>
      <c r="BF441" s="171">
        <f>IF(N441="znížená",J441,0)</f>
        <v>0</v>
      </c>
      <c r="BG441" s="171">
        <f>IF(N441="zákl. prenesená",J441,0)</f>
        <v>0</v>
      </c>
      <c r="BH441" s="171">
        <f>IF(N441="zníž. prenesená",J441,0)</f>
        <v>0</v>
      </c>
      <c r="BI441" s="171">
        <f>IF(N441="nulová",J441,0)</f>
        <v>0</v>
      </c>
      <c r="BJ441" s="18" t="s">
        <v>87</v>
      </c>
      <c r="BK441" s="171">
        <f>ROUND(I441*H441,2)</f>
        <v>0</v>
      </c>
      <c r="BL441" s="18" t="s">
        <v>327</v>
      </c>
      <c r="BM441" s="170" t="s">
        <v>2972</v>
      </c>
    </row>
    <row r="442" spans="1:65" s="2" customFormat="1" ht="16.5" customHeight="1">
      <c r="A442" s="33"/>
      <c r="B442" s="157"/>
      <c r="C442" s="199" t="s">
        <v>901</v>
      </c>
      <c r="D442" s="199" t="s">
        <v>478</v>
      </c>
      <c r="E442" s="200" t="s">
        <v>872</v>
      </c>
      <c r="F442" s="201" t="s">
        <v>873</v>
      </c>
      <c r="G442" s="202" t="s">
        <v>256</v>
      </c>
      <c r="H442" s="203">
        <v>26.648</v>
      </c>
      <c r="I442" s="204"/>
      <c r="J442" s="205">
        <f>ROUND(I442*H442,2)</f>
        <v>0</v>
      </c>
      <c r="K442" s="206"/>
      <c r="L442" s="207"/>
      <c r="M442" s="208" t="s">
        <v>1</v>
      </c>
      <c r="N442" s="209" t="s">
        <v>41</v>
      </c>
      <c r="O442" s="62"/>
      <c r="P442" s="168">
        <f>O442*H442</f>
        <v>0</v>
      </c>
      <c r="Q442" s="168">
        <v>1.0999999999999999E-2</v>
      </c>
      <c r="R442" s="168">
        <f>Q442*H442</f>
        <v>0.293128</v>
      </c>
      <c r="S442" s="168">
        <v>0</v>
      </c>
      <c r="T442" s="169">
        <f>S442*H442</f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70" t="s">
        <v>643</v>
      </c>
      <c r="AT442" s="170" t="s">
        <v>478</v>
      </c>
      <c r="AU442" s="170" t="s">
        <v>87</v>
      </c>
      <c r="AY442" s="18" t="s">
        <v>234</v>
      </c>
      <c r="BE442" s="171">
        <f>IF(N442="základná",J442,0)</f>
        <v>0</v>
      </c>
      <c r="BF442" s="171">
        <f>IF(N442="znížená",J442,0)</f>
        <v>0</v>
      </c>
      <c r="BG442" s="171">
        <f>IF(N442="zákl. prenesená",J442,0)</f>
        <v>0</v>
      </c>
      <c r="BH442" s="171">
        <f>IF(N442="zníž. prenesená",J442,0)</f>
        <v>0</v>
      </c>
      <c r="BI442" s="171">
        <f>IF(N442="nulová",J442,0)</f>
        <v>0</v>
      </c>
      <c r="BJ442" s="18" t="s">
        <v>87</v>
      </c>
      <c r="BK442" s="171">
        <f>ROUND(I442*H442,2)</f>
        <v>0</v>
      </c>
      <c r="BL442" s="18" t="s">
        <v>327</v>
      </c>
      <c r="BM442" s="170" t="s">
        <v>2973</v>
      </c>
    </row>
    <row r="443" spans="1:65" s="2" customFormat="1" ht="24.15" customHeight="1">
      <c r="A443" s="33"/>
      <c r="B443" s="157"/>
      <c r="C443" s="158" t="s">
        <v>907</v>
      </c>
      <c r="D443" s="158" t="s">
        <v>237</v>
      </c>
      <c r="E443" s="159" t="s">
        <v>876</v>
      </c>
      <c r="F443" s="160" t="s">
        <v>877</v>
      </c>
      <c r="G443" s="161" t="s">
        <v>267</v>
      </c>
      <c r="H443" s="162">
        <v>0.83299999999999996</v>
      </c>
      <c r="I443" s="163"/>
      <c r="J443" s="164">
        <f>ROUND(I443*H443,2)</f>
        <v>0</v>
      </c>
      <c r="K443" s="165"/>
      <c r="L443" s="34"/>
      <c r="M443" s="166" t="s">
        <v>1</v>
      </c>
      <c r="N443" s="167" t="s">
        <v>41</v>
      </c>
      <c r="O443" s="62"/>
      <c r="P443" s="168">
        <f>O443*H443</f>
        <v>0</v>
      </c>
      <c r="Q443" s="168">
        <v>0</v>
      </c>
      <c r="R443" s="168">
        <f>Q443*H443</f>
        <v>0</v>
      </c>
      <c r="S443" s="168">
        <v>0</v>
      </c>
      <c r="T443" s="169">
        <f>S443*H443</f>
        <v>0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70" t="s">
        <v>327</v>
      </c>
      <c r="AT443" s="170" t="s">
        <v>237</v>
      </c>
      <c r="AU443" s="170" t="s">
        <v>87</v>
      </c>
      <c r="AY443" s="18" t="s">
        <v>234</v>
      </c>
      <c r="BE443" s="171">
        <f>IF(N443="základná",J443,0)</f>
        <v>0</v>
      </c>
      <c r="BF443" s="171">
        <f>IF(N443="znížená",J443,0)</f>
        <v>0</v>
      </c>
      <c r="BG443" s="171">
        <f>IF(N443="zákl. prenesená",J443,0)</f>
        <v>0</v>
      </c>
      <c r="BH443" s="171">
        <f>IF(N443="zníž. prenesená",J443,0)</f>
        <v>0</v>
      </c>
      <c r="BI443" s="171">
        <f>IF(N443="nulová",J443,0)</f>
        <v>0</v>
      </c>
      <c r="BJ443" s="18" t="s">
        <v>87</v>
      </c>
      <c r="BK443" s="171">
        <f>ROUND(I443*H443,2)</f>
        <v>0</v>
      </c>
      <c r="BL443" s="18" t="s">
        <v>327</v>
      </c>
      <c r="BM443" s="170" t="s">
        <v>2974</v>
      </c>
    </row>
    <row r="444" spans="1:65" s="12" customFormat="1" ht="22.95" customHeight="1">
      <c r="B444" s="144"/>
      <c r="D444" s="145" t="s">
        <v>74</v>
      </c>
      <c r="E444" s="155" t="s">
        <v>879</v>
      </c>
      <c r="F444" s="155" t="s">
        <v>880</v>
      </c>
      <c r="I444" s="147"/>
      <c r="J444" s="156">
        <f>BK444</f>
        <v>0</v>
      </c>
      <c r="L444" s="144"/>
      <c r="M444" s="149"/>
      <c r="N444" s="150"/>
      <c r="O444" s="150"/>
      <c r="P444" s="151">
        <f>SUM(P445:P464)</f>
        <v>0</v>
      </c>
      <c r="Q444" s="150"/>
      <c r="R444" s="151">
        <f>SUM(R445:R464)</f>
        <v>1.82162438</v>
      </c>
      <c r="S444" s="150"/>
      <c r="T444" s="152">
        <f>SUM(T445:T464)</f>
        <v>0</v>
      </c>
      <c r="AR444" s="145" t="s">
        <v>87</v>
      </c>
      <c r="AT444" s="153" t="s">
        <v>74</v>
      </c>
      <c r="AU444" s="153" t="s">
        <v>82</v>
      </c>
      <c r="AY444" s="145" t="s">
        <v>234</v>
      </c>
      <c r="BK444" s="154">
        <f>SUM(BK445:BK464)</f>
        <v>0</v>
      </c>
    </row>
    <row r="445" spans="1:65" s="2" customFormat="1" ht="33" customHeight="1">
      <c r="A445" s="33"/>
      <c r="B445" s="157"/>
      <c r="C445" s="158" t="s">
        <v>912</v>
      </c>
      <c r="D445" s="158" t="s">
        <v>237</v>
      </c>
      <c r="E445" s="159" t="s">
        <v>882</v>
      </c>
      <c r="F445" s="160" t="s">
        <v>2975</v>
      </c>
      <c r="G445" s="161" t="s">
        <v>256</v>
      </c>
      <c r="H445" s="162">
        <v>95.5</v>
      </c>
      <c r="I445" s="163"/>
      <c r="J445" s="164">
        <f>ROUND(I445*H445,2)</f>
        <v>0</v>
      </c>
      <c r="K445" s="165"/>
      <c r="L445" s="34"/>
      <c r="M445" s="166" t="s">
        <v>1</v>
      </c>
      <c r="N445" s="167" t="s">
        <v>41</v>
      </c>
      <c r="O445" s="62"/>
      <c r="P445" s="168">
        <f>O445*H445</f>
        <v>0</v>
      </c>
      <c r="Q445" s="168">
        <v>2.9999999999999997E-4</v>
      </c>
      <c r="R445" s="168">
        <f>Q445*H445</f>
        <v>2.8649999999999998E-2</v>
      </c>
      <c r="S445" s="168">
        <v>0</v>
      </c>
      <c r="T445" s="169">
        <f>S445*H445</f>
        <v>0</v>
      </c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R445" s="170" t="s">
        <v>327</v>
      </c>
      <c r="AT445" s="170" t="s">
        <v>237</v>
      </c>
      <c r="AU445" s="170" t="s">
        <v>87</v>
      </c>
      <c r="AY445" s="18" t="s">
        <v>234</v>
      </c>
      <c r="BE445" s="171">
        <f>IF(N445="základná",J445,0)</f>
        <v>0</v>
      </c>
      <c r="BF445" s="171">
        <f>IF(N445="znížená",J445,0)</f>
        <v>0</v>
      </c>
      <c r="BG445" s="171">
        <f>IF(N445="zákl. prenesená",J445,0)</f>
        <v>0</v>
      </c>
      <c r="BH445" s="171">
        <f>IF(N445="zníž. prenesená",J445,0)</f>
        <v>0</v>
      </c>
      <c r="BI445" s="171">
        <f>IF(N445="nulová",J445,0)</f>
        <v>0</v>
      </c>
      <c r="BJ445" s="18" t="s">
        <v>87</v>
      </c>
      <c r="BK445" s="171">
        <f>ROUND(I445*H445,2)</f>
        <v>0</v>
      </c>
      <c r="BL445" s="18" t="s">
        <v>327</v>
      </c>
      <c r="BM445" s="170" t="s">
        <v>2976</v>
      </c>
    </row>
    <row r="446" spans="1:65" s="14" customFormat="1">
      <c r="B446" s="180"/>
      <c r="D446" s="173" t="s">
        <v>243</v>
      </c>
      <c r="E446" s="181" t="s">
        <v>1</v>
      </c>
      <c r="F446" s="182" t="s">
        <v>2977</v>
      </c>
      <c r="H446" s="183">
        <v>95.5</v>
      </c>
      <c r="I446" s="184"/>
      <c r="L446" s="180"/>
      <c r="M446" s="185"/>
      <c r="N446" s="186"/>
      <c r="O446" s="186"/>
      <c r="P446" s="186"/>
      <c r="Q446" s="186"/>
      <c r="R446" s="186"/>
      <c r="S446" s="186"/>
      <c r="T446" s="187"/>
      <c r="AT446" s="181" t="s">
        <v>243</v>
      </c>
      <c r="AU446" s="181" t="s">
        <v>87</v>
      </c>
      <c r="AV446" s="14" t="s">
        <v>87</v>
      </c>
      <c r="AW446" s="14" t="s">
        <v>29</v>
      </c>
      <c r="AX446" s="14" t="s">
        <v>82</v>
      </c>
      <c r="AY446" s="181" t="s">
        <v>234</v>
      </c>
    </row>
    <row r="447" spans="1:65" s="2" customFormat="1" ht="16.5" customHeight="1">
      <c r="A447" s="33"/>
      <c r="B447" s="157"/>
      <c r="C447" s="199" t="s">
        <v>917</v>
      </c>
      <c r="D447" s="199" t="s">
        <v>478</v>
      </c>
      <c r="E447" s="200" t="s">
        <v>893</v>
      </c>
      <c r="F447" s="201" t="s">
        <v>894</v>
      </c>
      <c r="G447" s="202" t="s">
        <v>256</v>
      </c>
      <c r="H447" s="203">
        <v>95.5</v>
      </c>
      <c r="I447" s="204"/>
      <c r="J447" s="205">
        <f>ROUND(I447*H447,2)</f>
        <v>0</v>
      </c>
      <c r="K447" s="206"/>
      <c r="L447" s="207"/>
      <c r="M447" s="208" t="s">
        <v>1</v>
      </c>
      <c r="N447" s="209" t="s">
        <v>41</v>
      </c>
      <c r="O447" s="62"/>
      <c r="P447" s="168">
        <f>O447*H447</f>
        <v>0</v>
      </c>
      <c r="Q447" s="168">
        <v>1.2E-2</v>
      </c>
      <c r="R447" s="168">
        <f>Q447*H447</f>
        <v>1.1460000000000001</v>
      </c>
      <c r="S447" s="168">
        <v>0</v>
      </c>
      <c r="T447" s="169">
        <f>S447*H447</f>
        <v>0</v>
      </c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R447" s="170" t="s">
        <v>643</v>
      </c>
      <c r="AT447" s="170" t="s">
        <v>478</v>
      </c>
      <c r="AU447" s="170" t="s">
        <v>87</v>
      </c>
      <c r="AY447" s="18" t="s">
        <v>234</v>
      </c>
      <c r="BE447" s="171">
        <f>IF(N447="základná",J447,0)</f>
        <v>0</v>
      </c>
      <c r="BF447" s="171">
        <f>IF(N447="znížená",J447,0)</f>
        <v>0</v>
      </c>
      <c r="BG447" s="171">
        <f>IF(N447="zákl. prenesená",J447,0)</f>
        <v>0</v>
      </c>
      <c r="BH447" s="171">
        <f>IF(N447="zníž. prenesená",J447,0)</f>
        <v>0</v>
      </c>
      <c r="BI447" s="171">
        <f>IF(N447="nulová",J447,0)</f>
        <v>0</v>
      </c>
      <c r="BJ447" s="18" t="s">
        <v>87</v>
      </c>
      <c r="BK447" s="171">
        <f>ROUND(I447*H447,2)</f>
        <v>0</v>
      </c>
      <c r="BL447" s="18" t="s">
        <v>327</v>
      </c>
      <c r="BM447" s="170" t="s">
        <v>2978</v>
      </c>
    </row>
    <row r="448" spans="1:65" s="2" customFormat="1" ht="24.15" customHeight="1">
      <c r="A448" s="33"/>
      <c r="B448" s="157"/>
      <c r="C448" s="158" t="s">
        <v>922</v>
      </c>
      <c r="D448" s="158" t="s">
        <v>237</v>
      </c>
      <c r="E448" s="159" t="s">
        <v>898</v>
      </c>
      <c r="F448" s="160" t="s">
        <v>899</v>
      </c>
      <c r="G448" s="161" t="s">
        <v>256</v>
      </c>
      <c r="H448" s="162">
        <v>75.596000000000004</v>
      </c>
      <c r="I448" s="163"/>
      <c r="J448" s="164">
        <f>ROUND(I448*H448,2)</f>
        <v>0</v>
      </c>
      <c r="K448" s="165"/>
      <c r="L448" s="34"/>
      <c r="M448" s="166" t="s">
        <v>1</v>
      </c>
      <c r="N448" s="167" t="s">
        <v>41</v>
      </c>
      <c r="O448" s="62"/>
      <c r="P448" s="168">
        <f>O448*H448</f>
        <v>0</v>
      </c>
      <c r="Q448" s="168">
        <v>0</v>
      </c>
      <c r="R448" s="168">
        <f>Q448*H448</f>
        <v>0</v>
      </c>
      <c r="S448" s="168">
        <v>0</v>
      </c>
      <c r="T448" s="169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70" t="s">
        <v>327</v>
      </c>
      <c r="AT448" s="170" t="s">
        <v>237</v>
      </c>
      <c r="AU448" s="170" t="s">
        <v>87</v>
      </c>
      <c r="AY448" s="18" t="s">
        <v>234</v>
      </c>
      <c r="BE448" s="171">
        <f>IF(N448="základná",J448,0)</f>
        <v>0</v>
      </c>
      <c r="BF448" s="171">
        <f>IF(N448="znížená",J448,0)</f>
        <v>0</v>
      </c>
      <c r="BG448" s="171">
        <f>IF(N448="zákl. prenesená",J448,0)</f>
        <v>0</v>
      </c>
      <c r="BH448" s="171">
        <f>IF(N448="zníž. prenesená",J448,0)</f>
        <v>0</v>
      </c>
      <c r="BI448" s="171">
        <f>IF(N448="nulová",J448,0)</f>
        <v>0</v>
      </c>
      <c r="BJ448" s="18" t="s">
        <v>87</v>
      </c>
      <c r="BK448" s="171">
        <f>ROUND(I448*H448,2)</f>
        <v>0</v>
      </c>
      <c r="BL448" s="18" t="s">
        <v>327</v>
      </c>
      <c r="BM448" s="170" t="s">
        <v>2979</v>
      </c>
    </row>
    <row r="449" spans="1:65" s="14" customFormat="1">
      <c r="B449" s="180"/>
      <c r="D449" s="173" t="s">
        <v>243</v>
      </c>
      <c r="E449" s="181" t="s">
        <v>1</v>
      </c>
      <c r="F449" s="182" t="s">
        <v>397</v>
      </c>
      <c r="H449" s="183">
        <v>9.6</v>
      </c>
      <c r="I449" s="184"/>
      <c r="L449" s="180"/>
      <c r="M449" s="185"/>
      <c r="N449" s="186"/>
      <c r="O449" s="186"/>
      <c r="P449" s="186"/>
      <c r="Q449" s="186"/>
      <c r="R449" s="186"/>
      <c r="S449" s="186"/>
      <c r="T449" s="187"/>
      <c r="AT449" s="181" t="s">
        <v>243</v>
      </c>
      <c r="AU449" s="181" t="s">
        <v>87</v>
      </c>
      <c r="AV449" s="14" t="s">
        <v>87</v>
      </c>
      <c r="AW449" s="14" t="s">
        <v>29</v>
      </c>
      <c r="AX449" s="14" t="s">
        <v>75</v>
      </c>
      <c r="AY449" s="181" t="s">
        <v>234</v>
      </c>
    </row>
    <row r="450" spans="1:65" s="14" customFormat="1">
      <c r="B450" s="180"/>
      <c r="D450" s="173" t="s">
        <v>243</v>
      </c>
      <c r="E450" s="181" t="s">
        <v>1</v>
      </c>
      <c r="F450" s="182" t="s">
        <v>394</v>
      </c>
      <c r="H450" s="183">
        <v>65.995999999999995</v>
      </c>
      <c r="I450" s="184"/>
      <c r="L450" s="180"/>
      <c r="M450" s="185"/>
      <c r="N450" s="186"/>
      <c r="O450" s="186"/>
      <c r="P450" s="186"/>
      <c r="Q450" s="186"/>
      <c r="R450" s="186"/>
      <c r="S450" s="186"/>
      <c r="T450" s="187"/>
      <c r="AT450" s="181" t="s">
        <v>243</v>
      </c>
      <c r="AU450" s="181" t="s">
        <v>87</v>
      </c>
      <c r="AV450" s="14" t="s">
        <v>87</v>
      </c>
      <c r="AW450" s="14" t="s">
        <v>29</v>
      </c>
      <c r="AX450" s="14" t="s">
        <v>75</v>
      </c>
      <c r="AY450" s="181" t="s">
        <v>234</v>
      </c>
    </row>
    <row r="451" spans="1:65" s="15" customFormat="1">
      <c r="B451" s="188"/>
      <c r="D451" s="173" t="s">
        <v>243</v>
      </c>
      <c r="E451" s="189" t="s">
        <v>1</v>
      </c>
      <c r="F451" s="190" t="s">
        <v>248</v>
      </c>
      <c r="H451" s="191">
        <v>75.596000000000004</v>
      </c>
      <c r="I451" s="192"/>
      <c r="L451" s="188"/>
      <c r="M451" s="193"/>
      <c r="N451" s="194"/>
      <c r="O451" s="194"/>
      <c r="P451" s="194"/>
      <c r="Q451" s="194"/>
      <c r="R451" s="194"/>
      <c r="S451" s="194"/>
      <c r="T451" s="195"/>
      <c r="AT451" s="189" t="s">
        <v>243</v>
      </c>
      <c r="AU451" s="189" t="s">
        <v>87</v>
      </c>
      <c r="AV451" s="15" t="s">
        <v>241</v>
      </c>
      <c r="AW451" s="15" t="s">
        <v>29</v>
      </c>
      <c r="AX451" s="15" t="s">
        <v>82</v>
      </c>
      <c r="AY451" s="189" t="s">
        <v>234</v>
      </c>
    </row>
    <row r="452" spans="1:65" s="2" customFormat="1" ht="24.15" customHeight="1">
      <c r="A452" s="33"/>
      <c r="B452" s="157"/>
      <c r="C452" s="199" t="s">
        <v>926</v>
      </c>
      <c r="D452" s="199" t="s">
        <v>478</v>
      </c>
      <c r="E452" s="200" t="s">
        <v>902</v>
      </c>
      <c r="F452" s="201" t="s">
        <v>903</v>
      </c>
      <c r="G452" s="202" t="s">
        <v>256</v>
      </c>
      <c r="H452" s="203">
        <v>77.864000000000004</v>
      </c>
      <c r="I452" s="204"/>
      <c r="J452" s="205">
        <f>ROUND(I452*H452,2)</f>
        <v>0</v>
      </c>
      <c r="K452" s="206"/>
      <c r="L452" s="207"/>
      <c r="M452" s="208" t="s">
        <v>1</v>
      </c>
      <c r="N452" s="209" t="s">
        <v>41</v>
      </c>
      <c r="O452" s="62"/>
      <c r="P452" s="168">
        <f>O452*H452</f>
        <v>0</v>
      </c>
      <c r="Q452" s="168">
        <v>4.7999999999999996E-3</v>
      </c>
      <c r="R452" s="168">
        <f>Q452*H452</f>
        <v>0.3737472</v>
      </c>
      <c r="S452" s="168">
        <v>0</v>
      </c>
      <c r="T452" s="169">
        <f>S452*H452</f>
        <v>0</v>
      </c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R452" s="170" t="s">
        <v>643</v>
      </c>
      <c r="AT452" s="170" t="s">
        <v>478</v>
      </c>
      <c r="AU452" s="170" t="s">
        <v>87</v>
      </c>
      <c r="AY452" s="18" t="s">
        <v>234</v>
      </c>
      <c r="BE452" s="171">
        <f>IF(N452="základná",J452,0)</f>
        <v>0</v>
      </c>
      <c r="BF452" s="171">
        <f>IF(N452="znížená",J452,0)</f>
        <v>0</v>
      </c>
      <c r="BG452" s="171">
        <f>IF(N452="zákl. prenesená",J452,0)</f>
        <v>0</v>
      </c>
      <c r="BH452" s="171">
        <f>IF(N452="zníž. prenesená",J452,0)</f>
        <v>0</v>
      </c>
      <c r="BI452" s="171">
        <f>IF(N452="nulová",J452,0)</f>
        <v>0</v>
      </c>
      <c r="BJ452" s="18" t="s">
        <v>87</v>
      </c>
      <c r="BK452" s="171">
        <f>ROUND(I452*H452,2)</f>
        <v>0</v>
      </c>
      <c r="BL452" s="18" t="s">
        <v>327</v>
      </c>
      <c r="BM452" s="170" t="s">
        <v>2980</v>
      </c>
    </row>
    <row r="453" spans="1:65" s="14" customFormat="1">
      <c r="B453" s="180"/>
      <c r="D453" s="173" t="s">
        <v>243</v>
      </c>
      <c r="E453" s="181" t="s">
        <v>1</v>
      </c>
      <c r="F453" s="182" t="s">
        <v>905</v>
      </c>
      <c r="H453" s="183">
        <v>9.8879999999999999</v>
      </c>
      <c r="I453" s="184"/>
      <c r="L453" s="180"/>
      <c r="M453" s="185"/>
      <c r="N453" s="186"/>
      <c r="O453" s="186"/>
      <c r="P453" s="186"/>
      <c r="Q453" s="186"/>
      <c r="R453" s="186"/>
      <c r="S453" s="186"/>
      <c r="T453" s="187"/>
      <c r="AT453" s="181" t="s">
        <v>243</v>
      </c>
      <c r="AU453" s="181" t="s">
        <v>87</v>
      </c>
      <c r="AV453" s="14" t="s">
        <v>87</v>
      </c>
      <c r="AW453" s="14" t="s">
        <v>29</v>
      </c>
      <c r="AX453" s="14" t="s">
        <v>75</v>
      </c>
      <c r="AY453" s="181" t="s">
        <v>234</v>
      </c>
    </row>
    <row r="454" spans="1:65" s="14" customFormat="1">
      <c r="B454" s="180"/>
      <c r="D454" s="173" t="s">
        <v>243</v>
      </c>
      <c r="E454" s="181" t="s">
        <v>1</v>
      </c>
      <c r="F454" s="182" t="s">
        <v>906</v>
      </c>
      <c r="H454" s="183">
        <v>67.975999999999999</v>
      </c>
      <c r="I454" s="184"/>
      <c r="L454" s="180"/>
      <c r="M454" s="185"/>
      <c r="N454" s="186"/>
      <c r="O454" s="186"/>
      <c r="P454" s="186"/>
      <c r="Q454" s="186"/>
      <c r="R454" s="186"/>
      <c r="S454" s="186"/>
      <c r="T454" s="187"/>
      <c r="AT454" s="181" t="s">
        <v>243</v>
      </c>
      <c r="AU454" s="181" t="s">
        <v>87</v>
      </c>
      <c r="AV454" s="14" t="s">
        <v>87</v>
      </c>
      <c r="AW454" s="14" t="s">
        <v>29</v>
      </c>
      <c r="AX454" s="14" t="s">
        <v>75</v>
      </c>
      <c r="AY454" s="181" t="s">
        <v>234</v>
      </c>
    </row>
    <row r="455" spans="1:65" s="15" customFormat="1">
      <c r="B455" s="188"/>
      <c r="D455" s="173" t="s">
        <v>243</v>
      </c>
      <c r="E455" s="189" t="s">
        <v>1</v>
      </c>
      <c r="F455" s="190" t="s">
        <v>248</v>
      </c>
      <c r="H455" s="191">
        <v>77.864000000000004</v>
      </c>
      <c r="I455" s="192"/>
      <c r="L455" s="188"/>
      <c r="M455" s="193"/>
      <c r="N455" s="194"/>
      <c r="O455" s="194"/>
      <c r="P455" s="194"/>
      <c r="Q455" s="194"/>
      <c r="R455" s="194"/>
      <c r="S455" s="194"/>
      <c r="T455" s="195"/>
      <c r="AT455" s="189" t="s">
        <v>243</v>
      </c>
      <c r="AU455" s="189" t="s">
        <v>87</v>
      </c>
      <c r="AV455" s="15" t="s">
        <v>241</v>
      </c>
      <c r="AW455" s="15" t="s">
        <v>29</v>
      </c>
      <c r="AX455" s="15" t="s">
        <v>82</v>
      </c>
      <c r="AY455" s="189" t="s">
        <v>234</v>
      </c>
    </row>
    <row r="456" spans="1:65" s="2" customFormat="1" ht="24.15" customHeight="1">
      <c r="A456" s="33"/>
      <c r="B456" s="157"/>
      <c r="C456" s="158" t="s">
        <v>933</v>
      </c>
      <c r="D456" s="158" t="s">
        <v>237</v>
      </c>
      <c r="E456" s="159" t="s">
        <v>908</v>
      </c>
      <c r="F456" s="160" t="s">
        <v>909</v>
      </c>
      <c r="G456" s="161" t="s">
        <v>256</v>
      </c>
      <c r="H456" s="162">
        <v>88.295000000000002</v>
      </c>
      <c r="I456" s="163"/>
      <c r="J456" s="164">
        <f>ROUND(I456*H456,2)</f>
        <v>0</v>
      </c>
      <c r="K456" s="165"/>
      <c r="L456" s="34"/>
      <c r="M456" s="166" t="s">
        <v>1</v>
      </c>
      <c r="N456" s="167" t="s">
        <v>41</v>
      </c>
      <c r="O456" s="62"/>
      <c r="P456" s="168">
        <f>O456*H456</f>
        <v>0</v>
      </c>
      <c r="Q456" s="168">
        <v>0</v>
      </c>
      <c r="R456" s="168">
        <f>Q456*H456</f>
        <v>0</v>
      </c>
      <c r="S456" s="168">
        <v>0</v>
      </c>
      <c r="T456" s="169">
        <f>S456*H456</f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70" t="s">
        <v>327</v>
      </c>
      <c r="AT456" s="170" t="s">
        <v>237</v>
      </c>
      <c r="AU456" s="170" t="s">
        <v>87</v>
      </c>
      <c r="AY456" s="18" t="s">
        <v>234</v>
      </c>
      <c r="BE456" s="171">
        <f>IF(N456="základná",J456,0)</f>
        <v>0</v>
      </c>
      <c r="BF456" s="171">
        <f>IF(N456="znížená",J456,0)</f>
        <v>0</v>
      </c>
      <c r="BG456" s="171">
        <f>IF(N456="zákl. prenesená",J456,0)</f>
        <v>0</v>
      </c>
      <c r="BH456" s="171">
        <f>IF(N456="zníž. prenesená",J456,0)</f>
        <v>0</v>
      </c>
      <c r="BI456" s="171">
        <f>IF(N456="nulová",J456,0)</f>
        <v>0</v>
      </c>
      <c r="BJ456" s="18" t="s">
        <v>87</v>
      </c>
      <c r="BK456" s="171">
        <f>ROUND(I456*H456,2)</f>
        <v>0</v>
      </c>
      <c r="BL456" s="18" t="s">
        <v>327</v>
      </c>
      <c r="BM456" s="170" t="s">
        <v>2981</v>
      </c>
    </row>
    <row r="457" spans="1:65" s="14" customFormat="1">
      <c r="B457" s="180"/>
      <c r="D457" s="173" t="s">
        <v>243</v>
      </c>
      <c r="E457" s="181" t="s">
        <v>1</v>
      </c>
      <c r="F457" s="182" t="s">
        <v>2982</v>
      </c>
      <c r="H457" s="183">
        <v>88.295000000000002</v>
      </c>
      <c r="I457" s="184"/>
      <c r="L457" s="180"/>
      <c r="M457" s="185"/>
      <c r="N457" s="186"/>
      <c r="O457" s="186"/>
      <c r="P457" s="186"/>
      <c r="Q457" s="186"/>
      <c r="R457" s="186"/>
      <c r="S457" s="186"/>
      <c r="T457" s="187"/>
      <c r="AT457" s="181" t="s">
        <v>243</v>
      </c>
      <c r="AU457" s="181" t="s">
        <v>87</v>
      </c>
      <c r="AV457" s="14" t="s">
        <v>87</v>
      </c>
      <c r="AW457" s="14" t="s">
        <v>29</v>
      </c>
      <c r="AX457" s="14" t="s">
        <v>82</v>
      </c>
      <c r="AY457" s="181" t="s">
        <v>234</v>
      </c>
    </row>
    <row r="458" spans="1:65" s="2" customFormat="1" ht="24.15" customHeight="1">
      <c r="A458" s="33"/>
      <c r="B458" s="157"/>
      <c r="C458" s="199" t="s">
        <v>936</v>
      </c>
      <c r="D458" s="199" t="s">
        <v>478</v>
      </c>
      <c r="E458" s="200" t="s">
        <v>913</v>
      </c>
      <c r="F458" s="201" t="s">
        <v>914</v>
      </c>
      <c r="G458" s="202" t="s">
        <v>256</v>
      </c>
      <c r="H458" s="203">
        <v>101.539</v>
      </c>
      <c r="I458" s="204"/>
      <c r="J458" s="205">
        <f>ROUND(I458*H458,2)</f>
        <v>0</v>
      </c>
      <c r="K458" s="206"/>
      <c r="L458" s="207"/>
      <c r="M458" s="208" t="s">
        <v>1</v>
      </c>
      <c r="N458" s="209" t="s">
        <v>41</v>
      </c>
      <c r="O458" s="62"/>
      <c r="P458" s="168">
        <f>O458*H458</f>
        <v>0</v>
      </c>
      <c r="Q458" s="168">
        <v>2.3400000000000001E-3</v>
      </c>
      <c r="R458" s="168">
        <f>Q458*H458</f>
        <v>0.23760126000000001</v>
      </c>
      <c r="S458" s="168">
        <v>0</v>
      </c>
      <c r="T458" s="169">
        <f>S458*H458</f>
        <v>0</v>
      </c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R458" s="170" t="s">
        <v>643</v>
      </c>
      <c r="AT458" s="170" t="s">
        <v>478</v>
      </c>
      <c r="AU458" s="170" t="s">
        <v>87</v>
      </c>
      <c r="AY458" s="18" t="s">
        <v>234</v>
      </c>
      <c r="BE458" s="171">
        <f>IF(N458="základná",J458,0)</f>
        <v>0</v>
      </c>
      <c r="BF458" s="171">
        <f>IF(N458="znížená",J458,0)</f>
        <v>0</v>
      </c>
      <c r="BG458" s="171">
        <f>IF(N458="zákl. prenesená",J458,0)</f>
        <v>0</v>
      </c>
      <c r="BH458" s="171">
        <f>IF(N458="zníž. prenesená",J458,0)</f>
        <v>0</v>
      </c>
      <c r="BI458" s="171">
        <f>IF(N458="nulová",J458,0)</f>
        <v>0</v>
      </c>
      <c r="BJ458" s="18" t="s">
        <v>87</v>
      </c>
      <c r="BK458" s="171">
        <f>ROUND(I458*H458,2)</f>
        <v>0</v>
      </c>
      <c r="BL458" s="18" t="s">
        <v>327</v>
      </c>
      <c r="BM458" s="170" t="s">
        <v>2983</v>
      </c>
    </row>
    <row r="459" spans="1:65" s="14" customFormat="1">
      <c r="B459" s="180"/>
      <c r="D459" s="173" t="s">
        <v>243</v>
      </c>
      <c r="E459" s="181" t="s">
        <v>1</v>
      </c>
      <c r="F459" s="182" t="s">
        <v>2984</v>
      </c>
      <c r="H459" s="183">
        <v>101.539</v>
      </c>
      <c r="I459" s="184"/>
      <c r="L459" s="180"/>
      <c r="M459" s="185"/>
      <c r="N459" s="186"/>
      <c r="O459" s="186"/>
      <c r="P459" s="186"/>
      <c r="Q459" s="186"/>
      <c r="R459" s="186"/>
      <c r="S459" s="186"/>
      <c r="T459" s="187"/>
      <c r="AT459" s="181" t="s">
        <v>243</v>
      </c>
      <c r="AU459" s="181" t="s">
        <v>87</v>
      </c>
      <c r="AV459" s="14" t="s">
        <v>87</v>
      </c>
      <c r="AW459" s="14" t="s">
        <v>29</v>
      </c>
      <c r="AX459" s="14" t="s">
        <v>82</v>
      </c>
      <c r="AY459" s="181" t="s">
        <v>234</v>
      </c>
    </row>
    <row r="460" spans="1:65" s="2" customFormat="1" ht="24.15" customHeight="1">
      <c r="A460" s="33"/>
      <c r="B460" s="157"/>
      <c r="C460" s="158" t="s">
        <v>943</v>
      </c>
      <c r="D460" s="158" t="s">
        <v>237</v>
      </c>
      <c r="E460" s="159" t="s">
        <v>2985</v>
      </c>
      <c r="F460" s="160" t="s">
        <v>2986</v>
      </c>
      <c r="G460" s="161" t="s">
        <v>256</v>
      </c>
      <c r="H460" s="162">
        <v>6.38</v>
      </c>
      <c r="I460" s="163"/>
      <c r="J460" s="164">
        <f>ROUND(I460*H460,2)</f>
        <v>0</v>
      </c>
      <c r="K460" s="165"/>
      <c r="L460" s="34"/>
      <c r="M460" s="166" t="s">
        <v>1</v>
      </c>
      <c r="N460" s="167" t="s">
        <v>41</v>
      </c>
      <c r="O460" s="62"/>
      <c r="P460" s="168">
        <f>O460*H460</f>
        <v>0</v>
      </c>
      <c r="Q460" s="168">
        <v>4.0000000000000001E-3</v>
      </c>
      <c r="R460" s="168">
        <f>Q460*H460</f>
        <v>2.5520000000000001E-2</v>
      </c>
      <c r="S460" s="168">
        <v>0</v>
      </c>
      <c r="T460" s="169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70" t="s">
        <v>327</v>
      </c>
      <c r="AT460" s="170" t="s">
        <v>237</v>
      </c>
      <c r="AU460" s="170" t="s">
        <v>87</v>
      </c>
      <c r="AY460" s="18" t="s">
        <v>234</v>
      </c>
      <c r="BE460" s="171">
        <f>IF(N460="základná",J460,0)</f>
        <v>0</v>
      </c>
      <c r="BF460" s="171">
        <f>IF(N460="znížená",J460,0)</f>
        <v>0</v>
      </c>
      <c r="BG460" s="171">
        <f>IF(N460="zákl. prenesená",J460,0)</f>
        <v>0</v>
      </c>
      <c r="BH460" s="171">
        <f>IF(N460="zníž. prenesená",J460,0)</f>
        <v>0</v>
      </c>
      <c r="BI460" s="171">
        <f>IF(N460="nulová",J460,0)</f>
        <v>0</v>
      </c>
      <c r="BJ460" s="18" t="s">
        <v>87</v>
      </c>
      <c r="BK460" s="171">
        <f>ROUND(I460*H460,2)</f>
        <v>0</v>
      </c>
      <c r="BL460" s="18" t="s">
        <v>327</v>
      </c>
      <c r="BM460" s="170" t="s">
        <v>2987</v>
      </c>
    </row>
    <row r="461" spans="1:65" s="14" customFormat="1">
      <c r="B461" s="180"/>
      <c r="D461" s="173" t="s">
        <v>243</v>
      </c>
      <c r="E461" s="181" t="s">
        <v>1</v>
      </c>
      <c r="F461" s="182" t="s">
        <v>2734</v>
      </c>
      <c r="H461" s="183">
        <v>6.38</v>
      </c>
      <c r="I461" s="184"/>
      <c r="L461" s="180"/>
      <c r="M461" s="185"/>
      <c r="N461" s="186"/>
      <c r="O461" s="186"/>
      <c r="P461" s="186"/>
      <c r="Q461" s="186"/>
      <c r="R461" s="186"/>
      <c r="S461" s="186"/>
      <c r="T461" s="187"/>
      <c r="AT461" s="181" t="s">
        <v>243</v>
      </c>
      <c r="AU461" s="181" t="s">
        <v>87</v>
      </c>
      <c r="AV461" s="14" t="s">
        <v>87</v>
      </c>
      <c r="AW461" s="14" t="s">
        <v>29</v>
      </c>
      <c r="AX461" s="14" t="s">
        <v>82</v>
      </c>
      <c r="AY461" s="181" t="s">
        <v>234</v>
      </c>
    </row>
    <row r="462" spans="1:65" s="2" customFormat="1" ht="24.15" customHeight="1">
      <c r="A462" s="33"/>
      <c r="B462" s="157"/>
      <c r="C462" s="199" t="s">
        <v>949</v>
      </c>
      <c r="D462" s="199" t="s">
        <v>478</v>
      </c>
      <c r="E462" s="200" t="s">
        <v>2988</v>
      </c>
      <c r="F462" s="201" t="s">
        <v>2989</v>
      </c>
      <c r="G462" s="202" t="s">
        <v>256</v>
      </c>
      <c r="H462" s="203">
        <v>7.6559999999999997</v>
      </c>
      <c r="I462" s="204"/>
      <c r="J462" s="205">
        <f>ROUND(I462*H462,2)</f>
        <v>0</v>
      </c>
      <c r="K462" s="206"/>
      <c r="L462" s="207"/>
      <c r="M462" s="208" t="s">
        <v>1</v>
      </c>
      <c r="N462" s="209" t="s">
        <v>41</v>
      </c>
      <c r="O462" s="62"/>
      <c r="P462" s="168">
        <f>O462*H462</f>
        <v>0</v>
      </c>
      <c r="Q462" s="168">
        <v>1.32E-3</v>
      </c>
      <c r="R462" s="168">
        <f>Q462*H462</f>
        <v>1.0105919999999999E-2</v>
      </c>
      <c r="S462" s="168">
        <v>0</v>
      </c>
      <c r="T462" s="169">
        <f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70" t="s">
        <v>643</v>
      </c>
      <c r="AT462" s="170" t="s">
        <v>478</v>
      </c>
      <c r="AU462" s="170" t="s">
        <v>87</v>
      </c>
      <c r="AY462" s="18" t="s">
        <v>234</v>
      </c>
      <c r="BE462" s="171">
        <f>IF(N462="základná",J462,0)</f>
        <v>0</v>
      </c>
      <c r="BF462" s="171">
        <f>IF(N462="znížená",J462,0)</f>
        <v>0</v>
      </c>
      <c r="BG462" s="171">
        <f>IF(N462="zákl. prenesená",J462,0)</f>
        <v>0</v>
      </c>
      <c r="BH462" s="171">
        <f>IF(N462="zníž. prenesená",J462,0)</f>
        <v>0</v>
      </c>
      <c r="BI462" s="171">
        <f>IF(N462="nulová",J462,0)</f>
        <v>0</v>
      </c>
      <c r="BJ462" s="18" t="s">
        <v>87</v>
      </c>
      <c r="BK462" s="171">
        <f>ROUND(I462*H462,2)</f>
        <v>0</v>
      </c>
      <c r="BL462" s="18" t="s">
        <v>327</v>
      </c>
      <c r="BM462" s="170" t="s">
        <v>2990</v>
      </c>
    </row>
    <row r="463" spans="1:65" s="14" customFormat="1">
      <c r="B463" s="180"/>
      <c r="D463" s="173" t="s">
        <v>243</v>
      </c>
      <c r="E463" s="181" t="s">
        <v>1</v>
      </c>
      <c r="F463" s="182" t="s">
        <v>2991</v>
      </c>
      <c r="H463" s="183">
        <v>7.6559999999999997</v>
      </c>
      <c r="I463" s="184"/>
      <c r="L463" s="180"/>
      <c r="M463" s="185"/>
      <c r="N463" s="186"/>
      <c r="O463" s="186"/>
      <c r="P463" s="186"/>
      <c r="Q463" s="186"/>
      <c r="R463" s="186"/>
      <c r="S463" s="186"/>
      <c r="T463" s="187"/>
      <c r="AT463" s="181" t="s">
        <v>243</v>
      </c>
      <c r="AU463" s="181" t="s">
        <v>87</v>
      </c>
      <c r="AV463" s="14" t="s">
        <v>87</v>
      </c>
      <c r="AW463" s="14" t="s">
        <v>29</v>
      </c>
      <c r="AX463" s="14" t="s">
        <v>82</v>
      </c>
      <c r="AY463" s="181" t="s">
        <v>234</v>
      </c>
    </row>
    <row r="464" spans="1:65" s="2" customFormat="1" ht="24.15" customHeight="1">
      <c r="A464" s="33"/>
      <c r="B464" s="157"/>
      <c r="C464" s="158" t="s">
        <v>954</v>
      </c>
      <c r="D464" s="158" t="s">
        <v>237</v>
      </c>
      <c r="E464" s="159" t="s">
        <v>1433</v>
      </c>
      <c r="F464" s="160" t="s">
        <v>1434</v>
      </c>
      <c r="G464" s="161" t="s">
        <v>267</v>
      </c>
      <c r="H464" s="162">
        <v>1.8220000000000001</v>
      </c>
      <c r="I464" s="163"/>
      <c r="J464" s="164">
        <f>ROUND(I464*H464,2)</f>
        <v>0</v>
      </c>
      <c r="K464" s="165"/>
      <c r="L464" s="34"/>
      <c r="M464" s="166" t="s">
        <v>1</v>
      </c>
      <c r="N464" s="167" t="s">
        <v>41</v>
      </c>
      <c r="O464" s="62"/>
      <c r="P464" s="168">
        <f>O464*H464</f>
        <v>0</v>
      </c>
      <c r="Q464" s="168">
        <v>0</v>
      </c>
      <c r="R464" s="168">
        <f>Q464*H464</f>
        <v>0</v>
      </c>
      <c r="S464" s="168">
        <v>0</v>
      </c>
      <c r="T464" s="169">
        <f>S464*H464</f>
        <v>0</v>
      </c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R464" s="170" t="s">
        <v>327</v>
      </c>
      <c r="AT464" s="170" t="s">
        <v>237</v>
      </c>
      <c r="AU464" s="170" t="s">
        <v>87</v>
      </c>
      <c r="AY464" s="18" t="s">
        <v>234</v>
      </c>
      <c r="BE464" s="171">
        <f>IF(N464="základná",J464,0)</f>
        <v>0</v>
      </c>
      <c r="BF464" s="171">
        <f>IF(N464="znížená",J464,0)</f>
        <v>0</v>
      </c>
      <c r="BG464" s="171">
        <f>IF(N464="zákl. prenesená",J464,0)</f>
        <v>0</v>
      </c>
      <c r="BH464" s="171">
        <f>IF(N464="zníž. prenesená",J464,0)</f>
        <v>0</v>
      </c>
      <c r="BI464" s="171">
        <f>IF(N464="nulová",J464,0)</f>
        <v>0</v>
      </c>
      <c r="BJ464" s="18" t="s">
        <v>87</v>
      </c>
      <c r="BK464" s="171">
        <f>ROUND(I464*H464,2)</f>
        <v>0</v>
      </c>
      <c r="BL464" s="18" t="s">
        <v>327</v>
      </c>
      <c r="BM464" s="170" t="s">
        <v>2992</v>
      </c>
    </row>
    <row r="465" spans="1:65" s="12" customFormat="1" ht="22.95" customHeight="1">
      <c r="B465" s="144"/>
      <c r="D465" s="145" t="s">
        <v>74</v>
      </c>
      <c r="E465" s="155" t="s">
        <v>333</v>
      </c>
      <c r="F465" s="155" t="s">
        <v>334</v>
      </c>
      <c r="I465" s="147"/>
      <c r="J465" s="156">
        <f>BK465</f>
        <v>0</v>
      </c>
      <c r="L465" s="144"/>
      <c r="M465" s="149"/>
      <c r="N465" s="150"/>
      <c r="O465" s="150"/>
      <c r="P465" s="151">
        <f>SUM(P466:P488)</f>
        <v>0</v>
      </c>
      <c r="Q465" s="150"/>
      <c r="R465" s="151">
        <f>SUM(R466:R488)</f>
        <v>6.2251360600000005</v>
      </c>
      <c r="S465" s="150"/>
      <c r="T465" s="152">
        <f>SUM(T466:T488)</f>
        <v>0</v>
      </c>
      <c r="AR465" s="145" t="s">
        <v>87</v>
      </c>
      <c r="AT465" s="153" t="s">
        <v>74</v>
      </c>
      <c r="AU465" s="153" t="s">
        <v>82</v>
      </c>
      <c r="AY465" s="145" t="s">
        <v>234</v>
      </c>
      <c r="BK465" s="154">
        <f>SUM(BK466:BK488)</f>
        <v>0</v>
      </c>
    </row>
    <row r="466" spans="1:65" s="2" customFormat="1" ht="24.15" customHeight="1">
      <c r="A466" s="33"/>
      <c r="B466" s="157"/>
      <c r="C466" s="158" t="s">
        <v>959</v>
      </c>
      <c r="D466" s="158" t="s">
        <v>237</v>
      </c>
      <c r="E466" s="159" t="s">
        <v>927</v>
      </c>
      <c r="F466" s="160" t="s">
        <v>928</v>
      </c>
      <c r="G466" s="161" t="s">
        <v>256</v>
      </c>
      <c r="H466" s="162">
        <v>23.036999999999999</v>
      </c>
      <c r="I466" s="163"/>
      <c r="J466" s="164">
        <f>ROUND(I466*H466,2)</f>
        <v>0</v>
      </c>
      <c r="K466" s="165"/>
      <c r="L466" s="34"/>
      <c r="M466" s="166" t="s">
        <v>1</v>
      </c>
      <c r="N466" s="167" t="s">
        <v>41</v>
      </c>
      <c r="O466" s="62"/>
      <c r="P466" s="168">
        <f>O466*H466</f>
        <v>0</v>
      </c>
      <c r="Q466" s="168">
        <v>0</v>
      </c>
      <c r="R466" s="168">
        <f>Q466*H466</f>
        <v>0</v>
      </c>
      <c r="S466" s="168">
        <v>0</v>
      </c>
      <c r="T466" s="169">
        <f>S466*H466</f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70" t="s">
        <v>327</v>
      </c>
      <c r="AT466" s="170" t="s">
        <v>237</v>
      </c>
      <c r="AU466" s="170" t="s">
        <v>87</v>
      </c>
      <c r="AY466" s="18" t="s">
        <v>234</v>
      </c>
      <c r="BE466" s="171">
        <f>IF(N466="základná",J466,0)</f>
        <v>0</v>
      </c>
      <c r="BF466" s="171">
        <f>IF(N466="znížená",J466,0)</f>
        <v>0</v>
      </c>
      <c r="BG466" s="171">
        <f>IF(N466="zákl. prenesená",J466,0)</f>
        <v>0</v>
      </c>
      <c r="BH466" s="171">
        <f>IF(N466="zníž. prenesená",J466,0)</f>
        <v>0</v>
      </c>
      <c r="BI466" s="171">
        <f>IF(N466="nulová",J466,0)</f>
        <v>0</v>
      </c>
      <c r="BJ466" s="18" t="s">
        <v>87</v>
      </c>
      <c r="BK466" s="171">
        <f>ROUND(I466*H466,2)</f>
        <v>0</v>
      </c>
      <c r="BL466" s="18" t="s">
        <v>327</v>
      </c>
      <c r="BM466" s="170" t="s">
        <v>2993</v>
      </c>
    </row>
    <row r="467" spans="1:65" s="13" customFormat="1">
      <c r="B467" s="172"/>
      <c r="D467" s="173" t="s">
        <v>243</v>
      </c>
      <c r="E467" s="174" t="s">
        <v>1</v>
      </c>
      <c r="F467" s="175" t="s">
        <v>930</v>
      </c>
      <c r="H467" s="174" t="s">
        <v>1</v>
      </c>
      <c r="I467" s="176"/>
      <c r="L467" s="172"/>
      <c r="M467" s="177"/>
      <c r="N467" s="178"/>
      <c r="O467" s="178"/>
      <c r="P467" s="178"/>
      <c r="Q467" s="178"/>
      <c r="R467" s="178"/>
      <c r="S467" s="178"/>
      <c r="T467" s="179"/>
      <c r="AT467" s="174" t="s">
        <v>243</v>
      </c>
      <c r="AU467" s="174" t="s">
        <v>87</v>
      </c>
      <c r="AV467" s="13" t="s">
        <v>82</v>
      </c>
      <c r="AW467" s="13" t="s">
        <v>29</v>
      </c>
      <c r="AX467" s="13" t="s">
        <v>75</v>
      </c>
      <c r="AY467" s="174" t="s">
        <v>234</v>
      </c>
    </row>
    <row r="468" spans="1:65" s="14" customFormat="1">
      <c r="B468" s="180"/>
      <c r="D468" s="173" t="s">
        <v>243</v>
      </c>
      <c r="E468" s="181" t="s">
        <v>1</v>
      </c>
      <c r="F468" s="182" t="s">
        <v>2994</v>
      </c>
      <c r="H468" s="183">
        <v>23.036999999999999</v>
      </c>
      <c r="I468" s="184"/>
      <c r="L468" s="180"/>
      <c r="M468" s="185"/>
      <c r="N468" s="186"/>
      <c r="O468" s="186"/>
      <c r="P468" s="186"/>
      <c r="Q468" s="186"/>
      <c r="R468" s="186"/>
      <c r="S468" s="186"/>
      <c r="T468" s="187"/>
      <c r="AT468" s="181" t="s">
        <v>243</v>
      </c>
      <c r="AU468" s="181" t="s">
        <v>87</v>
      </c>
      <c r="AV468" s="14" t="s">
        <v>87</v>
      </c>
      <c r="AW468" s="14" t="s">
        <v>29</v>
      </c>
      <c r="AX468" s="14" t="s">
        <v>82</v>
      </c>
      <c r="AY468" s="181" t="s">
        <v>234</v>
      </c>
    </row>
    <row r="469" spans="1:65" s="2" customFormat="1" ht="24.15" customHeight="1">
      <c r="A469" s="33"/>
      <c r="B469" s="157"/>
      <c r="C469" s="199" t="s">
        <v>965</v>
      </c>
      <c r="D469" s="199" t="s">
        <v>478</v>
      </c>
      <c r="E469" s="200" t="s">
        <v>934</v>
      </c>
      <c r="F469" s="201" t="s">
        <v>873</v>
      </c>
      <c r="G469" s="202" t="s">
        <v>256</v>
      </c>
      <c r="H469" s="203">
        <v>25.341000000000001</v>
      </c>
      <c r="I469" s="204"/>
      <c r="J469" s="205">
        <f>ROUND(I469*H469,2)</f>
        <v>0</v>
      </c>
      <c r="K469" s="206"/>
      <c r="L469" s="207"/>
      <c r="M469" s="208" t="s">
        <v>1</v>
      </c>
      <c r="N469" s="209" t="s">
        <v>41</v>
      </c>
      <c r="O469" s="62"/>
      <c r="P469" s="168">
        <f>O469*H469</f>
        <v>0</v>
      </c>
      <c r="Q469" s="168">
        <v>1.0999999999999999E-2</v>
      </c>
      <c r="R469" s="168">
        <f>Q469*H469</f>
        <v>0.27875099999999997</v>
      </c>
      <c r="S469" s="168">
        <v>0</v>
      </c>
      <c r="T469" s="169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70" t="s">
        <v>643</v>
      </c>
      <c r="AT469" s="170" t="s">
        <v>478</v>
      </c>
      <c r="AU469" s="170" t="s">
        <v>87</v>
      </c>
      <c r="AY469" s="18" t="s">
        <v>234</v>
      </c>
      <c r="BE469" s="171">
        <f>IF(N469="základná",J469,0)</f>
        <v>0</v>
      </c>
      <c r="BF469" s="171">
        <f>IF(N469="znížená",J469,0)</f>
        <v>0</v>
      </c>
      <c r="BG469" s="171">
        <f>IF(N469="zákl. prenesená",J469,0)</f>
        <v>0</v>
      </c>
      <c r="BH469" s="171">
        <f>IF(N469="zníž. prenesená",J469,0)</f>
        <v>0</v>
      </c>
      <c r="BI469" s="171">
        <f>IF(N469="nulová",J469,0)</f>
        <v>0</v>
      </c>
      <c r="BJ469" s="18" t="s">
        <v>87</v>
      </c>
      <c r="BK469" s="171">
        <f>ROUND(I469*H469,2)</f>
        <v>0</v>
      </c>
      <c r="BL469" s="18" t="s">
        <v>327</v>
      </c>
      <c r="BM469" s="170" t="s">
        <v>2995</v>
      </c>
    </row>
    <row r="470" spans="1:65" s="2" customFormat="1" ht="33" customHeight="1">
      <c r="A470" s="33"/>
      <c r="B470" s="157"/>
      <c r="C470" s="158" t="s">
        <v>969</v>
      </c>
      <c r="D470" s="158" t="s">
        <v>237</v>
      </c>
      <c r="E470" s="159" t="s">
        <v>2996</v>
      </c>
      <c r="F470" s="160" t="s">
        <v>2997</v>
      </c>
      <c r="G470" s="161" t="s">
        <v>256</v>
      </c>
      <c r="H470" s="162">
        <v>6.01</v>
      </c>
      <c r="I470" s="163"/>
      <c r="J470" s="164">
        <f>ROUND(I470*H470,2)</f>
        <v>0</v>
      </c>
      <c r="K470" s="165"/>
      <c r="L470" s="34"/>
      <c r="M470" s="166" t="s">
        <v>1</v>
      </c>
      <c r="N470" s="167" t="s">
        <v>41</v>
      </c>
      <c r="O470" s="62"/>
      <c r="P470" s="168">
        <f>O470*H470</f>
        <v>0</v>
      </c>
      <c r="Q470" s="168">
        <v>1.174E-2</v>
      </c>
      <c r="R470" s="168">
        <f>Q470*H470</f>
        <v>7.0557400000000006E-2</v>
      </c>
      <c r="S470" s="168">
        <v>0</v>
      </c>
      <c r="T470" s="169">
        <f>S470*H470</f>
        <v>0</v>
      </c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R470" s="170" t="s">
        <v>327</v>
      </c>
      <c r="AT470" s="170" t="s">
        <v>237</v>
      </c>
      <c r="AU470" s="170" t="s">
        <v>87</v>
      </c>
      <c r="AY470" s="18" t="s">
        <v>234</v>
      </c>
      <c r="BE470" s="171">
        <f>IF(N470="základná",J470,0)</f>
        <v>0</v>
      </c>
      <c r="BF470" s="171">
        <f>IF(N470="znížená",J470,0)</f>
        <v>0</v>
      </c>
      <c r="BG470" s="171">
        <f>IF(N470="zákl. prenesená",J470,0)</f>
        <v>0</v>
      </c>
      <c r="BH470" s="171">
        <f>IF(N470="zníž. prenesená",J470,0)</f>
        <v>0</v>
      </c>
      <c r="BI470" s="171">
        <f>IF(N470="nulová",J470,0)</f>
        <v>0</v>
      </c>
      <c r="BJ470" s="18" t="s">
        <v>87</v>
      </c>
      <c r="BK470" s="171">
        <f>ROUND(I470*H470,2)</f>
        <v>0</v>
      </c>
      <c r="BL470" s="18" t="s">
        <v>327</v>
      </c>
      <c r="BM470" s="170" t="s">
        <v>2998</v>
      </c>
    </row>
    <row r="471" spans="1:65" s="13" customFormat="1">
      <c r="B471" s="172"/>
      <c r="D471" s="173" t="s">
        <v>243</v>
      </c>
      <c r="E471" s="174" t="s">
        <v>1</v>
      </c>
      <c r="F471" s="175" t="s">
        <v>2999</v>
      </c>
      <c r="H471" s="174" t="s">
        <v>1</v>
      </c>
      <c r="I471" s="176"/>
      <c r="L471" s="172"/>
      <c r="M471" s="177"/>
      <c r="N471" s="178"/>
      <c r="O471" s="178"/>
      <c r="P471" s="178"/>
      <c r="Q471" s="178"/>
      <c r="R471" s="178"/>
      <c r="S471" s="178"/>
      <c r="T471" s="179"/>
      <c r="AT471" s="174" t="s">
        <v>243</v>
      </c>
      <c r="AU471" s="174" t="s">
        <v>87</v>
      </c>
      <c r="AV471" s="13" t="s">
        <v>82</v>
      </c>
      <c r="AW471" s="13" t="s">
        <v>29</v>
      </c>
      <c r="AX471" s="13" t="s">
        <v>75</v>
      </c>
      <c r="AY471" s="174" t="s">
        <v>234</v>
      </c>
    </row>
    <row r="472" spans="1:65" s="14" customFormat="1">
      <c r="B472" s="180"/>
      <c r="D472" s="173" t="s">
        <v>243</v>
      </c>
      <c r="E472" s="181" t="s">
        <v>1</v>
      </c>
      <c r="F472" s="182" t="s">
        <v>3000</v>
      </c>
      <c r="H472" s="183">
        <v>6.01</v>
      </c>
      <c r="I472" s="184"/>
      <c r="L472" s="180"/>
      <c r="M472" s="185"/>
      <c r="N472" s="186"/>
      <c r="O472" s="186"/>
      <c r="P472" s="186"/>
      <c r="Q472" s="186"/>
      <c r="R472" s="186"/>
      <c r="S472" s="186"/>
      <c r="T472" s="187"/>
      <c r="AT472" s="181" t="s">
        <v>243</v>
      </c>
      <c r="AU472" s="181" t="s">
        <v>87</v>
      </c>
      <c r="AV472" s="14" t="s">
        <v>87</v>
      </c>
      <c r="AW472" s="14" t="s">
        <v>29</v>
      </c>
      <c r="AX472" s="14" t="s">
        <v>82</v>
      </c>
      <c r="AY472" s="181" t="s">
        <v>234</v>
      </c>
    </row>
    <row r="473" spans="1:65" s="2" customFormat="1" ht="33" customHeight="1">
      <c r="A473" s="33"/>
      <c r="B473" s="157"/>
      <c r="C473" s="158" t="s">
        <v>984</v>
      </c>
      <c r="D473" s="158" t="s">
        <v>237</v>
      </c>
      <c r="E473" s="159" t="s">
        <v>937</v>
      </c>
      <c r="F473" s="160" t="s">
        <v>938</v>
      </c>
      <c r="G473" s="161" t="s">
        <v>240</v>
      </c>
      <c r="H473" s="162">
        <v>87.32</v>
      </c>
      <c r="I473" s="163"/>
      <c r="J473" s="164">
        <f>ROUND(I473*H473,2)</f>
        <v>0</v>
      </c>
      <c r="K473" s="165"/>
      <c r="L473" s="34"/>
      <c r="M473" s="166" t="s">
        <v>1</v>
      </c>
      <c r="N473" s="167" t="s">
        <v>41</v>
      </c>
      <c r="O473" s="62"/>
      <c r="P473" s="168">
        <f>O473*H473</f>
        <v>0</v>
      </c>
      <c r="Q473" s="168">
        <v>2.1000000000000001E-4</v>
      </c>
      <c r="R473" s="168">
        <f>Q473*H473</f>
        <v>1.8337199999999998E-2</v>
      </c>
      <c r="S473" s="168">
        <v>0</v>
      </c>
      <c r="T473" s="169">
        <f>S473*H473</f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70" t="s">
        <v>327</v>
      </c>
      <c r="AT473" s="170" t="s">
        <v>237</v>
      </c>
      <c r="AU473" s="170" t="s">
        <v>87</v>
      </c>
      <c r="AY473" s="18" t="s">
        <v>234</v>
      </c>
      <c r="BE473" s="171">
        <f>IF(N473="základná",J473,0)</f>
        <v>0</v>
      </c>
      <c r="BF473" s="171">
        <f>IF(N473="znížená",J473,0)</f>
        <v>0</v>
      </c>
      <c r="BG473" s="171">
        <f>IF(N473="zákl. prenesená",J473,0)</f>
        <v>0</v>
      </c>
      <c r="BH473" s="171">
        <f>IF(N473="zníž. prenesená",J473,0)</f>
        <v>0</v>
      </c>
      <c r="BI473" s="171">
        <f>IF(N473="nulová",J473,0)</f>
        <v>0</v>
      </c>
      <c r="BJ473" s="18" t="s">
        <v>87</v>
      </c>
      <c r="BK473" s="171">
        <f>ROUND(I473*H473,2)</f>
        <v>0</v>
      </c>
      <c r="BL473" s="18" t="s">
        <v>327</v>
      </c>
      <c r="BM473" s="170" t="s">
        <v>3001</v>
      </c>
    </row>
    <row r="474" spans="1:65" s="13" customFormat="1">
      <c r="B474" s="172"/>
      <c r="D474" s="173" t="s">
        <v>243</v>
      </c>
      <c r="E474" s="174" t="s">
        <v>1</v>
      </c>
      <c r="F474" s="175" t="s">
        <v>3002</v>
      </c>
      <c r="H474" s="174" t="s">
        <v>1</v>
      </c>
      <c r="I474" s="176"/>
      <c r="L474" s="172"/>
      <c r="M474" s="177"/>
      <c r="N474" s="178"/>
      <c r="O474" s="178"/>
      <c r="P474" s="178"/>
      <c r="Q474" s="178"/>
      <c r="R474" s="178"/>
      <c r="S474" s="178"/>
      <c r="T474" s="179"/>
      <c r="AT474" s="174" t="s">
        <v>243</v>
      </c>
      <c r="AU474" s="174" t="s">
        <v>87</v>
      </c>
      <c r="AV474" s="13" t="s">
        <v>82</v>
      </c>
      <c r="AW474" s="13" t="s">
        <v>29</v>
      </c>
      <c r="AX474" s="13" t="s">
        <v>75</v>
      </c>
      <c r="AY474" s="174" t="s">
        <v>234</v>
      </c>
    </row>
    <row r="475" spans="1:65" s="14" customFormat="1">
      <c r="B475" s="180"/>
      <c r="D475" s="173" t="s">
        <v>243</v>
      </c>
      <c r="E475" s="181" t="s">
        <v>1</v>
      </c>
      <c r="F475" s="182" t="s">
        <v>3003</v>
      </c>
      <c r="H475" s="183">
        <v>87.32</v>
      </c>
      <c r="I475" s="184"/>
      <c r="L475" s="180"/>
      <c r="M475" s="185"/>
      <c r="N475" s="186"/>
      <c r="O475" s="186"/>
      <c r="P475" s="186"/>
      <c r="Q475" s="186"/>
      <c r="R475" s="186"/>
      <c r="S475" s="186"/>
      <c r="T475" s="187"/>
      <c r="AT475" s="181" t="s">
        <v>243</v>
      </c>
      <c r="AU475" s="181" t="s">
        <v>87</v>
      </c>
      <c r="AV475" s="14" t="s">
        <v>87</v>
      </c>
      <c r="AW475" s="14" t="s">
        <v>29</v>
      </c>
      <c r="AX475" s="14" t="s">
        <v>82</v>
      </c>
      <c r="AY475" s="181" t="s">
        <v>234</v>
      </c>
    </row>
    <row r="476" spans="1:65" s="2" customFormat="1" ht="33" customHeight="1">
      <c r="A476" s="33"/>
      <c r="B476" s="157"/>
      <c r="C476" s="158" t="s">
        <v>993</v>
      </c>
      <c r="D476" s="158" t="s">
        <v>237</v>
      </c>
      <c r="E476" s="159" t="s">
        <v>3004</v>
      </c>
      <c r="F476" s="160" t="s">
        <v>3005</v>
      </c>
      <c r="G476" s="161" t="s">
        <v>240</v>
      </c>
      <c r="H476" s="162">
        <v>161.19999999999999</v>
      </c>
      <c r="I476" s="163"/>
      <c r="J476" s="164">
        <f>ROUND(I476*H476,2)</f>
        <v>0</v>
      </c>
      <c r="K476" s="165"/>
      <c r="L476" s="34"/>
      <c r="M476" s="166" t="s">
        <v>1</v>
      </c>
      <c r="N476" s="167" t="s">
        <v>41</v>
      </c>
      <c r="O476" s="62"/>
      <c r="P476" s="168">
        <f>O476*H476</f>
        <v>0</v>
      </c>
      <c r="Q476" s="168">
        <v>2.1000000000000001E-4</v>
      </c>
      <c r="R476" s="168">
        <f>Q476*H476</f>
        <v>3.3852E-2</v>
      </c>
      <c r="S476" s="168">
        <v>0</v>
      </c>
      <c r="T476" s="169">
        <f>S476*H476</f>
        <v>0</v>
      </c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R476" s="170" t="s">
        <v>327</v>
      </c>
      <c r="AT476" s="170" t="s">
        <v>237</v>
      </c>
      <c r="AU476" s="170" t="s">
        <v>87</v>
      </c>
      <c r="AY476" s="18" t="s">
        <v>234</v>
      </c>
      <c r="BE476" s="171">
        <f>IF(N476="základná",J476,0)</f>
        <v>0</v>
      </c>
      <c r="BF476" s="171">
        <f>IF(N476="znížená",J476,0)</f>
        <v>0</v>
      </c>
      <c r="BG476" s="171">
        <f>IF(N476="zákl. prenesená",J476,0)</f>
        <v>0</v>
      </c>
      <c r="BH476" s="171">
        <f>IF(N476="zníž. prenesená",J476,0)</f>
        <v>0</v>
      </c>
      <c r="BI476" s="171">
        <f>IF(N476="nulová",J476,0)</f>
        <v>0</v>
      </c>
      <c r="BJ476" s="18" t="s">
        <v>87</v>
      </c>
      <c r="BK476" s="171">
        <f>ROUND(I476*H476,2)</f>
        <v>0</v>
      </c>
      <c r="BL476" s="18" t="s">
        <v>327</v>
      </c>
      <c r="BM476" s="170" t="s">
        <v>3006</v>
      </c>
    </row>
    <row r="477" spans="1:65" s="14" customFormat="1" ht="20.399999999999999">
      <c r="B477" s="180"/>
      <c r="D477" s="173" t="s">
        <v>243</v>
      </c>
      <c r="E477" s="181" t="s">
        <v>1</v>
      </c>
      <c r="F477" s="182" t="s">
        <v>3007</v>
      </c>
      <c r="H477" s="183">
        <v>161.19999999999999</v>
      </c>
      <c r="I477" s="184"/>
      <c r="L477" s="180"/>
      <c r="M477" s="185"/>
      <c r="N477" s="186"/>
      <c r="O477" s="186"/>
      <c r="P477" s="186"/>
      <c r="Q477" s="186"/>
      <c r="R477" s="186"/>
      <c r="S477" s="186"/>
      <c r="T477" s="187"/>
      <c r="AT477" s="181" t="s">
        <v>243</v>
      </c>
      <c r="AU477" s="181" t="s">
        <v>87</v>
      </c>
      <c r="AV477" s="14" t="s">
        <v>87</v>
      </c>
      <c r="AW477" s="14" t="s">
        <v>29</v>
      </c>
      <c r="AX477" s="14" t="s">
        <v>82</v>
      </c>
      <c r="AY477" s="181" t="s">
        <v>234</v>
      </c>
    </row>
    <row r="478" spans="1:65" s="2" customFormat="1" ht="16.5" customHeight="1">
      <c r="A478" s="33"/>
      <c r="B478" s="157"/>
      <c r="C478" s="199" t="s">
        <v>997</v>
      </c>
      <c r="D478" s="199" t="s">
        <v>478</v>
      </c>
      <c r="E478" s="200" t="s">
        <v>944</v>
      </c>
      <c r="F478" s="201" t="s">
        <v>945</v>
      </c>
      <c r="G478" s="202" t="s">
        <v>453</v>
      </c>
      <c r="H478" s="203">
        <v>6.585</v>
      </c>
      <c r="I478" s="204"/>
      <c r="J478" s="205">
        <f>ROUND(I478*H478,2)</f>
        <v>0</v>
      </c>
      <c r="K478" s="206"/>
      <c r="L478" s="207"/>
      <c r="M478" s="208" t="s">
        <v>1</v>
      </c>
      <c r="N478" s="209" t="s">
        <v>41</v>
      </c>
      <c r="O478" s="62"/>
      <c r="P478" s="168">
        <f>O478*H478</f>
        <v>0</v>
      </c>
      <c r="Q478" s="168">
        <v>0.55000000000000004</v>
      </c>
      <c r="R478" s="168">
        <f>Q478*H478</f>
        <v>3.6217500000000005</v>
      </c>
      <c r="S478" s="168">
        <v>0</v>
      </c>
      <c r="T478" s="169">
        <f>S478*H478</f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70" t="s">
        <v>643</v>
      </c>
      <c r="AT478" s="170" t="s">
        <v>478</v>
      </c>
      <c r="AU478" s="170" t="s">
        <v>87</v>
      </c>
      <c r="AY478" s="18" t="s">
        <v>234</v>
      </c>
      <c r="BE478" s="171">
        <f>IF(N478="základná",J478,0)</f>
        <v>0</v>
      </c>
      <c r="BF478" s="171">
        <f>IF(N478="znížená",J478,0)</f>
        <v>0</v>
      </c>
      <c r="BG478" s="171">
        <f>IF(N478="zákl. prenesená",J478,0)</f>
        <v>0</v>
      </c>
      <c r="BH478" s="171">
        <f>IF(N478="zníž. prenesená",J478,0)</f>
        <v>0</v>
      </c>
      <c r="BI478" s="171">
        <f>IF(N478="nulová",J478,0)</f>
        <v>0</v>
      </c>
      <c r="BJ478" s="18" t="s">
        <v>87</v>
      </c>
      <c r="BK478" s="171">
        <f>ROUND(I478*H478,2)</f>
        <v>0</v>
      </c>
      <c r="BL478" s="18" t="s">
        <v>327</v>
      </c>
      <c r="BM478" s="170" t="s">
        <v>3008</v>
      </c>
    </row>
    <row r="479" spans="1:65" s="14" customFormat="1" ht="20.399999999999999">
      <c r="B479" s="180"/>
      <c r="D479" s="173" t="s">
        <v>243</v>
      </c>
      <c r="E479" s="181" t="s">
        <v>1</v>
      </c>
      <c r="F479" s="182" t="s">
        <v>3009</v>
      </c>
      <c r="H479" s="183">
        <v>5.6420000000000003</v>
      </c>
      <c r="I479" s="184"/>
      <c r="L479" s="180"/>
      <c r="M479" s="185"/>
      <c r="N479" s="186"/>
      <c r="O479" s="186"/>
      <c r="P479" s="186"/>
      <c r="Q479" s="186"/>
      <c r="R479" s="186"/>
      <c r="S479" s="186"/>
      <c r="T479" s="187"/>
      <c r="AT479" s="181" t="s">
        <v>243</v>
      </c>
      <c r="AU479" s="181" t="s">
        <v>87</v>
      </c>
      <c r="AV479" s="14" t="s">
        <v>87</v>
      </c>
      <c r="AW479" s="14" t="s">
        <v>29</v>
      </c>
      <c r="AX479" s="14" t="s">
        <v>75</v>
      </c>
      <c r="AY479" s="181" t="s">
        <v>234</v>
      </c>
    </row>
    <row r="480" spans="1:65" s="13" customFormat="1">
      <c r="B480" s="172"/>
      <c r="D480" s="173" t="s">
        <v>243</v>
      </c>
      <c r="E480" s="174" t="s">
        <v>1</v>
      </c>
      <c r="F480" s="175" t="s">
        <v>3002</v>
      </c>
      <c r="H480" s="174" t="s">
        <v>1</v>
      </c>
      <c r="I480" s="176"/>
      <c r="L480" s="172"/>
      <c r="M480" s="177"/>
      <c r="N480" s="178"/>
      <c r="O480" s="178"/>
      <c r="P480" s="178"/>
      <c r="Q480" s="178"/>
      <c r="R480" s="178"/>
      <c r="S480" s="178"/>
      <c r="T480" s="179"/>
      <c r="AT480" s="174" t="s">
        <v>243</v>
      </c>
      <c r="AU480" s="174" t="s">
        <v>87</v>
      </c>
      <c r="AV480" s="13" t="s">
        <v>82</v>
      </c>
      <c r="AW480" s="13" t="s">
        <v>29</v>
      </c>
      <c r="AX480" s="13" t="s">
        <v>75</v>
      </c>
      <c r="AY480" s="174" t="s">
        <v>234</v>
      </c>
    </row>
    <row r="481" spans="1:65" s="14" customFormat="1">
      <c r="B481" s="180"/>
      <c r="D481" s="173" t="s">
        <v>243</v>
      </c>
      <c r="E481" s="181" t="s">
        <v>1</v>
      </c>
      <c r="F481" s="182" t="s">
        <v>3010</v>
      </c>
      <c r="H481" s="183">
        <v>0.314</v>
      </c>
      <c r="I481" s="184"/>
      <c r="L481" s="180"/>
      <c r="M481" s="185"/>
      <c r="N481" s="186"/>
      <c r="O481" s="186"/>
      <c r="P481" s="186"/>
      <c r="Q481" s="186"/>
      <c r="R481" s="186"/>
      <c r="S481" s="186"/>
      <c r="T481" s="187"/>
      <c r="AT481" s="181" t="s">
        <v>243</v>
      </c>
      <c r="AU481" s="181" t="s">
        <v>87</v>
      </c>
      <c r="AV481" s="14" t="s">
        <v>87</v>
      </c>
      <c r="AW481" s="14" t="s">
        <v>29</v>
      </c>
      <c r="AX481" s="14" t="s">
        <v>75</v>
      </c>
      <c r="AY481" s="181" t="s">
        <v>234</v>
      </c>
    </row>
    <row r="482" spans="1:65" s="14" customFormat="1">
      <c r="B482" s="180"/>
      <c r="D482" s="173" t="s">
        <v>243</v>
      </c>
      <c r="E482" s="181" t="s">
        <v>1</v>
      </c>
      <c r="F482" s="182" t="s">
        <v>3011</v>
      </c>
      <c r="H482" s="183">
        <v>0.629</v>
      </c>
      <c r="I482" s="184"/>
      <c r="L482" s="180"/>
      <c r="M482" s="185"/>
      <c r="N482" s="186"/>
      <c r="O482" s="186"/>
      <c r="P482" s="186"/>
      <c r="Q482" s="186"/>
      <c r="R482" s="186"/>
      <c r="S482" s="186"/>
      <c r="T482" s="187"/>
      <c r="AT482" s="181" t="s">
        <v>243</v>
      </c>
      <c r="AU482" s="181" t="s">
        <v>87</v>
      </c>
      <c r="AV482" s="14" t="s">
        <v>87</v>
      </c>
      <c r="AW482" s="14" t="s">
        <v>29</v>
      </c>
      <c r="AX482" s="14" t="s">
        <v>75</v>
      </c>
      <c r="AY482" s="181" t="s">
        <v>234</v>
      </c>
    </row>
    <row r="483" spans="1:65" s="15" customFormat="1">
      <c r="B483" s="188"/>
      <c r="D483" s="173" t="s">
        <v>243</v>
      </c>
      <c r="E483" s="189" t="s">
        <v>1</v>
      </c>
      <c r="F483" s="190" t="s">
        <v>248</v>
      </c>
      <c r="H483" s="191">
        <v>6.585</v>
      </c>
      <c r="I483" s="192"/>
      <c r="L483" s="188"/>
      <c r="M483" s="193"/>
      <c r="N483" s="194"/>
      <c r="O483" s="194"/>
      <c r="P483" s="194"/>
      <c r="Q483" s="194"/>
      <c r="R483" s="194"/>
      <c r="S483" s="194"/>
      <c r="T483" s="195"/>
      <c r="AT483" s="189" t="s">
        <v>243</v>
      </c>
      <c r="AU483" s="189" t="s">
        <v>87</v>
      </c>
      <c r="AV483" s="15" t="s">
        <v>241</v>
      </c>
      <c r="AW483" s="15" t="s">
        <v>29</v>
      </c>
      <c r="AX483" s="15" t="s">
        <v>82</v>
      </c>
      <c r="AY483" s="189" t="s">
        <v>234</v>
      </c>
    </row>
    <row r="484" spans="1:65" s="2" customFormat="1" ht="24.15" customHeight="1">
      <c r="A484" s="33"/>
      <c r="B484" s="157"/>
      <c r="C484" s="158" t="s">
        <v>1001</v>
      </c>
      <c r="D484" s="158" t="s">
        <v>237</v>
      </c>
      <c r="E484" s="159" t="s">
        <v>950</v>
      </c>
      <c r="F484" s="160" t="s">
        <v>951</v>
      </c>
      <c r="G484" s="161" t="s">
        <v>256</v>
      </c>
      <c r="H484" s="162">
        <v>178.35599999999999</v>
      </c>
      <c r="I484" s="163"/>
      <c r="J484" s="164">
        <f>ROUND(I484*H484,2)</f>
        <v>0</v>
      </c>
      <c r="K484" s="165"/>
      <c r="L484" s="34"/>
      <c r="M484" s="166" t="s">
        <v>1</v>
      </c>
      <c r="N484" s="167" t="s">
        <v>41</v>
      </c>
      <c r="O484" s="62"/>
      <c r="P484" s="168">
        <f>O484*H484</f>
        <v>0</v>
      </c>
      <c r="Q484" s="168">
        <v>1.226E-2</v>
      </c>
      <c r="R484" s="168">
        <f>Q484*H484</f>
        <v>2.18664456</v>
      </c>
      <c r="S484" s="168">
        <v>0</v>
      </c>
      <c r="T484" s="169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70" t="s">
        <v>327</v>
      </c>
      <c r="AT484" s="170" t="s">
        <v>237</v>
      </c>
      <c r="AU484" s="170" t="s">
        <v>87</v>
      </c>
      <c r="AY484" s="18" t="s">
        <v>234</v>
      </c>
      <c r="BE484" s="171">
        <f>IF(N484="základná",J484,0)</f>
        <v>0</v>
      </c>
      <c r="BF484" s="171">
        <f>IF(N484="znížená",J484,0)</f>
        <v>0</v>
      </c>
      <c r="BG484" s="171">
        <f>IF(N484="zákl. prenesená",J484,0)</f>
        <v>0</v>
      </c>
      <c r="BH484" s="171">
        <f>IF(N484="zníž. prenesená",J484,0)</f>
        <v>0</v>
      </c>
      <c r="BI484" s="171">
        <f>IF(N484="nulová",J484,0)</f>
        <v>0</v>
      </c>
      <c r="BJ484" s="18" t="s">
        <v>87</v>
      </c>
      <c r="BK484" s="171">
        <f>ROUND(I484*H484,2)</f>
        <v>0</v>
      </c>
      <c r="BL484" s="18" t="s">
        <v>327</v>
      </c>
      <c r="BM484" s="170" t="s">
        <v>3012</v>
      </c>
    </row>
    <row r="485" spans="1:65" s="14" customFormat="1">
      <c r="B485" s="180"/>
      <c r="D485" s="173" t="s">
        <v>243</v>
      </c>
      <c r="E485" s="181" t="s">
        <v>1</v>
      </c>
      <c r="F485" s="182" t="s">
        <v>3013</v>
      </c>
      <c r="H485" s="183">
        <v>178.35599999999999</v>
      </c>
      <c r="I485" s="184"/>
      <c r="L485" s="180"/>
      <c r="M485" s="185"/>
      <c r="N485" s="186"/>
      <c r="O485" s="186"/>
      <c r="P485" s="186"/>
      <c r="Q485" s="186"/>
      <c r="R485" s="186"/>
      <c r="S485" s="186"/>
      <c r="T485" s="187"/>
      <c r="AT485" s="181" t="s">
        <v>243</v>
      </c>
      <c r="AU485" s="181" t="s">
        <v>87</v>
      </c>
      <c r="AV485" s="14" t="s">
        <v>87</v>
      </c>
      <c r="AW485" s="14" t="s">
        <v>29</v>
      </c>
      <c r="AX485" s="14" t="s">
        <v>82</v>
      </c>
      <c r="AY485" s="181" t="s">
        <v>234</v>
      </c>
    </row>
    <row r="486" spans="1:65" s="2" customFormat="1" ht="24.15" customHeight="1">
      <c r="A486" s="33"/>
      <c r="B486" s="157"/>
      <c r="C486" s="158" t="s">
        <v>1005</v>
      </c>
      <c r="D486" s="158" t="s">
        <v>237</v>
      </c>
      <c r="E486" s="159" t="s">
        <v>955</v>
      </c>
      <c r="F486" s="160" t="s">
        <v>956</v>
      </c>
      <c r="G486" s="161" t="s">
        <v>453</v>
      </c>
      <c r="H486" s="162">
        <v>5.1849999999999996</v>
      </c>
      <c r="I486" s="163"/>
      <c r="J486" s="164">
        <f>ROUND(I486*H486,2)</f>
        <v>0</v>
      </c>
      <c r="K486" s="165"/>
      <c r="L486" s="34"/>
      <c r="M486" s="166" t="s">
        <v>1</v>
      </c>
      <c r="N486" s="167" t="s">
        <v>41</v>
      </c>
      <c r="O486" s="62"/>
      <c r="P486" s="168">
        <f>O486*H486</f>
        <v>0</v>
      </c>
      <c r="Q486" s="168">
        <v>2.9399999999999999E-3</v>
      </c>
      <c r="R486" s="168">
        <f>Q486*H486</f>
        <v>1.5243899999999998E-2</v>
      </c>
      <c r="S486" s="168">
        <v>0</v>
      </c>
      <c r="T486" s="169">
        <f>S486*H486</f>
        <v>0</v>
      </c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R486" s="170" t="s">
        <v>327</v>
      </c>
      <c r="AT486" s="170" t="s">
        <v>237</v>
      </c>
      <c r="AU486" s="170" t="s">
        <v>87</v>
      </c>
      <c r="AY486" s="18" t="s">
        <v>234</v>
      </c>
      <c r="BE486" s="171">
        <f>IF(N486="základná",J486,0)</f>
        <v>0</v>
      </c>
      <c r="BF486" s="171">
        <f>IF(N486="znížená",J486,0)</f>
        <v>0</v>
      </c>
      <c r="BG486" s="171">
        <f>IF(N486="zákl. prenesená",J486,0)</f>
        <v>0</v>
      </c>
      <c r="BH486" s="171">
        <f>IF(N486="zníž. prenesená",J486,0)</f>
        <v>0</v>
      </c>
      <c r="BI486" s="171">
        <f>IF(N486="nulová",J486,0)</f>
        <v>0</v>
      </c>
      <c r="BJ486" s="18" t="s">
        <v>87</v>
      </c>
      <c r="BK486" s="171">
        <f>ROUND(I486*H486,2)</f>
        <v>0</v>
      </c>
      <c r="BL486" s="18" t="s">
        <v>327</v>
      </c>
      <c r="BM486" s="170" t="s">
        <v>3014</v>
      </c>
    </row>
    <row r="487" spans="1:65" s="14" customFormat="1">
      <c r="B487" s="180"/>
      <c r="D487" s="173" t="s">
        <v>243</v>
      </c>
      <c r="E487" s="181" t="s">
        <v>1</v>
      </c>
      <c r="F487" s="182" t="s">
        <v>3015</v>
      </c>
      <c r="H487" s="183">
        <v>5.1849999999999996</v>
      </c>
      <c r="I487" s="184"/>
      <c r="L487" s="180"/>
      <c r="M487" s="185"/>
      <c r="N487" s="186"/>
      <c r="O487" s="186"/>
      <c r="P487" s="186"/>
      <c r="Q487" s="186"/>
      <c r="R487" s="186"/>
      <c r="S487" s="186"/>
      <c r="T487" s="187"/>
      <c r="AT487" s="181" t="s">
        <v>243</v>
      </c>
      <c r="AU487" s="181" t="s">
        <v>87</v>
      </c>
      <c r="AV487" s="14" t="s">
        <v>87</v>
      </c>
      <c r="AW487" s="14" t="s">
        <v>29</v>
      </c>
      <c r="AX487" s="14" t="s">
        <v>82</v>
      </c>
      <c r="AY487" s="181" t="s">
        <v>234</v>
      </c>
    </row>
    <row r="488" spans="1:65" s="2" customFormat="1" ht="24.15" customHeight="1">
      <c r="A488" s="33"/>
      <c r="B488" s="157"/>
      <c r="C488" s="158" t="s">
        <v>1011</v>
      </c>
      <c r="D488" s="158" t="s">
        <v>237</v>
      </c>
      <c r="E488" s="159" t="s">
        <v>960</v>
      </c>
      <c r="F488" s="160" t="s">
        <v>961</v>
      </c>
      <c r="G488" s="161" t="s">
        <v>267</v>
      </c>
      <c r="H488" s="162">
        <v>6.2249999999999996</v>
      </c>
      <c r="I488" s="163"/>
      <c r="J488" s="164">
        <f>ROUND(I488*H488,2)</f>
        <v>0</v>
      </c>
      <c r="K488" s="165"/>
      <c r="L488" s="34"/>
      <c r="M488" s="166" t="s">
        <v>1</v>
      </c>
      <c r="N488" s="167" t="s">
        <v>41</v>
      </c>
      <c r="O488" s="62"/>
      <c r="P488" s="168">
        <f>O488*H488</f>
        <v>0</v>
      </c>
      <c r="Q488" s="168">
        <v>0</v>
      </c>
      <c r="R488" s="168">
        <f>Q488*H488</f>
        <v>0</v>
      </c>
      <c r="S488" s="168">
        <v>0</v>
      </c>
      <c r="T488" s="169">
        <f>S488*H488</f>
        <v>0</v>
      </c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R488" s="170" t="s">
        <v>327</v>
      </c>
      <c r="AT488" s="170" t="s">
        <v>237</v>
      </c>
      <c r="AU488" s="170" t="s">
        <v>87</v>
      </c>
      <c r="AY488" s="18" t="s">
        <v>234</v>
      </c>
      <c r="BE488" s="171">
        <f>IF(N488="základná",J488,0)</f>
        <v>0</v>
      </c>
      <c r="BF488" s="171">
        <f>IF(N488="znížená",J488,0)</f>
        <v>0</v>
      </c>
      <c r="BG488" s="171">
        <f>IF(N488="zákl. prenesená",J488,0)</f>
        <v>0</v>
      </c>
      <c r="BH488" s="171">
        <f>IF(N488="zníž. prenesená",J488,0)</f>
        <v>0</v>
      </c>
      <c r="BI488" s="171">
        <f>IF(N488="nulová",J488,0)</f>
        <v>0</v>
      </c>
      <c r="BJ488" s="18" t="s">
        <v>87</v>
      </c>
      <c r="BK488" s="171">
        <f>ROUND(I488*H488,2)</f>
        <v>0</v>
      </c>
      <c r="BL488" s="18" t="s">
        <v>327</v>
      </c>
      <c r="BM488" s="170" t="s">
        <v>3016</v>
      </c>
    </row>
    <row r="489" spans="1:65" s="12" customFormat="1" ht="22.95" customHeight="1">
      <c r="B489" s="144"/>
      <c r="D489" s="145" t="s">
        <v>74</v>
      </c>
      <c r="E489" s="155" t="s">
        <v>963</v>
      </c>
      <c r="F489" s="155" t="s">
        <v>964</v>
      </c>
      <c r="I489" s="147"/>
      <c r="J489" s="156">
        <f>BK489</f>
        <v>0</v>
      </c>
      <c r="L489" s="144"/>
      <c r="M489" s="149"/>
      <c r="N489" s="150"/>
      <c r="O489" s="150"/>
      <c r="P489" s="151">
        <f>SUM(P490:P506)</f>
        <v>0</v>
      </c>
      <c r="Q489" s="150"/>
      <c r="R489" s="151">
        <f>SUM(R490:R506)</f>
        <v>1.5217076999999999</v>
      </c>
      <c r="S489" s="150"/>
      <c r="T489" s="152">
        <f>SUM(T490:T506)</f>
        <v>0</v>
      </c>
      <c r="AR489" s="145" t="s">
        <v>87</v>
      </c>
      <c r="AT489" s="153" t="s">
        <v>74</v>
      </c>
      <c r="AU489" s="153" t="s">
        <v>82</v>
      </c>
      <c r="AY489" s="145" t="s">
        <v>234</v>
      </c>
      <c r="BK489" s="154">
        <f>SUM(BK490:BK506)</f>
        <v>0</v>
      </c>
    </row>
    <row r="490" spans="1:65" s="2" customFormat="1" ht="16.5" customHeight="1">
      <c r="A490" s="33"/>
      <c r="B490" s="157"/>
      <c r="C490" s="158" t="s">
        <v>1015</v>
      </c>
      <c r="D490" s="158" t="s">
        <v>237</v>
      </c>
      <c r="E490" s="159" t="s">
        <v>966</v>
      </c>
      <c r="F490" s="160" t="s">
        <v>967</v>
      </c>
      <c r="G490" s="161" t="s">
        <v>256</v>
      </c>
      <c r="H490" s="162">
        <v>73.14</v>
      </c>
      <c r="I490" s="163"/>
      <c r="J490" s="164">
        <f>ROUND(I490*H490,2)</f>
        <v>0</v>
      </c>
      <c r="K490" s="165"/>
      <c r="L490" s="34"/>
      <c r="M490" s="166" t="s">
        <v>1</v>
      </c>
      <c r="N490" s="167" t="s">
        <v>41</v>
      </c>
      <c r="O490" s="62"/>
      <c r="P490" s="168">
        <f>O490*H490</f>
        <v>0</v>
      </c>
      <c r="Q490" s="168">
        <v>6.9999999999999994E-5</v>
      </c>
      <c r="R490" s="168">
        <f>Q490*H490</f>
        <v>5.1197999999999999E-3</v>
      </c>
      <c r="S490" s="168">
        <v>0</v>
      </c>
      <c r="T490" s="169">
        <f>S490*H490</f>
        <v>0</v>
      </c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R490" s="170" t="s">
        <v>327</v>
      </c>
      <c r="AT490" s="170" t="s">
        <v>237</v>
      </c>
      <c r="AU490" s="170" t="s">
        <v>87</v>
      </c>
      <c r="AY490" s="18" t="s">
        <v>234</v>
      </c>
      <c r="BE490" s="171">
        <f>IF(N490="základná",J490,0)</f>
        <v>0</v>
      </c>
      <c r="BF490" s="171">
        <f>IF(N490="znížená",J490,0)</f>
        <v>0</v>
      </c>
      <c r="BG490" s="171">
        <f>IF(N490="zákl. prenesená",J490,0)</f>
        <v>0</v>
      </c>
      <c r="BH490" s="171">
        <f>IF(N490="zníž. prenesená",J490,0)</f>
        <v>0</v>
      </c>
      <c r="BI490" s="171">
        <f>IF(N490="nulová",J490,0)</f>
        <v>0</v>
      </c>
      <c r="BJ490" s="18" t="s">
        <v>87</v>
      </c>
      <c r="BK490" s="171">
        <f>ROUND(I490*H490,2)</f>
        <v>0</v>
      </c>
      <c r="BL490" s="18" t="s">
        <v>327</v>
      </c>
      <c r="BM490" s="170" t="s">
        <v>3017</v>
      </c>
    </row>
    <row r="491" spans="1:65" s="14" customFormat="1">
      <c r="B491" s="180"/>
      <c r="D491" s="173" t="s">
        <v>243</v>
      </c>
      <c r="E491" s="181" t="s">
        <v>1</v>
      </c>
      <c r="F491" s="182" t="s">
        <v>2752</v>
      </c>
      <c r="H491" s="183">
        <v>63.78</v>
      </c>
      <c r="I491" s="184"/>
      <c r="L491" s="180"/>
      <c r="M491" s="185"/>
      <c r="N491" s="186"/>
      <c r="O491" s="186"/>
      <c r="P491" s="186"/>
      <c r="Q491" s="186"/>
      <c r="R491" s="186"/>
      <c r="S491" s="186"/>
      <c r="T491" s="187"/>
      <c r="AT491" s="181" t="s">
        <v>243</v>
      </c>
      <c r="AU491" s="181" t="s">
        <v>87</v>
      </c>
      <c r="AV491" s="14" t="s">
        <v>87</v>
      </c>
      <c r="AW491" s="14" t="s">
        <v>29</v>
      </c>
      <c r="AX491" s="14" t="s">
        <v>75</v>
      </c>
      <c r="AY491" s="181" t="s">
        <v>234</v>
      </c>
    </row>
    <row r="492" spans="1:65" s="14" customFormat="1">
      <c r="B492" s="180"/>
      <c r="D492" s="173" t="s">
        <v>243</v>
      </c>
      <c r="E492" s="181" t="s">
        <v>1</v>
      </c>
      <c r="F492" s="182" t="s">
        <v>2755</v>
      </c>
      <c r="H492" s="183">
        <v>9.36</v>
      </c>
      <c r="I492" s="184"/>
      <c r="L492" s="180"/>
      <c r="M492" s="185"/>
      <c r="N492" s="186"/>
      <c r="O492" s="186"/>
      <c r="P492" s="186"/>
      <c r="Q492" s="186"/>
      <c r="R492" s="186"/>
      <c r="S492" s="186"/>
      <c r="T492" s="187"/>
      <c r="AT492" s="181" t="s">
        <v>243</v>
      </c>
      <c r="AU492" s="181" t="s">
        <v>87</v>
      </c>
      <c r="AV492" s="14" t="s">
        <v>87</v>
      </c>
      <c r="AW492" s="14" t="s">
        <v>29</v>
      </c>
      <c r="AX492" s="14" t="s">
        <v>75</v>
      </c>
      <c r="AY492" s="181" t="s">
        <v>234</v>
      </c>
    </row>
    <row r="493" spans="1:65" s="15" customFormat="1">
      <c r="B493" s="188"/>
      <c r="D493" s="173" t="s">
        <v>243</v>
      </c>
      <c r="E493" s="189" t="s">
        <v>1</v>
      </c>
      <c r="F493" s="190" t="s">
        <v>248</v>
      </c>
      <c r="H493" s="191">
        <v>73.14</v>
      </c>
      <c r="I493" s="192"/>
      <c r="L493" s="188"/>
      <c r="M493" s="193"/>
      <c r="N493" s="194"/>
      <c r="O493" s="194"/>
      <c r="P493" s="194"/>
      <c r="Q493" s="194"/>
      <c r="R493" s="194"/>
      <c r="S493" s="194"/>
      <c r="T493" s="195"/>
      <c r="AT493" s="189" t="s">
        <v>243</v>
      </c>
      <c r="AU493" s="189" t="s">
        <v>87</v>
      </c>
      <c r="AV493" s="15" t="s">
        <v>241</v>
      </c>
      <c r="AW493" s="15" t="s">
        <v>29</v>
      </c>
      <c r="AX493" s="15" t="s">
        <v>82</v>
      </c>
      <c r="AY493" s="189" t="s">
        <v>234</v>
      </c>
    </row>
    <row r="494" spans="1:65" s="2" customFormat="1" ht="37.950000000000003" customHeight="1">
      <c r="A494" s="33"/>
      <c r="B494" s="157"/>
      <c r="C494" s="158" t="s">
        <v>1021</v>
      </c>
      <c r="D494" s="158" t="s">
        <v>237</v>
      </c>
      <c r="E494" s="159" t="s">
        <v>3018</v>
      </c>
      <c r="F494" s="160" t="s">
        <v>3019</v>
      </c>
      <c r="G494" s="161" t="s">
        <v>256</v>
      </c>
      <c r="H494" s="162">
        <v>5.3550000000000004</v>
      </c>
      <c r="I494" s="163"/>
      <c r="J494" s="164">
        <f>ROUND(I494*H494,2)</f>
        <v>0</v>
      </c>
      <c r="K494" s="165"/>
      <c r="L494" s="34"/>
      <c r="M494" s="166" t="s">
        <v>1</v>
      </c>
      <c r="N494" s="167" t="s">
        <v>41</v>
      </c>
      <c r="O494" s="62"/>
      <c r="P494" s="168">
        <f>O494*H494</f>
        <v>0</v>
      </c>
      <c r="Q494" s="168">
        <v>1.1820000000000001E-2</v>
      </c>
      <c r="R494" s="168">
        <f>Q494*H494</f>
        <v>6.3296100000000008E-2</v>
      </c>
      <c r="S494" s="168">
        <v>0</v>
      </c>
      <c r="T494" s="169">
        <f>S494*H494</f>
        <v>0</v>
      </c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R494" s="170" t="s">
        <v>327</v>
      </c>
      <c r="AT494" s="170" t="s">
        <v>237</v>
      </c>
      <c r="AU494" s="170" t="s">
        <v>87</v>
      </c>
      <c r="AY494" s="18" t="s">
        <v>234</v>
      </c>
      <c r="BE494" s="171">
        <f>IF(N494="základná",J494,0)</f>
        <v>0</v>
      </c>
      <c r="BF494" s="171">
        <f>IF(N494="znížená",J494,0)</f>
        <v>0</v>
      </c>
      <c r="BG494" s="171">
        <f>IF(N494="zákl. prenesená",J494,0)</f>
        <v>0</v>
      </c>
      <c r="BH494" s="171">
        <f>IF(N494="zníž. prenesená",J494,0)</f>
        <v>0</v>
      </c>
      <c r="BI494" s="171">
        <f>IF(N494="nulová",J494,0)</f>
        <v>0</v>
      </c>
      <c r="BJ494" s="18" t="s">
        <v>87</v>
      </c>
      <c r="BK494" s="171">
        <f>ROUND(I494*H494,2)</f>
        <v>0</v>
      </c>
      <c r="BL494" s="18" t="s">
        <v>327</v>
      </c>
      <c r="BM494" s="170" t="s">
        <v>3020</v>
      </c>
    </row>
    <row r="495" spans="1:65" s="14" customFormat="1">
      <c r="B495" s="180"/>
      <c r="D495" s="173" t="s">
        <v>243</v>
      </c>
      <c r="E495" s="181" t="s">
        <v>1</v>
      </c>
      <c r="F495" s="182" t="s">
        <v>3021</v>
      </c>
      <c r="H495" s="183">
        <v>5.3550000000000004</v>
      </c>
      <c r="I495" s="184"/>
      <c r="L495" s="180"/>
      <c r="M495" s="185"/>
      <c r="N495" s="186"/>
      <c r="O495" s="186"/>
      <c r="P495" s="186"/>
      <c r="Q495" s="186"/>
      <c r="R495" s="186"/>
      <c r="S495" s="186"/>
      <c r="T495" s="187"/>
      <c r="AT495" s="181" t="s">
        <v>243</v>
      </c>
      <c r="AU495" s="181" t="s">
        <v>87</v>
      </c>
      <c r="AV495" s="14" t="s">
        <v>87</v>
      </c>
      <c r="AW495" s="14" t="s">
        <v>29</v>
      </c>
      <c r="AX495" s="14" t="s">
        <v>82</v>
      </c>
      <c r="AY495" s="181" t="s">
        <v>234</v>
      </c>
    </row>
    <row r="496" spans="1:65" s="2" customFormat="1" ht="37.950000000000003" customHeight="1">
      <c r="A496" s="33"/>
      <c r="B496" s="157"/>
      <c r="C496" s="158" t="s">
        <v>1031</v>
      </c>
      <c r="D496" s="158" t="s">
        <v>237</v>
      </c>
      <c r="E496" s="159" t="s">
        <v>3022</v>
      </c>
      <c r="F496" s="160" t="s">
        <v>3023</v>
      </c>
      <c r="G496" s="161" t="s">
        <v>256</v>
      </c>
      <c r="H496" s="162">
        <v>63.78</v>
      </c>
      <c r="I496" s="163"/>
      <c r="J496" s="164">
        <f>ROUND(I496*H496,2)</f>
        <v>0</v>
      </c>
      <c r="K496" s="165"/>
      <c r="L496" s="34"/>
      <c r="M496" s="166" t="s">
        <v>1</v>
      </c>
      <c r="N496" s="167" t="s">
        <v>41</v>
      </c>
      <c r="O496" s="62"/>
      <c r="P496" s="168">
        <f>O496*H496</f>
        <v>0</v>
      </c>
      <c r="Q496" s="168">
        <v>1.9869999999999999E-2</v>
      </c>
      <c r="R496" s="168">
        <f>Q496*H496</f>
        <v>1.2673086</v>
      </c>
      <c r="S496" s="168">
        <v>0</v>
      </c>
      <c r="T496" s="169">
        <f>S496*H496</f>
        <v>0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70" t="s">
        <v>327</v>
      </c>
      <c r="AT496" s="170" t="s">
        <v>237</v>
      </c>
      <c r="AU496" s="170" t="s">
        <v>87</v>
      </c>
      <c r="AY496" s="18" t="s">
        <v>234</v>
      </c>
      <c r="BE496" s="171">
        <f>IF(N496="základná",J496,0)</f>
        <v>0</v>
      </c>
      <c r="BF496" s="171">
        <f>IF(N496="znížená",J496,0)</f>
        <v>0</v>
      </c>
      <c r="BG496" s="171">
        <f>IF(N496="zákl. prenesená",J496,0)</f>
        <v>0</v>
      </c>
      <c r="BH496" s="171">
        <f>IF(N496="zníž. prenesená",J496,0)</f>
        <v>0</v>
      </c>
      <c r="BI496" s="171">
        <f>IF(N496="nulová",J496,0)</f>
        <v>0</v>
      </c>
      <c r="BJ496" s="18" t="s">
        <v>87</v>
      </c>
      <c r="BK496" s="171">
        <f>ROUND(I496*H496,2)</f>
        <v>0</v>
      </c>
      <c r="BL496" s="18" t="s">
        <v>327</v>
      </c>
      <c r="BM496" s="170" t="s">
        <v>3024</v>
      </c>
    </row>
    <row r="497" spans="1:65" s="13" customFormat="1">
      <c r="B497" s="172"/>
      <c r="D497" s="173" t="s">
        <v>243</v>
      </c>
      <c r="E497" s="174" t="s">
        <v>1</v>
      </c>
      <c r="F497" s="175" t="s">
        <v>2863</v>
      </c>
      <c r="H497" s="174" t="s">
        <v>1</v>
      </c>
      <c r="I497" s="176"/>
      <c r="L497" s="172"/>
      <c r="M497" s="177"/>
      <c r="N497" s="178"/>
      <c r="O497" s="178"/>
      <c r="P497" s="178"/>
      <c r="Q497" s="178"/>
      <c r="R497" s="178"/>
      <c r="S497" s="178"/>
      <c r="T497" s="179"/>
      <c r="AT497" s="174" t="s">
        <v>243</v>
      </c>
      <c r="AU497" s="174" t="s">
        <v>87</v>
      </c>
      <c r="AV497" s="13" t="s">
        <v>82</v>
      </c>
      <c r="AW497" s="13" t="s">
        <v>29</v>
      </c>
      <c r="AX497" s="13" t="s">
        <v>75</v>
      </c>
      <c r="AY497" s="174" t="s">
        <v>234</v>
      </c>
    </row>
    <row r="498" spans="1:65" s="14" customFormat="1">
      <c r="B498" s="180"/>
      <c r="D498" s="173" t="s">
        <v>243</v>
      </c>
      <c r="E498" s="181" t="s">
        <v>1</v>
      </c>
      <c r="F498" s="182" t="s">
        <v>3025</v>
      </c>
      <c r="H498" s="183">
        <v>31.89</v>
      </c>
      <c r="I498" s="184"/>
      <c r="L498" s="180"/>
      <c r="M498" s="185"/>
      <c r="N498" s="186"/>
      <c r="O498" s="186"/>
      <c r="P498" s="186"/>
      <c r="Q498" s="186"/>
      <c r="R498" s="186"/>
      <c r="S498" s="186"/>
      <c r="T498" s="187"/>
      <c r="AT498" s="181" t="s">
        <v>243</v>
      </c>
      <c r="AU498" s="181" t="s">
        <v>87</v>
      </c>
      <c r="AV498" s="14" t="s">
        <v>87</v>
      </c>
      <c r="AW498" s="14" t="s">
        <v>29</v>
      </c>
      <c r="AX498" s="14" t="s">
        <v>75</v>
      </c>
      <c r="AY498" s="181" t="s">
        <v>234</v>
      </c>
    </row>
    <row r="499" spans="1:65" s="13" customFormat="1">
      <c r="B499" s="172"/>
      <c r="D499" s="173" t="s">
        <v>243</v>
      </c>
      <c r="E499" s="174" t="s">
        <v>1</v>
      </c>
      <c r="F499" s="175" t="s">
        <v>2866</v>
      </c>
      <c r="H499" s="174" t="s">
        <v>1</v>
      </c>
      <c r="I499" s="176"/>
      <c r="L499" s="172"/>
      <c r="M499" s="177"/>
      <c r="N499" s="178"/>
      <c r="O499" s="178"/>
      <c r="P499" s="178"/>
      <c r="Q499" s="178"/>
      <c r="R499" s="178"/>
      <c r="S499" s="178"/>
      <c r="T499" s="179"/>
      <c r="AT499" s="174" t="s">
        <v>243</v>
      </c>
      <c r="AU499" s="174" t="s">
        <v>87</v>
      </c>
      <c r="AV499" s="13" t="s">
        <v>82</v>
      </c>
      <c r="AW499" s="13" t="s">
        <v>29</v>
      </c>
      <c r="AX499" s="13" t="s">
        <v>75</v>
      </c>
      <c r="AY499" s="174" t="s">
        <v>234</v>
      </c>
    </row>
    <row r="500" spans="1:65" s="14" customFormat="1">
      <c r="B500" s="180"/>
      <c r="D500" s="173" t="s">
        <v>243</v>
      </c>
      <c r="E500" s="181" t="s">
        <v>1</v>
      </c>
      <c r="F500" s="182" t="s">
        <v>3025</v>
      </c>
      <c r="H500" s="183">
        <v>31.89</v>
      </c>
      <c r="I500" s="184"/>
      <c r="L500" s="180"/>
      <c r="M500" s="185"/>
      <c r="N500" s="186"/>
      <c r="O500" s="186"/>
      <c r="P500" s="186"/>
      <c r="Q500" s="186"/>
      <c r="R500" s="186"/>
      <c r="S500" s="186"/>
      <c r="T500" s="187"/>
      <c r="AT500" s="181" t="s">
        <v>243</v>
      </c>
      <c r="AU500" s="181" t="s">
        <v>87</v>
      </c>
      <c r="AV500" s="14" t="s">
        <v>87</v>
      </c>
      <c r="AW500" s="14" t="s">
        <v>29</v>
      </c>
      <c r="AX500" s="14" t="s">
        <v>75</v>
      </c>
      <c r="AY500" s="181" t="s">
        <v>234</v>
      </c>
    </row>
    <row r="501" spans="1:65" s="15" customFormat="1">
      <c r="B501" s="188"/>
      <c r="D501" s="173" t="s">
        <v>243</v>
      </c>
      <c r="E501" s="189" t="s">
        <v>2752</v>
      </c>
      <c r="F501" s="190" t="s">
        <v>248</v>
      </c>
      <c r="H501" s="191">
        <v>63.78</v>
      </c>
      <c r="I501" s="192"/>
      <c r="L501" s="188"/>
      <c r="M501" s="193"/>
      <c r="N501" s="194"/>
      <c r="O501" s="194"/>
      <c r="P501" s="194"/>
      <c r="Q501" s="194"/>
      <c r="R501" s="194"/>
      <c r="S501" s="194"/>
      <c r="T501" s="195"/>
      <c r="AT501" s="189" t="s">
        <v>243</v>
      </c>
      <c r="AU501" s="189" t="s">
        <v>87</v>
      </c>
      <c r="AV501" s="15" t="s">
        <v>241</v>
      </c>
      <c r="AW501" s="15" t="s">
        <v>29</v>
      </c>
      <c r="AX501" s="15" t="s">
        <v>82</v>
      </c>
      <c r="AY501" s="189" t="s">
        <v>234</v>
      </c>
    </row>
    <row r="502" spans="1:65" s="2" customFormat="1" ht="37.950000000000003" customHeight="1">
      <c r="A502" s="33"/>
      <c r="B502" s="157"/>
      <c r="C502" s="158" t="s">
        <v>325</v>
      </c>
      <c r="D502" s="158" t="s">
        <v>237</v>
      </c>
      <c r="E502" s="159" t="s">
        <v>3026</v>
      </c>
      <c r="F502" s="160" t="s">
        <v>3027</v>
      </c>
      <c r="G502" s="161" t="s">
        <v>256</v>
      </c>
      <c r="H502" s="162">
        <v>9.36</v>
      </c>
      <c r="I502" s="163"/>
      <c r="J502" s="164">
        <f>ROUND(I502*H502,2)</f>
        <v>0</v>
      </c>
      <c r="K502" s="165"/>
      <c r="L502" s="34"/>
      <c r="M502" s="166" t="s">
        <v>1</v>
      </c>
      <c r="N502" s="167" t="s">
        <v>41</v>
      </c>
      <c r="O502" s="62"/>
      <c r="P502" s="168">
        <f>O502*H502</f>
        <v>0</v>
      </c>
      <c r="Q502" s="168">
        <v>1.9869999999999999E-2</v>
      </c>
      <c r="R502" s="168">
        <f>Q502*H502</f>
        <v>0.18598319999999999</v>
      </c>
      <c r="S502" s="168">
        <v>0</v>
      </c>
      <c r="T502" s="169">
        <f>S502*H502</f>
        <v>0</v>
      </c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R502" s="170" t="s">
        <v>327</v>
      </c>
      <c r="AT502" s="170" t="s">
        <v>237</v>
      </c>
      <c r="AU502" s="170" t="s">
        <v>87</v>
      </c>
      <c r="AY502" s="18" t="s">
        <v>234</v>
      </c>
      <c r="BE502" s="171">
        <f>IF(N502="základná",J502,0)</f>
        <v>0</v>
      </c>
      <c r="BF502" s="171">
        <f>IF(N502="znížená",J502,0)</f>
        <v>0</v>
      </c>
      <c r="BG502" s="171">
        <f>IF(N502="zákl. prenesená",J502,0)</f>
        <v>0</v>
      </c>
      <c r="BH502" s="171">
        <f>IF(N502="zníž. prenesená",J502,0)</f>
        <v>0</v>
      </c>
      <c r="BI502" s="171">
        <f>IF(N502="nulová",J502,0)</f>
        <v>0</v>
      </c>
      <c r="BJ502" s="18" t="s">
        <v>87</v>
      </c>
      <c r="BK502" s="171">
        <f>ROUND(I502*H502,2)</f>
        <v>0</v>
      </c>
      <c r="BL502" s="18" t="s">
        <v>327</v>
      </c>
      <c r="BM502" s="170" t="s">
        <v>3028</v>
      </c>
    </row>
    <row r="503" spans="1:65" s="14" customFormat="1">
      <c r="B503" s="180"/>
      <c r="D503" s="173" t="s">
        <v>243</v>
      </c>
      <c r="E503" s="181" t="s">
        <v>1</v>
      </c>
      <c r="F503" s="182" t="s">
        <v>3029</v>
      </c>
      <c r="H503" s="183">
        <v>4.68</v>
      </c>
      <c r="I503" s="184"/>
      <c r="L503" s="180"/>
      <c r="M503" s="185"/>
      <c r="N503" s="186"/>
      <c r="O503" s="186"/>
      <c r="P503" s="186"/>
      <c r="Q503" s="186"/>
      <c r="R503" s="186"/>
      <c r="S503" s="186"/>
      <c r="T503" s="187"/>
      <c r="AT503" s="181" t="s">
        <v>243</v>
      </c>
      <c r="AU503" s="181" t="s">
        <v>87</v>
      </c>
      <c r="AV503" s="14" t="s">
        <v>87</v>
      </c>
      <c r="AW503" s="14" t="s">
        <v>29</v>
      </c>
      <c r="AX503" s="14" t="s">
        <v>75</v>
      </c>
      <c r="AY503" s="181" t="s">
        <v>234</v>
      </c>
    </row>
    <row r="504" spans="1:65" s="14" customFormat="1">
      <c r="B504" s="180"/>
      <c r="D504" s="173" t="s">
        <v>243</v>
      </c>
      <c r="E504" s="181" t="s">
        <v>1</v>
      </c>
      <c r="F504" s="182" t="s">
        <v>3030</v>
      </c>
      <c r="H504" s="183">
        <v>4.68</v>
      </c>
      <c r="I504" s="184"/>
      <c r="L504" s="180"/>
      <c r="M504" s="185"/>
      <c r="N504" s="186"/>
      <c r="O504" s="186"/>
      <c r="P504" s="186"/>
      <c r="Q504" s="186"/>
      <c r="R504" s="186"/>
      <c r="S504" s="186"/>
      <c r="T504" s="187"/>
      <c r="AT504" s="181" t="s">
        <v>243</v>
      </c>
      <c r="AU504" s="181" t="s">
        <v>87</v>
      </c>
      <c r="AV504" s="14" t="s">
        <v>87</v>
      </c>
      <c r="AW504" s="14" t="s">
        <v>29</v>
      </c>
      <c r="AX504" s="14" t="s">
        <v>75</v>
      </c>
      <c r="AY504" s="181" t="s">
        <v>234</v>
      </c>
    </row>
    <row r="505" spans="1:65" s="15" customFormat="1">
      <c r="B505" s="188"/>
      <c r="D505" s="173" t="s">
        <v>243</v>
      </c>
      <c r="E505" s="189" t="s">
        <v>2755</v>
      </c>
      <c r="F505" s="190" t="s">
        <v>248</v>
      </c>
      <c r="H505" s="191">
        <v>9.36</v>
      </c>
      <c r="I505" s="192"/>
      <c r="L505" s="188"/>
      <c r="M505" s="193"/>
      <c r="N505" s="194"/>
      <c r="O505" s="194"/>
      <c r="P505" s="194"/>
      <c r="Q505" s="194"/>
      <c r="R505" s="194"/>
      <c r="S505" s="194"/>
      <c r="T505" s="195"/>
      <c r="AT505" s="189" t="s">
        <v>243</v>
      </c>
      <c r="AU505" s="189" t="s">
        <v>87</v>
      </c>
      <c r="AV505" s="15" t="s">
        <v>241</v>
      </c>
      <c r="AW505" s="15" t="s">
        <v>29</v>
      </c>
      <c r="AX505" s="15" t="s">
        <v>82</v>
      </c>
      <c r="AY505" s="189" t="s">
        <v>234</v>
      </c>
    </row>
    <row r="506" spans="1:65" s="2" customFormat="1" ht="24.15" customHeight="1">
      <c r="A506" s="33"/>
      <c r="B506" s="157"/>
      <c r="C506" s="158" t="s">
        <v>1038</v>
      </c>
      <c r="D506" s="158" t="s">
        <v>237</v>
      </c>
      <c r="E506" s="159" t="s">
        <v>994</v>
      </c>
      <c r="F506" s="160" t="s">
        <v>995</v>
      </c>
      <c r="G506" s="161" t="s">
        <v>267</v>
      </c>
      <c r="H506" s="162">
        <v>1.522</v>
      </c>
      <c r="I506" s="163"/>
      <c r="J506" s="164">
        <f>ROUND(I506*H506,2)</f>
        <v>0</v>
      </c>
      <c r="K506" s="165"/>
      <c r="L506" s="34"/>
      <c r="M506" s="166" t="s">
        <v>1</v>
      </c>
      <c r="N506" s="167" t="s">
        <v>41</v>
      </c>
      <c r="O506" s="62"/>
      <c r="P506" s="168">
        <f>O506*H506</f>
        <v>0</v>
      </c>
      <c r="Q506" s="168">
        <v>0</v>
      </c>
      <c r="R506" s="168">
        <f>Q506*H506</f>
        <v>0</v>
      </c>
      <c r="S506" s="168">
        <v>0</v>
      </c>
      <c r="T506" s="169">
        <f>S506*H506</f>
        <v>0</v>
      </c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R506" s="170" t="s">
        <v>327</v>
      </c>
      <c r="AT506" s="170" t="s">
        <v>237</v>
      </c>
      <c r="AU506" s="170" t="s">
        <v>87</v>
      </c>
      <c r="AY506" s="18" t="s">
        <v>234</v>
      </c>
      <c r="BE506" s="171">
        <f>IF(N506="základná",J506,0)</f>
        <v>0</v>
      </c>
      <c r="BF506" s="171">
        <f>IF(N506="znížená",J506,0)</f>
        <v>0</v>
      </c>
      <c r="BG506" s="171">
        <f>IF(N506="zákl. prenesená",J506,0)</f>
        <v>0</v>
      </c>
      <c r="BH506" s="171">
        <f>IF(N506="zníž. prenesená",J506,0)</f>
        <v>0</v>
      </c>
      <c r="BI506" s="171">
        <f>IF(N506="nulová",J506,0)</f>
        <v>0</v>
      </c>
      <c r="BJ506" s="18" t="s">
        <v>87</v>
      </c>
      <c r="BK506" s="171">
        <f>ROUND(I506*H506,2)</f>
        <v>0</v>
      </c>
      <c r="BL506" s="18" t="s">
        <v>327</v>
      </c>
      <c r="BM506" s="170" t="s">
        <v>3031</v>
      </c>
    </row>
    <row r="507" spans="1:65" s="12" customFormat="1" ht="22.95" customHeight="1">
      <c r="B507" s="144"/>
      <c r="D507" s="145" t="s">
        <v>74</v>
      </c>
      <c r="E507" s="155" t="s">
        <v>360</v>
      </c>
      <c r="F507" s="155" t="s">
        <v>361</v>
      </c>
      <c r="I507" s="147"/>
      <c r="J507" s="156">
        <f>BK507</f>
        <v>0</v>
      </c>
      <c r="L507" s="144"/>
      <c r="M507" s="149"/>
      <c r="N507" s="150"/>
      <c r="O507" s="150"/>
      <c r="P507" s="151">
        <f>SUM(P508:P515)</f>
        <v>0</v>
      </c>
      <c r="Q507" s="150"/>
      <c r="R507" s="151">
        <f>SUM(R508:R515)</f>
        <v>6.9783519999999988E-2</v>
      </c>
      <c r="S507" s="150"/>
      <c r="T507" s="152">
        <f>SUM(T508:T515)</f>
        <v>0</v>
      </c>
      <c r="AR507" s="145" t="s">
        <v>87</v>
      </c>
      <c r="AT507" s="153" t="s">
        <v>74</v>
      </c>
      <c r="AU507" s="153" t="s">
        <v>82</v>
      </c>
      <c r="AY507" s="145" t="s">
        <v>234</v>
      </c>
      <c r="BK507" s="154">
        <f>SUM(BK508:BK515)</f>
        <v>0</v>
      </c>
    </row>
    <row r="508" spans="1:65" s="2" customFormat="1" ht="24.15" customHeight="1">
      <c r="A508" s="33"/>
      <c r="B508" s="157"/>
      <c r="C508" s="158" t="s">
        <v>1042</v>
      </c>
      <c r="D508" s="158" t="s">
        <v>237</v>
      </c>
      <c r="E508" s="159" t="s">
        <v>1002</v>
      </c>
      <c r="F508" s="160" t="s">
        <v>1003</v>
      </c>
      <c r="G508" s="161" t="s">
        <v>240</v>
      </c>
      <c r="H508" s="162">
        <v>7.6</v>
      </c>
      <c r="I508" s="163"/>
      <c r="J508" s="164">
        <f>ROUND(I508*H508,2)</f>
        <v>0</v>
      </c>
      <c r="K508" s="165"/>
      <c r="L508" s="34"/>
      <c r="M508" s="166" t="s">
        <v>1</v>
      </c>
      <c r="N508" s="167" t="s">
        <v>41</v>
      </c>
      <c r="O508" s="62"/>
      <c r="P508" s="168">
        <f>O508*H508</f>
        <v>0</v>
      </c>
      <c r="Q508" s="168">
        <v>8.9999999999999998E-4</v>
      </c>
      <c r="R508" s="168">
        <f>Q508*H508</f>
        <v>6.8399999999999997E-3</v>
      </c>
      <c r="S508" s="168">
        <v>0</v>
      </c>
      <c r="T508" s="169">
        <f>S508*H508</f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70" t="s">
        <v>327</v>
      </c>
      <c r="AT508" s="170" t="s">
        <v>237</v>
      </c>
      <c r="AU508" s="170" t="s">
        <v>87</v>
      </c>
      <c r="AY508" s="18" t="s">
        <v>234</v>
      </c>
      <c r="BE508" s="171">
        <f>IF(N508="základná",J508,0)</f>
        <v>0</v>
      </c>
      <c r="BF508" s="171">
        <f>IF(N508="znížená",J508,0)</f>
        <v>0</v>
      </c>
      <c r="BG508" s="171">
        <f>IF(N508="zákl. prenesená",J508,0)</f>
        <v>0</v>
      </c>
      <c r="BH508" s="171">
        <f>IF(N508="zníž. prenesená",J508,0)</f>
        <v>0</v>
      </c>
      <c r="BI508" s="171">
        <f>IF(N508="nulová",J508,0)</f>
        <v>0</v>
      </c>
      <c r="BJ508" s="18" t="s">
        <v>87</v>
      </c>
      <c r="BK508" s="171">
        <f>ROUND(I508*H508,2)</f>
        <v>0</v>
      </c>
      <c r="BL508" s="18" t="s">
        <v>327</v>
      </c>
      <c r="BM508" s="170" t="s">
        <v>3032</v>
      </c>
    </row>
    <row r="509" spans="1:65" s="14" customFormat="1">
      <c r="B509" s="180"/>
      <c r="D509" s="173" t="s">
        <v>243</v>
      </c>
      <c r="E509" s="181" t="s">
        <v>1</v>
      </c>
      <c r="F509" s="182" t="s">
        <v>3033</v>
      </c>
      <c r="H509" s="183">
        <v>7.6</v>
      </c>
      <c r="I509" s="184"/>
      <c r="L509" s="180"/>
      <c r="M509" s="185"/>
      <c r="N509" s="186"/>
      <c r="O509" s="186"/>
      <c r="P509" s="186"/>
      <c r="Q509" s="186"/>
      <c r="R509" s="186"/>
      <c r="S509" s="186"/>
      <c r="T509" s="187"/>
      <c r="AT509" s="181" t="s">
        <v>243</v>
      </c>
      <c r="AU509" s="181" t="s">
        <v>87</v>
      </c>
      <c r="AV509" s="14" t="s">
        <v>87</v>
      </c>
      <c r="AW509" s="14" t="s">
        <v>29</v>
      </c>
      <c r="AX509" s="14" t="s">
        <v>82</v>
      </c>
      <c r="AY509" s="181" t="s">
        <v>234</v>
      </c>
    </row>
    <row r="510" spans="1:65" s="2" customFormat="1" ht="16.5" customHeight="1">
      <c r="A510" s="33"/>
      <c r="B510" s="157"/>
      <c r="C510" s="158" t="s">
        <v>1046</v>
      </c>
      <c r="D510" s="158" t="s">
        <v>237</v>
      </c>
      <c r="E510" s="159" t="s">
        <v>3034</v>
      </c>
      <c r="F510" s="160" t="s">
        <v>3035</v>
      </c>
      <c r="G510" s="161" t="s">
        <v>240</v>
      </c>
      <c r="H510" s="162">
        <v>4.5890000000000004</v>
      </c>
      <c r="I510" s="163"/>
      <c r="J510" s="164">
        <f>ROUND(I510*H510,2)</f>
        <v>0</v>
      </c>
      <c r="K510" s="165"/>
      <c r="L510" s="34"/>
      <c r="M510" s="166" t="s">
        <v>1</v>
      </c>
      <c r="N510" s="167" t="s">
        <v>41</v>
      </c>
      <c r="O510" s="62"/>
      <c r="P510" s="168">
        <f>O510*H510</f>
        <v>0</v>
      </c>
      <c r="Q510" s="168">
        <v>6.8000000000000005E-4</v>
      </c>
      <c r="R510" s="168">
        <f>Q510*H510</f>
        <v>3.1205200000000003E-3</v>
      </c>
      <c r="S510" s="168">
        <v>0</v>
      </c>
      <c r="T510" s="169">
        <f>S510*H510</f>
        <v>0</v>
      </c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R510" s="170" t="s">
        <v>327</v>
      </c>
      <c r="AT510" s="170" t="s">
        <v>237</v>
      </c>
      <c r="AU510" s="170" t="s">
        <v>87</v>
      </c>
      <c r="AY510" s="18" t="s">
        <v>234</v>
      </c>
      <c r="BE510" s="171">
        <f>IF(N510="základná",J510,0)</f>
        <v>0</v>
      </c>
      <c r="BF510" s="171">
        <f>IF(N510="znížená",J510,0)</f>
        <v>0</v>
      </c>
      <c r="BG510" s="171">
        <f>IF(N510="zákl. prenesená",J510,0)</f>
        <v>0</v>
      </c>
      <c r="BH510" s="171">
        <f>IF(N510="zníž. prenesená",J510,0)</f>
        <v>0</v>
      </c>
      <c r="BI510" s="171">
        <f>IF(N510="nulová",J510,0)</f>
        <v>0</v>
      </c>
      <c r="BJ510" s="18" t="s">
        <v>87</v>
      </c>
      <c r="BK510" s="171">
        <f>ROUND(I510*H510,2)</f>
        <v>0</v>
      </c>
      <c r="BL510" s="18" t="s">
        <v>327</v>
      </c>
      <c r="BM510" s="170" t="s">
        <v>3036</v>
      </c>
    </row>
    <row r="511" spans="1:65" s="14" customFormat="1">
      <c r="B511" s="180"/>
      <c r="D511" s="173" t="s">
        <v>243</v>
      </c>
      <c r="E511" s="181" t="s">
        <v>1</v>
      </c>
      <c r="F511" s="182" t="s">
        <v>3037</v>
      </c>
      <c r="H511" s="183">
        <v>4.5890000000000004</v>
      </c>
      <c r="I511" s="184"/>
      <c r="L511" s="180"/>
      <c r="M511" s="185"/>
      <c r="N511" s="186"/>
      <c r="O511" s="186"/>
      <c r="P511" s="186"/>
      <c r="Q511" s="186"/>
      <c r="R511" s="186"/>
      <c r="S511" s="186"/>
      <c r="T511" s="187"/>
      <c r="AT511" s="181" t="s">
        <v>243</v>
      </c>
      <c r="AU511" s="181" t="s">
        <v>87</v>
      </c>
      <c r="AV511" s="14" t="s">
        <v>87</v>
      </c>
      <c r="AW511" s="14" t="s">
        <v>29</v>
      </c>
      <c r="AX511" s="14" t="s">
        <v>82</v>
      </c>
      <c r="AY511" s="181" t="s">
        <v>234</v>
      </c>
    </row>
    <row r="512" spans="1:65" s="2" customFormat="1" ht="24.15" customHeight="1">
      <c r="A512" s="33"/>
      <c r="B512" s="157"/>
      <c r="C512" s="158" t="s">
        <v>1050</v>
      </c>
      <c r="D512" s="158" t="s">
        <v>237</v>
      </c>
      <c r="E512" s="159" t="s">
        <v>1006</v>
      </c>
      <c r="F512" s="160" t="s">
        <v>1007</v>
      </c>
      <c r="G512" s="161" t="s">
        <v>240</v>
      </c>
      <c r="H512" s="162">
        <v>28.9</v>
      </c>
      <c r="I512" s="163"/>
      <c r="J512" s="164">
        <f>ROUND(I512*H512,2)</f>
        <v>0</v>
      </c>
      <c r="K512" s="165"/>
      <c r="L512" s="34"/>
      <c r="M512" s="166" t="s">
        <v>1</v>
      </c>
      <c r="N512" s="167" t="s">
        <v>41</v>
      </c>
      <c r="O512" s="62"/>
      <c r="P512" s="168">
        <f>O512*H512</f>
        <v>0</v>
      </c>
      <c r="Q512" s="168">
        <v>2.0699999999999998E-3</v>
      </c>
      <c r="R512" s="168">
        <f>Q512*H512</f>
        <v>5.9822999999999994E-2</v>
      </c>
      <c r="S512" s="168">
        <v>0</v>
      </c>
      <c r="T512" s="169">
        <f>S512*H512</f>
        <v>0</v>
      </c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R512" s="170" t="s">
        <v>327</v>
      </c>
      <c r="AT512" s="170" t="s">
        <v>237</v>
      </c>
      <c r="AU512" s="170" t="s">
        <v>87</v>
      </c>
      <c r="AY512" s="18" t="s">
        <v>234</v>
      </c>
      <c r="BE512" s="171">
        <f>IF(N512="základná",J512,0)</f>
        <v>0</v>
      </c>
      <c r="BF512" s="171">
        <f>IF(N512="znížená",J512,0)</f>
        <v>0</v>
      </c>
      <c r="BG512" s="171">
        <f>IF(N512="zákl. prenesená",J512,0)</f>
        <v>0</v>
      </c>
      <c r="BH512" s="171">
        <f>IF(N512="zníž. prenesená",J512,0)</f>
        <v>0</v>
      </c>
      <c r="BI512" s="171">
        <f>IF(N512="nulová",J512,0)</f>
        <v>0</v>
      </c>
      <c r="BJ512" s="18" t="s">
        <v>87</v>
      </c>
      <c r="BK512" s="171">
        <f>ROUND(I512*H512,2)</f>
        <v>0</v>
      </c>
      <c r="BL512" s="18" t="s">
        <v>327</v>
      </c>
      <c r="BM512" s="170" t="s">
        <v>3038</v>
      </c>
    </row>
    <row r="513" spans="1:65" s="13" customFormat="1" ht="20.399999999999999">
      <c r="B513" s="172"/>
      <c r="D513" s="173" t="s">
        <v>243</v>
      </c>
      <c r="E513" s="174" t="s">
        <v>1</v>
      </c>
      <c r="F513" s="175" t="s">
        <v>1009</v>
      </c>
      <c r="H513" s="174" t="s">
        <v>1</v>
      </c>
      <c r="I513" s="176"/>
      <c r="L513" s="172"/>
      <c r="M513" s="177"/>
      <c r="N513" s="178"/>
      <c r="O513" s="178"/>
      <c r="P513" s="178"/>
      <c r="Q513" s="178"/>
      <c r="R513" s="178"/>
      <c r="S513" s="178"/>
      <c r="T513" s="179"/>
      <c r="AT513" s="174" t="s">
        <v>243</v>
      </c>
      <c r="AU513" s="174" t="s">
        <v>87</v>
      </c>
      <c r="AV513" s="13" t="s">
        <v>82</v>
      </c>
      <c r="AW513" s="13" t="s">
        <v>29</v>
      </c>
      <c r="AX513" s="13" t="s">
        <v>75</v>
      </c>
      <c r="AY513" s="174" t="s">
        <v>234</v>
      </c>
    </row>
    <row r="514" spans="1:65" s="14" customFormat="1">
      <c r="B514" s="180"/>
      <c r="D514" s="173" t="s">
        <v>243</v>
      </c>
      <c r="E514" s="181" t="s">
        <v>1</v>
      </c>
      <c r="F514" s="182" t="s">
        <v>3039</v>
      </c>
      <c r="H514" s="183">
        <v>28.9</v>
      </c>
      <c r="I514" s="184"/>
      <c r="L514" s="180"/>
      <c r="M514" s="185"/>
      <c r="N514" s="186"/>
      <c r="O514" s="186"/>
      <c r="P514" s="186"/>
      <c r="Q514" s="186"/>
      <c r="R514" s="186"/>
      <c r="S514" s="186"/>
      <c r="T514" s="187"/>
      <c r="AT514" s="181" t="s">
        <v>243</v>
      </c>
      <c r="AU514" s="181" t="s">
        <v>87</v>
      </c>
      <c r="AV514" s="14" t="s">
        <v>87</v>
      </c>
      <c r="AW514" s="14" t="s">
        <v>29</v>
      </c>
      <c r="AX514" s="14" t="s">
        <v>82</v>
      </c>
      <c r="AY514" s="181" t="s">
        <v>234</v>
      </c>
    </row>
    <row r="515" spans="1:65" s="2" customFormat="1" ht="24.15" customHeight="1">
      <c r="A515" s="33"/>
      <c r="B515" s="157"/>
      <c r="C515" s="158" t="s">
        <v>1054</v>
      </c>
      <c r="D515" s="158" t="s">
        <v>237</v>
      </c>
      <c r="E515" s="159" t="s">
        <v>2724</v>
      </c>
      <c r="F515" s="160" t="s">
        <v>2725</v>
      </c>
      <c r="G515" s="161" t="s">
        <v>267</v>
      </c>
      <c r="H515" s="162">
        <v>7.0000000000000007E-2</v>
      </c>
      <c r="I515" s="163"/>
      <c r="J515" s="164">
        <f>ROUND(I515*H515,2)</f>
        <v>0</v>
      </c>
      <c r="K515" s="165"/>
      <c r="L515" s="34"/>
      <c r="M515" s="166" t="s">
        <v>1</v>
      </c>
      <c r="N515" s="167" t="s">
        <v>41</v>
      </c>
      <c r="O515" s="62"/>
      <c r="P515" s="168">
        <f>O515*H515</f>
        <v>0</v>
      </c>
      <c r="Q515" s="168">
        <v>0</v>
      </c>
      <c r="R515" s="168">
        <f>Q515*H515</f>
        <v>0</v>
      </c>
      <c r="S515" s="168">
        <v>0</v>
      </c>
      <c r="T515" s="169">
        <f>S515*H515</f>
        <v>0</v>
      </c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R515" s="170" t="s">
        <v>327</v>
      </c>
      <c r="AT515" s="170" t="s">
        <v>237</v>
      </c>
      <c r="AU515" s="170" t="s">
        <v>87</v>
      </c>
      <c r="AY515" s="18" t="s">
        <v>234</v>
      </c>
      <c r="BE515" s="171">
        <f>IF(N515="základná",J515,0)</f>
        <v>0</v>
      </c>
      <c r="BF515" s="171">
        <f>IF(N515="znížená",J515,0)</f>
        <v>0</v>
      </c>
      <c r="BG515" s="171">
        <f>IF(N515="zákl. prenesená",J515,0)</f>
        <v>0</v>
      </c>
      <c r="BH515" s="171">
        <f>IF(N515="zníž. prenesená",J515,0)</f>
        <v>0</v>
      </c>
      <c r="BI515" s="171">
        <f>IF(N515="nulová",J515,0)</f>
        <v>0</v>
      </c>
      <c r="BJ515" s="18" t="s">
        <v>87</v>
      </c>
      <c r="BK515" s="171">
        <f>ROUND(I515*H515,2)</f>
        <v>0</v>
      </c>
      <c r="BL515" s="18" t="s">
        <v>327</v>
      </c>
      <c r="BM515" s="170" t="s">
        <v>3040</v>
      </c>
    </row>
    <row r="516" spans="1:65" s="12" customFormat="1" ht="22.95" customHeight="1">
      <c r="B516" s="144"/>
      <c r="D516" s="145" t="s">
        <v>74</v>
      </c>
      <c r="E516" s="155" t="s">
        <v>1019</v>
      </c>
      <c r="F516" s="155" t="s">
        <v>1020</v>
      </c>
      <c r="I516" s="147"/>
      <c r="J516" s="156">
        <f>BK516</f>
        <v>0</v>
      </c>
      <c r="L516" s="144"/>
      <c r="M516" s="149"/>
      <c r="N516" s="150"/>
      <c r="O516" s="150"/>
      <c r="P516" s="151">
        <f>SUM(P517:P548)</f>
        <v>0</v>
      </c>
      <c r="Q516" s="150"/>
      <c r="R516" s="151">
        <f>SUM(R517:R548)</f>
        <v>0.61020880000000011</v>
      </c>
      <c r="S516" s="150"/>
      <c r="T516" s="152">
        <f>SUM(T517:T548)</f>
        <v>0</v>
      </c>
      <c r="AR516" s="145" t="s">
        <v>87</v>
      </c>
      <c r="AT516" s="153" t="s">
        <v>74</v>
      </c>
      <c r="AU516" s="153" t="s">
        <v>82</v>
      </c>
      <c r="AY516" s="145" t="s">
        <v>234</v>
      </c>
      <c r="BK516" s="154">
        <f>SUM(BK517:BK548)</f>
        <v>0</v>
      </c>
    </row>
    <row r="517" spans="1:65" s="2" customFormat="1" ht="24.15" customHeight="1">
      <c r="A517" s="33"/>
      <c r="B517" s="157"/>
      <c r="C517" s="158" t="s">
        <v>1060</v>
      </c>
      <c r="D517" s="158" t="s">
        <v>237</v>
      </c>
      <c r="E517" s="159" t="s">
        <v>1022</v>
      </c>
      <c r="F517" s="160" t="s">
        <v>1023</v>
      </c>
      <c r="G517" s="161" t="s">
        <v>240</v>
      </c>
      <c r="H517" s="162">
        <v>68.36</v>
      </c>
      <c r="I517" s="163"/>
      <c r="J517" s="164">
        <f>ROUND(I517*H517,2)</f>
        <v>0</v>
      </c>
      <c r="K517" s="165"/>
      <c r="L517" s="34"/>
      <c r="M517" s="166" t="s">
        <v>1</v>
      </c>
      <c r="N517" s="167" t="s">
        <v>41</v>
      </c>
      <c r="O517" s="62"/>
      <c r="P517" s="168">
        <f>O517*H517</f>
        <v>0</v>
      </c>
      <c r="Q517" s="168">
        <v>1.8000000000000001E-4</v>
      </c>
      <c r="R517" s="168">
        <f>Q517*H517</f>
        <v>1.2304800000000001E-2</v>
      </c>
      <c r="S517" s="168">
        <v>0</v>
      </c>
      <c r="T517" s="169">
        <f>S517*H517</f>
        <v>0</v>
      </c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R517" s="170" t="s">
        <v>327</v>
      </c>
      <c r="AT517" s="170" t="s">
        <v>237</v>
      </c>
      <c r="AU517" s="170" t="s">
        <v>87</v>
      </c>
      <c r="AY517" s="18" t="s">
        <v>234</v>
      </c>
      <c r="BE517" s="171">
        <f>IF(N517="základná",J517,0)</f>
        <v>0</v>
      </c>
      <c r="BF517" s="171">
        <f>IF(N517="znížená",J517,0)</f>
        <v>0</v>
      </c>
      <c r="BG517" s="171">
        <f>IF(N517="zákl. prenesená",J517,0)</f>
        <v>0</v>
      </c>
      <c r="BH517" s="171">
        <f>IF(N517="zníž. prenesená",J517,0)</f>
        <v>0</v>
      </c>
      <c r="BI517" s="171">
        <f>IF(N517="nulová",J517,0)</f>
        <v>0</v>
      </c>
      <c r="BJ517" s="18" t="s">
        <v>87</v>
      </c>
      <c r="BK517" s="171">
        <f>ROUND(I517*H517,2)</f>
        <v>0</v>
      </c>
      <c r="BL517" s="18" t="s">
        <v>327</v>
      </c>
      <c r="BM517" s="170" t="s">
        <v>3041</v>
      </c>
    </row>
    <row r="518" spans="1:65" s="13" customFormat="1">
      <c r="B518" s="172"/>
      <c r="D518" s="173" t="s">
        <v>243</v>
      </c>
      <c r="E518" s="174" t="s">
        <v>1</v>
      </c>
      <c r="F518" s="175" t="s">
        <v>1025</v>
      </c>
      <c r="H518" s="174" t="s">
        <v>1</v>
      </c>
      <c r="I518" s="176"/>
      <c r="L518" s="172"/>
      <c r="M518" s="177"/>
      <c r="N518" s="178"/>
      <c r="O518" s="178"/>
      <c r="P518" s="178"/>
      <c r="Q518" s="178"/>
      <c r="R518" s="178"/>
      <c r="S518" s="178"/>
      <c r="T518" s="179"/>
      <c r="AT518" s="174" t="s">
        <v>243</v>
      </c>
      <c r="AU518" s="174" t="s">
        <v>87</v>
      </c>
      <c r="AV518" s="13" t="s">
        <v>82</v>
      </c>
      <c r="AW518" s="13" t="s">
        <v>29</v>
      </c>
      <c r="AX518" s="13" t="s">
        <v>75</v>
      </c>
      <c r="AY518" s="174" t="s">
        <v>234</v>
      </c>
    </row>
    <row r="519" spans="1:65" s="14" customFormat="1">
      <c r="B519" s="180"/>
      <c r="D519" s="173" t="s">
        <v>243</v>
      </c>
      <c r="E519" s="181" t="s">
        <v>1</v>
      </c>
      <c r="F519" s="182" t="s">
        <v>3042</v>
      </c>
      <c r="H519" s="183">
        <v>6.56</v>
      </c>
      <c r="I519" s="184"/>
      <c r="L519" s="180"/>
      <c r="M519" s="185"/>
      <c r="N519" s="186"/>
      <c r="O519" s="186"/>
      <c r="P519" s="186"/>
      <c r="Q519" s="186"/>
      <c r="R519" s="186"/>
      <c r="S519" s="186"/>
      <c r="T519" s="187"/>
      <c r="AT519" s="181" t="s">
        <v>243</v>
      </c>
      <c r="AU519" s="181" t="s">
        <v>87</v>
      </c>
      <c r="AV519" s="14" t="s">
        <v>87</v>
      </c>
      <c r="AW519" s="14" t="s">
        <v>29</v>
      </c>
      <c r="AX519" s="14" t="s">
        <v>75</v>
      </c>
      <c r="AY519" s="181" t="s">
        <v>234</v>
      </c>
    </row>
    <row r="520" spans="1:65" s="14" customFormat="1">
      <c r="B520" s="180"/>
      <c r="D520" s="173" t="s">
        <v>243</v>
      </c>
      <c r="E520" s="181" t="s">
        <v>1</v>
      </c>
      <c r="F520" s="182" t="s">
        <v>3043</v>
      </c>
      <c r="H520" s="183">
        <v>11.56</v>
      </c>
      <c r="I520" s="184"/>
      <c r="L520" s="180"/>
      <c r="M520" s="185"/>
      <c r="N520" s="186"/>
      <c r="O520" s="186"/>
      <c r="P520" s="186"/>
      <c r="Q520" s="186"/>
      <c r="R520" s="186"/>
      <c r="S520" s="186"/>
      <c r="T520" s="187"/>
      <c r="AT520" s="181" t="s">
        <v>243</v>
      </c>
      <c r="AU520" s="181" t="s">
        <v>87</v>
      </c>
      <c r="AV520" s="14" t="s">
        <v>87</v>
      </c>
      <c r="AW520" s="14" t="s">
        <v>29</v>
      </c>
      <c r="AX520" s="14" t="s">
        <v>75</v>
      </c>
      <c r="AY520" s="181" t="s">
        <v>234</v>
      </c>
    </row>
    <row r="521" spans="1:65" s="14" customFormat="1">
      <c r="B521" s="180"/>
      <c r="D521" s="173" t="s">
        <v>243</v>
      </c>
      <c r="E521" s="181" t="s">
        <v>1</v>
      </c>
      <c r="F521" s="182" t="s">
        <v>3044</v>
      </c>
      <c r="H521" s="183">
        <v>7.96</v>
      </c>
      <c r="I521" s="184"/>
      <c r="L521" s="180"/>
      <c r="M521" s="185"/>
      <c r="N521" s="186"/>
      <c r="O521" s="186"/>
      <c r="P521" s="186"/>
      <c r="Q521" s="186"/>
      <c r="R521" s="186"/>
      <c r="S521" s="186"/>
      <c r="T521" s="187"/>
      <c r="AT521" s="181" t="s">
        <v>243</v>
      </c>
      <c r="AU521" s="181" t="s">
        <v>87</v>
      </c>
      <c r="AV521" s="14" t="s">
        <v>87</v>
      </c>
      <c r="AW521" s="14" t="s">
        <v>29</v>
      </c>
      <c r="AX521" s="14" t="s">
        <v>75</v>
      </c>
      <c r="AY521" s="181" t="s">
        <v>234</v>
      </c>
    </row>
    <row r="522" spans="1:65" s="14" customFormat="1">
      <c r="B522" s="180"/>
      <c r="D522" s="173" t="s">
        <v>243</v>
      </c>
      <c r="E522" s="181" t="s">
        <v>1</v>
      </c>
      <c r="F522" s="182" t="s">
        <v>3045</v>
      </c>
      <c r="H522" s="183">
        <v>3.3</v>
      </c>
      <c r="I522" s="184"/>
      <c r="L522" s="180"/>
      <c r="M522" s="185"/>
      <c r="N522" s="186"/>
      <c r="O522" s="186"/>
      <c r="P522" s="186"/>
      <c r="Q522" s="186"/>
      <c r="R522" s="186"/>
      <c r="S522" s="186"/>
      <c r="T522" s="187"/>
      <c r="AT522" s="181" t="s">
        <v>243</v>
      </c>
      <c r="AU522" s="181" t="s">
        <v>87</v>
      </c>
      <c r="AV522" s="14" t="s">
        <v>87</v>
      </c>
      <c r="AW522" s="14" t="s">
        <v>29</v>
      </c>
      <c r="AX522" s="14" t="s">
        <v>75</v>
      </c>
      <c r="AY522" s="181" t="s">
        <v>234</v>
      </c>
    </row>
    <row r="523" spans="1:65" s="14" customFormat="1">
      <c r="B523" s="180"/>
      <c r="D523" s="173" t="s">
        <v>243</v>
      </c>
      <c r="E523" s="181" t="s">
        <v>1</v>
      </c>
      <c r="F523" s="182" t="s">
        <v>3046</v>
      </c>
      <c r="H523" s="183">
        <v>4.8</v>
      </c>
      <c r="I523" s="184"/>
      <c r="L523" s="180"/>
      <c r="M523" s="185"/>
      <c r="N523" s="186"/>
      <c r="O523" s="186"/>
      <c r="P523" s="186"/>
      <c r="Q523" s="186"/>
      <c r="R523" s="186"/>
      <c r="S523" s="186"/>
      <c r="T523" s="187"/>
      <c r="AT523" s="181" t="s">
        <v>243</v>
      </c>
      <c r="AU523" s="181" t="s">
        <v>87</v>
      </c>
      <c r="AV523" s="14" t="s">
        <v>87</v>
      </c>
      <c r="AW523" s="14" t="s">
        <v>29</v>
      </c>
      <c r="AX523" s="14" t="s">
        <v>75</v>
      </c>
      <c r="AY523" s="181" t="s">
        <v>234</v>
      </c>
    </row>
    <row r="524" spans="1:65" s="16" customFormat="1">
      <c r="B524" s="210"/>
      <c r="D524" s="173" t="s">
        <v>243</v>
      </c>
      <c r="E524" s="211" t="s">
        <v>1</v>
      </c>
      <c r="F524" s="212" t="s">
        <v>3047</v>
      </c>
      <c r="H524" s="213">
        <v>34.18</v>
      </c>
      <c r="I524" s="214"/>
      <c r="L524" s="210"/>
      <c r="M524" s="215"/>
      <c r="N524" s="216"/>
      <c r="O524" s="216"/>
      <c r="P524" s="216"/>
      <c r="Q524" s="216"/>
      <c r="R524" s="216"/>
      <c r="S524" s="216"/>
      <c r="T524" s="217"/>
      <c r="AT524" s="211" t="s">
        <v>243</v>
      </c>
      <c r="AU524" s="211" t="s">
        <v>87</v>
      </c>
      <c r="AV524" s="16" t="s">
        <v>92</v>
      </c>
      <c r="AW524" s="16" t="s">
        <v>29</v>
      </c>
      <c r="AX524" s="16" t="s">
        <v>75</v>
      </c>
      <c r="AY524" s="211" t="s">
        <v>234</v>
      </c>
    </row>
    <row r="525" spans="1:65" s="14" customFormat="1">
      <c r="B525" s="180"/>
      <c r="D525" s="173" t="s">
        <v>243</v>
      </c>
      <c r="E525" s="181" t="s">
        <v>1</v>
      </c>
      <c r="F525" s="182" t="s">
        <v>3048</v>
      </c>
      <c r="H525" s="183">
        <v>34.18</v>
      </c>
      <c r="I525" s="184"/>
      <c r="L525" s="180"/>
      <c r="M525" s="185"/>
      <c r="N525" s="186"/>
      <c r="O525" s="186"/>
      <c r="P525" s="186"/>
      <c r="Q525" s="186"/>
      <c r="R525" s="186"/>
      <c r="S525" s="186"/>
      <c r="T525" s="187"/>
      <c r="AT525" s="181" t="s">
        <v>243</v>
      </c>
      <c r="AU525" s="181" t="s">
        <v>87</v>
      </c>
      <c r="AV525" s="14" t="s">
        <v>87</v>
      </c>
      <c r="AW525" s="14" t="s">
        <v>29</v>
      </c>
      <c r="AX525" s="14" t="s">
        <v>75</v>
      </c>
      <c r="AY525" s="181" t="s">
        <v>234</v>
      </c>
    </row>
    <row r="526" spans="1:65" s="15" customFormat="1">
      <c r="B526" s="188"/>
      <c r="D526" s="173" t="s">
        <v>243</v>
      </c>
      <c r="E526" s="189" t="s">
        <v>1</v>
      </c>
      <c r="F526" s="190" t="s">
        <v>248</v>
      </c>
      <c r="H526" s="191">
        <v>68.36</v>
      </c>
      <c r="I526" s="192"/>
      <c r="L526" s="188"/>
      <c r="M526" s="193"/>
      <c r="N526" s="194"/>
      <c r="O526" s="194"/>
      <c r="P526" s="194"/>
      <c r="Q526" s="194"/>
      <c r="R526" s="194"/>
      <c r="S526" s="194"/>
      <c r="T526" s="195"/>
      <c r="AT526" s="189" t="s">
        <v>243</v>
      </c>
      <c r="AU526" s="189" t="s">
        <v>87</v>
      </c>
      <c r="AV526" s="15" t="s">
        <v>241</v>
      </c>
      <c r="AW526" s="15" t="s">
        <v>29</v>
      </c>
      <c r="AX526" s="15" t="s">
        <v>82</v>
      </c>
      <c r="AY526" s="189" t="s">
        <v>234</v>
      </c>
    </row>
    <row r="527" spans="1:65" s="2" customFormat="1" ht="62.7" customHeight="1">
      <c r="A527" s="33"/>
      <c r="B527" s="157"/>
      <c r="C527" s="199" t="s">
        <v>1064</v>
      </c>
      <c r="D527" s="199" t="s">
        <v>478</v>
      </c>
      <c r="E527" s="200" t="s">
        <v>3049</v>
      </c>
      <c r="F527" s="201" t="s">
        <v>3050</v>
      </c>
      <c r="G527" s="202" t="s">
        <v>305</v>
      </c>
      <c r="H527" s="203">
        <v>2</v>
      </c>
      <c r="I527" s="204"/>
      <c r="J527" s="205">
        <f t="shared" ref="J527:J532" si="10">ROUND(I527*H527,2)</f>
        <v>0</v>
      </c>
      <c r="K527" s="206"/>
      <c r="L527" s="207"/>
      <c r="M527" s="208" t="s">
        <v>1</v>
      </c>
      <c r="N527" s="209" t="s">
        <v>41</v>
      </c>
      <c r="O527" s="62"/>
      <c r="P527" s="168">
        <f t="shared" ref="P527:P532" si="11">O527*H527</f>
        <v>0</v>
      </c>
      <c r="Q527" s="168">
        <v>4.2000000000000003E-2</v>
      </c>
      <c r="R527" s="168">
        <f t="shared" ref="R527:R532" si="12">Q527*H527</f>
        <v>8.4000000000000005E-2</v>
      </c>
      <c r="S527" s="168">
        <v>0</v>
      </c>
      <c r="T527" s="169">
        <f t="shared" ref="T527:T532" si="13">S527*H527</f>
        <v>0</v>
      </c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R527" s="170" t="s">
        <v>643</v>
      </c>
      <c r="AT527" s="170" t="s">
        <v>478</v>
      </c>
      <c r="AU527" s="170" t="s">
        <v>87</v>
      </c>
      <c r="AY527" s="18" t="s">
        <v>234</v>
      </c>
      <c r="BE527" s="171">
        <f t="shared" ref="BE527:BE532" si="14">IF(N527="základná",J527,0)</f>
        <v>0</v>
      </c>
      <c r="BF527" s="171">
        <f t="shared" ref="BF527:BF532" si="15">IF(N527="znížená",J527,0)</f>
        <v>0</v>
      </c>
      <c r="BG527" s="171">
        <f t="shared" ref="BG527:BG532" si="16">IF(N527="zákl. prenesená",J527,0)</f>
        <v>0</v>
      </c>
      <c r="BH527" s="171">
        <f t="shared" ref="BH527:BH532" si="17">IF(N527="zníž. prenesená",J527,0)</f>
        <v>0</v>
      </c>
      <c r="BI527" s="171">
        <f t="shared" ref="BI527:BI532" si="18">IF(N527="nulová",J527,0)</f>
        <v>0</v>
      </c>
      <c r="BJ527" s="18" t="s">
        <v>87</v>
      </c>
      <c r="BK527" s="171">
        <f t="shared" ref="BK527:BK532" si="19">ROUND(I527*H527,2)</f>
        <v>0</v>
      </c>
      <c r="BL527" s="18" t="s">
        <v>327</v>
      </c>
      <c r="BM527" s="170" t="s">
        <v>3051</v>
      </c>
    </row>
    <row r="528" spans="1:65" s="2" customFormat="1" ht="62.7" customHeight="1">
      <c r="A528" s="33"/>
      <c r="B528" s="157"/>
      <c r="C528" s="199" t="s">
        <v>1068</v>
      </c>
      <c r="D528" s="199" t="s">
        <v>478</v>
      </c>
      <c r="E528" s="200" t="s">
        <v>3052</v>
      </c>
      <c r="F528" s="201" t="s">
        <v>3053</v>
      </c>
      <c r="G528" s="202" t="s">
        <v>305</v>
      </c>
      <c r="H528" s="203">
        <v>2</v>
      </c>
      <c r="I528" s="204"/>
      <c r="J528" s="205">
        <f t="shared" si="10"/>
        <v>0</v>
      </c>
      <c r="K528" s="206"/>
      <c r="L528" s="207"/>
      <c r="M528" s="208" t="s">
        <v>1</v>
      </c>
      <c r="N528" s="209" t="s">
        <v>41</v>
      </c>
      <c r="O528" s="62"/>
      <c r="P528" s="168">
        <f t="shared" si="11"/>
        <v>0</v>
      </c>
      <c r="Q528" s="168">
        <v>4.2000000000000003E-2</v>
      </c>
      <c r="R528" s="168">
        <f t="shared" si="12"/>
        <v>8.4000000000000005E-2</v>
      </c>
      <c r="S528" s="168">
        <v>0</v>
      </c>
      <c r="T528" s="169">
        <f t="shared" si="13"/>
        <v>0</v>
      </c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R528" s="170" t="s">
        <v>643</v>
      </c>
      <c r="AT528" s="170" t="s">
        <v>478</v>
      </c>
      <c r="AU528" s="170" t="s">
        <v>87</v>
      </c>
      <c r="AY528" s="18" t="s">
        <v>234</v>
      </c>
      <c r="BE528" s="171">
        <f t="shared" si="14"/>
        <v>0</v>
      </c>
      <c r="BF528" s="171">
        <f t="shared" si="15"/>
        <v>0</v>
      </c>
      <c r="BG528" s="171">
        <f t="shared" si="16"/>
        <v>0</v>
      </c>
      <c r="BH528" s="171">
        <f t="shared" si="17"/>
        <v>0</v>
      </c>
      <c r="BI528" s="171">
        <f t="shared" si="18"/>
        <v>0</v>
      </c>
      <c r="BJ528" s="18" t="s">
        <v>87</v>
      </c>
      <c r="BK528" s="171">
        <f t="shared" si="19"/>
        <v>0</v>
      </c>
      <c r="BL528" s="18" t="s">
        <v>327</v>
      </c>
      <c r="BM528" s="170" t="s">
        <v>3054</v>
      </c>
    </row>
    <row r="529" spans="1:65" s="2" customFormat="1" ht="62.7" customHeight="1">
      <c r="A529" s="33"/>
      <c r="B529" s="157"/>
      <c r="C529" s="199" t="s">
        <v>1073</v>
      </c>
      <c r="D529" s="199" t="s">
        <v>478</v>
      </c>
      <c r="E529" s="200" t="s">
        <v>3055</v>
      </c>
      <c r="F529" s="201" t="s">
        <v>3056</v>
      </c>
      <c r="G529" s="202" t="s">
        <v>305</v>
      </c>
      <c r="H529" s="203">
        <v>4</v>
      </c>
      <c r="I529" s="204"/>
      <c r="J529" s="205">
        <f t="shared" si="10"/>
        <v>0</v>
      </c>
      <c r="K529" s="206"/>
      <c r="L529" s="207"/>
      <c r="M529" s="208" t="s">
        <v>1</v>
      </c>
      <c r="N529" s="209" t="s">
        <v>41</v>
      </c>
      <c r="O529" s="62"/>
      <c r="P529" s="168">
        <f t="shared" si="11"/>
        <v>0</v>
      </c>
      <c r="Q529" s="168">
        <v>4.2000000000000003E-2</v>
      </c>
      <c r="R529" s="168">
        <f t="shared" si="12"/>
        <v>0.16800000000000001</v>
      </c>
      <c r="S529" s="168">
        <v>0</v>
      </c>
      <c r="T529" s="169">
        <f t="shared" si="13"/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70" t="s">
        <v>643</v>
      </c>
      <c r="AT529" s="170" t="s">
        <v>478</v>
      </c>
      <c r="AU529" s="170" t="s">
        <v>87</v>
      </c>
      <c r="AY529" s="18" t="s">
        <v>234</v>
      </c>
      <c r="BE529" s="171">
        <f t="shared" si="14"/>
        <v>0</v>
      </c>
      <c r="BF529" s="171">
        <f t="shared" si="15"/>
        <v>0</v>
      </c>
      <c r="BG529" s="171">
        <f t="shared" si="16"/>
        <v>0</v>
      </c>
      <c r="BH529" s="171">
        <f t="shared" si="17"/>
        <v>0</v>
      </c>
      <c r="BI529" s="171">
        <f t="shared" si="18"/>
        <v>0</v>
      </c>
      <c r="BJ529" s="18" t="s">
        <v>87</v>
      </c>
      <c r="BK529" s="171">
        <f t="shared" si="19"/>
        <v>0</v>
      </c>
      <c r="BL529" s="18" t="s">
        <v>327</v>
      </c>
      <c r="BM529" s="170" t="s">
        <v>3057</v>
      </c>
    </row>
    <row r="530" spans="1:65" s="2" customFormat="1" ht="66.75" customHeight="1">
      <c r="A530" s="33"/>
      <c r="B530" s="157"/>
      <c r="C530" s="199" t="s">
        <v>1077</v>
      </c>
      <c r="D530" s="199" t="s">
        <v>478</v>
      </c>
      <c r="E530" s="200" t="s">
        <v>3058</v>
      </c>
      <c r="F530" s="201" t="s">
        <v>3059</v>
      </c>
      <c r="G530" s="202" t="s">
        <v>305</v>
      </c>
      <c r="H530" s="203">
        <v>2</v>
      </c>
      <c r="I530" s="204"/>
      <c r="J530" s="205">
        <f t="shared" si="10"/>
        <v>0</v>
      </c>
      <c r="K530" s="206"/>
      <c r="L530" s="207"/>
      <c r="M530" s="208" t="s">
        <v>1</v>
      </c>
      <c r="N530" s="209" t="s">
        <v>41</v>
      </c>
      <c r="O530" s="62"/>
      <c r="P530" s="168">
        <f t="shared" si="11"/>
        <v>0</v>
      </c>
      <c r="Q530" s="168">
        <v>4.2000000000000003E-2</v>
      </c>
      <c r="R530" s="168">
        <f t="shared" si="12"/>
        <v>8.4000000000000005E-2</v>
      </c>
      <c r="S530" s="168">
        <v>0</v>
      </c>
      <c r="T530" s="169">
        <f t="shared" si="13"/>
        <v>0</v>
      </c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R530" s="170" t="s">
        <v>643</v>
      </c>
      <c r="AT530" s="170" t="s">
        <v>478</v>
      </c>
      <c r="AU530" s="170" t="s">
        <v>87</v>
      </c>
      <c r="AY530" s="18" t="s">
        <v>234</v>
      </c>
      <c r="BE530" s="171">
        <f t="shared" si="14"/>
        <v>0</v>
      </c>
      <c r="BF530" s="171">
        <f t="shared" si="15"/>
        <v>0</v>
      </c>
      <c r="BG530" s="171">
        <f t="shared" si="16"/>
        <v>0</v>
      </c>
      <c r="BH530" s="171">
        <f t="shared" si="17"/>
        <v>0</v>
      </c>
      <c r="BI530" s="171">
        <f t="shared" si="18"/>
        <v>0</v>
      </c>
      <c r="BJ530" s="18" t="s">
        <v>87</v>
      </c>
      <c r="BK530" s="171">
        <f t="shared" si="19"/>
        <v>0</v>
      </c>
      <c r="BL530" s="18" t="s">
        <v>327</v>
      </c>
      <c r="BM530" s="170" t="s">
        <v>3060</v>
      </c>
    </row>
    <row r="531" spans="1:65" s="2" customFormat="1" ht="76.349999999999994" customHeight="1">
      <c r="A531" s="33"/>
      <c r="B531" s="157"/>
      <c r="C531" s="199" t="s">
        <v>1081</v>
      </c>
      <c r="D531" s="199" t="s">
        <v>478</v>
      </c>
      <c r="E531" s="200" t="s">
        <v>1051</v>
      </c>
      <c r="F531" s="201" t="s">
        <v>3061</v>
      </c>
      <c r="G531" s="202" t="s">
        <v>305</v>
      </c>
      <c r="H531" s="203">
        <v>2</v>
      </c>
      <c r="I531" s="204"/>
      <c r="J531" s="205">
        <f t="shared" si="10"/>
        <v>0</v>
      </c>
      <c r="K531" s="206"/>
      <c r="L531" s="207"/>
      <c r="M531" s="208" t="s">
        <v>1</v>
      </c>
      <c r="N531" s="209" t="s">
        <v>41</v>
      </c>
      <c r="O531" s="62"/>
      <c r="P531" s="168">
        <f t="shared" si="11"/>
        <v>0</v>
      </c>
      <c r="Q531" s="168">
        <v>4.2000000000000003E-2</v>
      </c>
      <c r="R531" s="168">
        <f t="shared" si="12"/>
        <v>8.4000000000000005E-2</v>
      </c>
      <c r="S531" s="168">
        <v>0</v>
      </c>
      <c r="T531" s="169">
        <f t="shared" si="13"/>
        <v>0</v>
      </c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R531" s="170" t="s">
        <v>643</v>
      </c>
      <c r="AT531" s="170" t="s">
        <v>478</v>
      </c>
      <c r="AU531" s="170" t="s">
        <v>87</v>
      </c>
      <c r="AY531" s="18" t="s">
        <v>234</v>
      </c>
      <c r="BE531" s="171">
        <f t="shared" si="14"/>
        <v>0</v>
      </c>
      <c r="BF531" s="171">
        <f t="shared" si="15"/>
        <v>0</v>
      </c>
      <c r="BG531" s="171">
        <f t="shared" si="16"/>
        <v>0</v>
      </c>
      <c r="BH531" s="171">
        <f t="shared" si="17"/>
        <v>0</v>
      </c>
      <c r="BI531" s="171">
        <f t="shared" si="18"/>
        <v>0</v>
      </c>
      <c r="BJ531" s="18" t="s">
        <v>87</v>
      </c>
      <c r="BK531" s="171">
        <f t="shared" si="19"/>
        <v>0</v>
      </c>
      <c r="BL531" s="18" t="s">
        <v>327</v>
      </c>
      <c r="BM531" s="170" t="s">
        <v>3062</v>
      </c>
    </row>
    <row r="532" spans="1:65" s="2" customFormat="1" ht="33" customHeight="1">
      <c r="A532" s="33"/>
      <c r="B532" s="157"/>
      <c r="C532" s="158" t="s">
        <v>1085</v>
      </c>
      <c r="D532" s="158" t="s">
        <v>237</v>
      </c>
      <c r="E532" s="159" t="s">
        <v>1069</v>
      </c>
      <c r="F532" s="160" t="s">
        <v>1070</v>
      </c>
      <c r="G532" s="161" t="s">
        <v>305</v>
      </c>
      <c r="H532" s="162">
        <v>2</v>
      </c>
      <c r="I532" s="163"/>
      <c r="J532" s="164">
        <f t="shared" si="10"/>
        <v>0</v>
      </c>
      <c r="K532" s="165"/>
      <c r="L532" s="34"/>
      <c r="M532" s="166" t="s">
        <v>1</v>
      </c>
      <c r="N532" s="167" t="s">
        <v>41</v>
      </c>
      <c r="O532" s="62"/>
      <c r="P532" s="168">
        <f t="shared" si="11"/>
        <v>0</v>
      </c>
      <c r="Q532" s="168">
        <v>0</v>
      </c>
      <c r="R532" s="168">
        <f t="shared" si="12"/>
        <v>0</v>
      </c>
      <c r="S532" s="168">
        <v>0</v>
      </c>
      <c r="T532" s="169">
        <f t="shared" si="13"/>
        <v>0</v>
      </c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R532" s="170" t="s">
        <v>327</v>
      </c>
      <c r="AT532" s="170" t="s">
        <v>237</v>
      </c>
      <c r="AU532" s="170" t="s">
        <v>87</v>
      </c>
      <c r="AY532" s="18" t="s">
        <v>234</v>
      </c>
      <c r="BE532" s="171">
        <f t="shared" si="14"/>
        <v>0</v>
      </c>
      <c r="BF532" s="171">
        <f t="shared" si="15"/>
        <v>0</v>
      </c>
      <c r="BG532" s="171">
        <f t="shared" si="16"/>
        <v>0</v>
      </c>
      <c r="BH532" s="171">
        <f t="shared" si="17"/>
        <v>0</v>
      </c>
      <c r="BI532" s="171">
        <f t="shared" si="18"/>
        <v>0</v>
      </c>
      <c r="BJ532" s="18" t="s">
        <v>87</v>
      </c>
      <c r="BK532" s="171">
        <f t="shared" si="19"/>
        <v>0</v>
      </c>
      <c r="BL532" s="18" t="s">
        <v>327</v>
      </c>
      <c r="BM532" s="170" t="s">
        <v>3063</v>
      </c>
    </row>
    <row r="533" spans="1:65" s="13" customFormat="1">
      <c r="B533" s="172"/>
      <c r="D533" s="173" t="s">
        <v>243</v>
      </c>
      <c r="E533" s="174" t="s">
        <v>1</v>
      </c>
      <c r="F533" s="175" t="s">
        <v>1072</v>
      </c>
      <c r="H533" s="174" t="s">
        <v>1</v>
      </c>
      <c r="I533" s="176"/>
      <c r="L533" s="172"/>
      <c r="M533" s="177"/>
      <c r="N533" s="178"/>
      <c r="O533" s="178"/>
      <c r="P533" s="178"/>
      <c r="Q533" s="178"/>
      <c r="R533" s="178"/>
      <c r="S533" s="178"/>
      <c r="T533" s="179"/>
      <c r="AT533" s="174" t="s">
        <v>243</v>
      </c>
      <c r="AU533" s="174" t="s">
        <v>87</v>
      </c>
      <c r="AV533" s="13" t="s">
        <v>82</v>
      </c>
      <c r="AW533" s="13" t="s">
        <v>29</v>
      </c>
      <c r="AX533" s="13" t="s">
        <v>75</v>
      </c>
      <c r="AY533" s="174" t="s">
        <v>234</v>
      </c>
    </row>
    <row r="534" spans="1:65" s="14" customFormat="1">
      <c r="B534" s="180"/>
      <c r="D534" s="173" t="s">
        <v>243</v>
      </c>
      <c r="E534" s="181" t="s">
        <v>1</v>
      </c>
      <c r="F534" s="182" t="s">
        <v>3064</v>
      </c>
      <c r="H534" s="183">
        <v>2</v>
      </c>
      <c r="I534" s="184"/>
      <c r="L534" s="180"/>
      <c r="M534" s="185"/>
      <c r="N534" s="186"/>
      <c r="O534" s="186"/>
      <c r="P534" s="186"/>
      <c r="Q534" s="186"/>
      <c r="R534" s="186"/>
      <c r="S534" s="186"/>
      <c r="T534" s="187"/>
      <c r="AT534" s="181" t="s">
        <v>243</v>
      </c>
      <c r="AU534" s="181" t="s">
        <v>87</v>
      </c>
      <c r="AV534" s="14" t="s">
        <v>87</v>
      </c>
      <c r="AW534" s="14" t="s">
        <v>29</v>
      </c>
      <c r="AX534" s="14" t="s">
        <v>75</v>
      </c>
      <c r="AY534" s="181" t="s">
        <v>234</v>
      </c>
    </row>
    <row r="535" spans="1:65" s="15" customFormat="1">
      <c r="B535" s="188"/>
      <c r="D535" s="173" t="s">
        <v>243</v>
      </c>
      <c r="E535" s="189" t="s">
        <v>1</v>
      </c>
      <c r="F535" s="190" t="s">
        <v>248</v>
      </c>
      <c r="H535" s="191">
        <v>2</v>
      </c>
      <c r="I535" s="192"/>
      <c r="L535" s="188"/>
      <c r="M535" s="193"/>
      <c r="N535" s="194"/>
      <c r="O535" s="194"/>
      <c r="P535" s="194"/>
      <c r="Q535" s="194"/>
      <c r="R535" s="194"/>
      <c r="S535" s="194"/>
      <c r="T535" s="195"/>
      <c r="AT535" s="189" t="s">
        <v>243</v>
      </c>
      <c r="AU535" s="189" t="s">
        <v>87</v>
      </c>
      <c r="AV535" s="15" t="s">
        <v>241</v>
      </c>
      <c r="AW535" s="15" t="s">
        <v>29</v>
      </c>
      <c r="AX535" s="15" t="s">
        <v>82</v>
      </c>
      <c r="AY535" s="189" t="s">
        <v>234</v>
      </c>
    </row>
    <row r="536" spans="1:65" s="2" customFormat="1" ht="24.15" customHeight="1">
      <c r="A536" s="33"/>
      <c r="B536" s="157"/>
      <c r="C536" s="199" t="s">
        <v>1089</v>
      </c>
      <c r="D536" s="199" t="s">
        <v>478</v>
      </c>
      <c r="E536" s="200" t="s">
        <v>1074</v>
      </c>
      <c r="F536" s="201" t="s">
        <v>3065</v>
      </c>
      <c r="G536" s="202" t="s">
        <v>305</v>
      </c>
      <c r="H536" s="203">
        <v>2</v>
      </c>
      <c r="I536" s="204"/>
      <c r="J536" s="205">
        <f>ROUND(I536*H536,2)</f>
        <v>0</v>
      </c>
      <c r="K536" s="206"/>
      <c r="L536" s="207"/>
      <c r="M536" s="208" t="s">
        <v>1</v>
      </c>
      <c r="N536" s="209" t="s">
        <v>41</v>
      </c>
      <c r="O536" s="62"/>
      <c r="P536" s="168">
        <f>O536*H536</f>
        <v>0</v>
      </c>
      <c r="Q536" s="168">
        <v>1E-3</v>
      </c>
      <c r="R536" s="168">
        <f>Q536*H536</f>
        <v>2E-3</v>
      </c>
      <c r="S536" s="168">
        <v>0</v>
      </c>
      <c r="T536" s="169">
        <f>S536*H536</f>
        <v>0</v>
      </c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R536" s="170" t="s">
        <v>643</v>
      </c>
      <c r="AT536" s="170" t="s">
        <v>478</v>
      </c>
      <c r="AU536" s="170" t="s">
        <v>87</v>
      </c>
      <c r="AY536" s="18" t="s">
        <v>234</v>
      </c>
      <c r="BE536" s="171">
        <f>IF(N536="základná",J536,0)</f>
        <v>0</v>
      </c>
      <c r="BF536" s="171">
        <f>IF(N536="znížená",J536,0)</f>
        <v>0</v>
      </c>
      <c r="BG536" s="171">
        <f>IF(N536="zákl. prenesená",J536,0)</f>
        <v>0</v>
      </c>
      <c r="BH536" s="171">
        <f>IF(N536="zníž. prenesená",J536,0)</f>
        <v>0</v>
      </c>
      <c r="BI536" s="171">
        <f>IF(N536="nulová",J536,0)</f>
        <v>0</v>
      </c>
      <c r="BJ536" s="18" t="s">
        <v>87</v>
      </c>
      <c r="BK536" s="171">
        <f>ROUND(I536*H536,2)</f>
        <v>0</v>
      </c>
      <c r="BL536" s="18" t="s">
        <v>327</v>
      </c>
      <c r="BM536" s="170" t="s">
        <v>3066</v>
      </c>
    </row>
    <row r="537" spans="1:65" s="2" customFormat="1" ht="37.950000000000003" customHeight="1">
      <c r="A537" s="33"/>
      <c r="B537" s="157"/>
      <c r="C537" s="199" t="s">
        <v>1093</v>
      </c>
      <c r="D537" s="199" t="s">
        <v>478</v>
      </c>
      <c r="E537" s="200" t="s">
        <v>1078</v>
      </c>
      <c r="F537" s="201" t="s">
        <v>3067</v>
      </c>
      <c r="G537" s="202" t="s">
        <v>305</v>
      </c>
      <c r="H537" s="203">
        <v>2</v>
      </c>
      <c r="I537" s="204"/>
      <c r="J537" s="205">
        <f>ROUND(I537*H537,2)</f>
        <v>0</v>
      </c>
      <c r="K537" s="206"/>
      <c r="L537" s="207"/>
      <c r="M537" s="208" t="s">
        <v>1</v>
      </c>
      <c r="N537" s="209" t="s">
        <v>41</v>
      </c>
      <c r="O537" s="62"/>
      <c r="P537" s="168">
        <f>O537*H537</f>
        <v>0</v>
      </c>
      <c r="Q537" s="168">
        <v>2.5000000000000001E-2</v>
      </c>
      <c r="R537" s="168">
        <f>Q537*H537</f>
        <v>0.05</v>
      </c>
      <c r="S537" s="168">
        <v>0</v>
      </c>
      <c r="T537" s="169">
        <f>S537*H537</f>
        <v>0</v>
      </c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R537" s="170" t="s">
        <v>643</v>
      </c>
      <c r="AT537" s="170" t="s">
        <v>478</v>
      </c>
      <c r="AU537" s="170" t="s">
        <v>87</v>
      </c>
      <c r="AY537" s="18" t="s">
        <v>234</v>
      </c>
      <c r="BE537" s="171">
        <f>IF(N537="základná",J537,0)</f>
        <v>0</v>
      </c>
      <c r="BF537" s="171">
        <f>IF(N537="znížená",J537,0)</f>
        <v>0</v>
      </c>
      <c r="BG537" s="171">
        <f>IF(N537="zákl. prenesená",J537,0)</f>
        <v>0</v>
      </c>
      <c r="BH537" s="171">
        <f>IF(N537="zníž. prenesená",J537,0)</f>
        <v>0</v>
      </c>
      <c r="BI537" s="171">
        <f>IF(N537="nulová",J537,0)</f>
        <v>0</v>
      </c>
      <c r="BJ537" s="18" t="s">
        <v>87</v>
      </c>
      <c r="BK537" s="171">
        <f>ROUND(I537*H537,2)</f>
        <v>0</v>
      </c>
      <c r="BL537" s="18" t="s">
        <v>327</v>
      </c>
      <c r="BM537" s="170" t="s">
        <v>3068</v>
      </c>
    </row>
    <row r="538" spans="1:65" s="2" customFormat="1" ht="21.75" customHeight="1">
      <c r="A538" s="33"/>
      <c r="B538" s="157"/>
      <c r="C538" s="158" t="s">
        <v>1097</v>
      </c>
      <c r="D538" s="158" t="s">
        <v>237</v>
      </c>
      <c r="E538" s="159" t="s">
        <v>1102</v>
      </c>
      <c r="F538" s="160" t="s">
        <v>3069</v>
      </c>
      <c r="G538" s="161" t="s">
        <v>240</v>
      </c>
      <c r="H538" s="162">
        <v>3.6</v>
      </c>
      <c r="I538" s="163"/>
      <c r="J538" s="164">
        <f>ROUND(I538*H538,2)</f>
        <v>0</v>
      </c>
      <c r="K538" s="165"/>
      <c r="L538" s="34"/>
      <c r="M538" s="166" t="s">
        <v>1</v>
      </c>
      <c r="N538" s="167" t="s">
        <v>41</v>
      </c>
      <c r="O538" s="62"/>
      <c r="P538" s="168">
        <f>O538*H538</f>
        <v>0</v>
      </c>
      <c r="Q538" s="168">
        <v>2.5000000000000001E-4</v>
      </c>
      <c r="R538" s="168">
        <f>Q538*H538</f>
        <v>9.0000000000000008E-4</v>
      </c>
      <c r="S538" s="168">
        <v>0</v>
      </c>
      <c r="T538" s="169">
        <f>S538*H538</f>
        <v>0</v>
      </c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R538" s="170" t="s">
        <v>327</v>
      </c>
      <c r="AT538" s="170" t="s">
        <v>237</v>
      </c>
      <c r="AU538" s="170" t="s">
        <v>87</v>
      </c>
      <c r="AY538" s="18" t="s">
        <v>234</v>
      </c>
      <c r="BE538" s="171">
        <f>IF(N538="základná",J538,0)</f>
        <v>0</v>
      </c>
      <c r="BF538" s="171">
        <f>IF(N538="znížená",J538,0)</f>
        <v>0</v>
      </c>
      <c r="BG538" s="171">
        <f>IF(N538="zákl. prenesená",J538,0)</f>
        <v>0</v>
      </c>
      <c r="BH538" s="171">
        <f>IF(N538="zníž. prenesená",J538,0)</f>
        <v>0</v>
      </c>
      <c r="BI538" s="171">
        <f>IF(N538="nulová",J538,0)</f>
        <v>0</v>
      </c>
      <c r="BJ538" s="18" t="s">
        <v>87</v>
      </c>
      <c r="BK538" s="171">
        <f>ROUND(I538*H538,2)</f>
        <v>0</v>
      </c>
      <c r="BL538" s="18" t="s">
        <v>327</v>
      </c>
      <c r="BM538" s="170" t="s">
        <v>3070</v>
      </c>
    </row>
    <row r="539" spans="1:65" s="14" customFormat="1">
      <c r="B539" s="180"/>
      <c r="D539" s="173" t="s">
        <v>243</v>
      </c>
      <c r="E539" s="181" t="s">
        <v>1</v>
      </c>
      <c r="F539" s="182" t="s">
        <v>3071</v>
      </c>
      <c r="H539" s="183">
        <v>3.6</v>
      </c>
      <c r="I539" s="184"/>
      <c r="L539" s="180"/>
      <c r="M539" s="185"/>
      <c r="N539" s="186"/>
      <c r="O539" s="186"/>
      <c r="P539" s="186"/>
      <c r="Q539" s="186"/>
      <c r="R539" s="186"/>
      <c r="S539" s="186"/>
      <c r="T539" s="187"/>
      <c r="AT539" s="181" t="s">
        <v>243</v>
      </c>
      <c r="AU539" s="181" t="s">
        <v>87</v>
      </c>
      <c r="AV539" s="14" t="s">
        <v>87</v>
      </c>
      <c r="AW539" s="14" t="s">
        <v>29</v>
      </c>
      <c r="AX539" s="14" t="s">
        <v>82</v>
      </c>
      <c r="AY539" s="181" t="s">
        <v>234</v>
      </c>
    </row>
    <row r="540" spans="1:65" s="2" customFormat="1" ht="24.15" customHeight="1">
      <c r="A540" s="33"/>
      <c r="B540" s="157"/>
      <c r="C540" s="199" t="s">
        <v>1101</v>
      </c>
      <c r="D540" s="199" t="s">
        <v>478</v>
      </c>
      <c r="E540" s="200" t="s">
        <v>1106</v>
      </c>
      <c r="F540" s="201" t="s">
        <v>3072</v>
      </c>
      <c r="G540" s="202" t="s">
        <v>240</v>
      </c>
      <c r="H540" s="203">
        <v>3.6</v>
      </c>
      <c r="I540" s="204"/>
      <c r="J540" s="205">
        <f>ROUND(I540*H540,2)</f>
        <v>0</v>
      </c>
      <c r="K540" s="206"/>
      <c r="L540" s="207"/>
      <c r="M540" s="208" t="s">
        <v>1</v>
      </c>
      <c r="N540" s="209" t="s">
        <v>41</v>
      </c>
      <c r="O540" s="62"/>
      <c r="P540" s="168">
        <f>O540*H540</f>
        <v>0</v>
      </c>
      <c r="Q540" s="168">
        <v>1.14E-3</v>
      </c>
      <c r="R540" s="168">
        <f>Q540*H540</f>
        <v>4.104E-3</v>
      </c>
      <c r="S540" s="168">
        <v>0</v>
      </c>
      <c r="T540" s="169">
        <f>S540*H540</f>
        <v>0</v>
      </c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R540" s="170" t="s">
        <v>643</v>
      </c>
      <c r="AT540" s="170" t="s">
        <v>478</v>
      </c>
      <c r="AU540" s="170" t="s">
        <v>87</v>
      </c>
      <c r="AY540" s="18" t="s">
        <v>234</v>
      </c>
      <c r="BE540" s="171">
        <f>IF(N540="základná",J540,0)</f>
        <v>0</v>
      </c>
      <c r="BF540" s="171">
        <f>IF(N540="znížená",J540,0)</f>
        <v>0</v>
      </c>
      <c r="BG540" s="171">
        <f>IF(N540="zákl. prenesená",J540,0)</f>
        <v>0</v>
      </c>
      <c r="BH540" s="171">
        <f>IF(N540="zníž. prenesená",J540,0)</f>
        <v>0</v>
      </c>
      <c r="BI540" s="171">
        <f>IF(N540="nulová",J540,0)</f>
        <v>0</v>
      </c>
      <c r="BJ540" s="18" t="s">
        <v>87</v>
      </c>
      <c r="BK540" s="171">
        <f>ROUND(I540*H540,2)</f>
        <v>0</v>
      </c>
      <c r="BL540" s="18" t="s">
        <v>327</v>
      </c>
      <c r="BM540" s="170" t="s">
        <v>3073</v>
      </c>
    </row>
    <row r="541" spans="1:65" s="2" customFormat="1" ht="21.75" customHeight="1">
      <c r="A541" s="33"/>
      <c r="B541" s="157"/>
      <c r="C541" s="158" t="s">
        <v>1105</v>
      </c>
      <c r="D541" s="158" t="s">
        <v>237</v>
      </c>
      <c r="E541" s="159" t="s">
        <v>1110</v>
      </c>
      <c r="F541" s="160" t="s">
        <v>1111</v>
      </c>
      <c r="G541" s="161" t="s">
        <v>305</v>
      </c>
      <c r="H541" s="162">
        <v>2</v>
      </c>
      <c r="I541" s="163"/>
      <c r="J541" s="164">
        <f>ROUND(I541*H541,2)</f>
        <v>0</v>
      </c>
      <c r="K541" s="165"/>
      <c r="L541" s="34"/>
      <c r="M541" s="166" t="s">
        <v>1</v>
      </c>
      <c r="N541" s="167" t="s">
        <v>41</v>
      </c>
      <c r="O541" s="62"/>
      <c r="P541" s="168">
        <f>O541*H541</f>
        <v>0</v>
      </c>
      <c r="Q541" s="168">
        <v>4.4999999999999999E-4</v>
      </c>
      <c r="R541" s="168">
        <f>Q541*H541</f>
        <v>8.9999999999999998E-4</v>
      </c>
      <c r="S541" s="168">
        <v>0</v>
      </c>
      <c r="T541" s="169">
        <f>S541*H541</f>
        <v>0</v>
      </c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R541" s="170" t="s">
        <v>327</v>
      </c>
      <c r="AT541" s="170" t="s">
        <v>237</v>
      </c>
      <c r="AU541" s="170" t="s">
        <v>87</v>
      </c>
      <c r="AY541" s="18" t="s">
        <v>234</v>
      </c>
      <c r="BE541" s="171">
        <f>IF(N541="základná",J541,0)</f>
        <v>0</v>
      </c>
      <c r="BF541" s="171">
        <f>IF(N541="znížená",J541,0)</f>
        <v>0</v>
      </c>
      <c r="BG541" s="171">
        <f>IF(N541="zákl. prenesená",J541,0)</f>
        <v>0</v>
      </c>
      <c r="BH541" s="171">
        <f>IF(N541="zníž. prenesená",J541,0)</f>
        <v>0</v>
      </c>
      <c r="BI541" s="171">
        <f>IF(N541="nulová",J541,0)</f>
        <v>0</v>
      </c>
      <c r="BJ541" s="18" t="s">
        <v>87</v>
      </c>
      <c r="BK541" s="171">
        <f>ROUND(I541*H541,2)</f>
        <v>0</v>
      </c>
      <c r="BL541" s="18" t="s">
        <v>327</v>
      </c>
      <c r="BM541" s="170" t="s">
        <v>3074</v>
      </c>
    </row>
    <row r="542" spans="1:65" s="13" customFormat="1">
      <c r="B542" s="172"/>
      <c r="D542" s="173" t="s">
        <v>243</v>
      </c>
      <c r="E542" s="174" t="s">
        <v>1</v>
      </c>
      <c r="F542" s="175" t="s">
        <v>1072</v>
      </c>
      <c r="H542" s="174" t="s">
        <v>1</v>
      </c>
      <c r="I542" s="176"/>
      <c r="L542" s="172"/>
      <c r="M542" s="177"/>
      <c r="N542" s="178"/>
      <c r="O542" s="178"/>
      <c r="P542" s="178"/>
      <c r="Q542" s="178"/>
      <c r="R542" s="178"/>
      <c r="S542" s="178"/>
      <c r="T542" s="179"/>
      <c r="AT542" s="174" t="s">
        <v>243</v>
      </c>
      <c r="AU542" s="174" t="s">
        <v>87</v>
      </c>
      <c r="AV542" s="13" t="s">
        <v>82</v>
      </c>
      <c r="AW542" s="13" t="s">
        <v>29</v>
      </c>
      <c r="AX542" s="13" t="s">
        <v>75</v>
      </c>
      <c r="AY542" s="174" t="s">
        <v>234</v>
      </c>
    </row>
    <row r="543" spans="1:65" s="14" customFormat="1">
      <c r="B543" s="180"/>
      <c r="D543" s="173" t="s">
        <v>243</v>
      </c>
      <c r="E543" s="181" t="s">
        <v>1</v>
      </c>
      <c r="F543" s="182" t="s">
        <v>3064</v>
      </c>
      <c r="H543" s="183">
        <v>2</v>
      </c>
      <c r="I543" s="184"/>
      <c r="L543" s="180"/>
      <c r="M543" s="185"/>
      <c r="N543" s="186"/>
      <c r="O543" s="186"/>
      <c r="P543" s="186"/>
      <c r="Q543" s="186"/>
      <c r="R543" s="186"/>
      <c r="S543" s="186"/>
      <c r="T543" s="187"/>
      <c r="AT543" s="181" t="s">
        <v>243</v>
      </c>
      <c r="AU543" s="181" t="s">
        <v>87</v>
      </c>
      <c r="AV543" s="14" t="s">
        <v>87</v>
      </c>
      <c r="AW543" s="14" t="s">
        <v>29</v>
      </c>
      <c r="AX543" s="14" t="s">
        <v>75</v>
      </c>
      <c r="AY543" s="181" t="s">
        <v>234</v>
      </c>
    </row>
    <row r="544" spans="1:65" s="15" customFormat="1">
      <c r="B544" s="188"/>
      <c r="D544" s="173" t="s">
        <v>243</v>
      </c>
      <c r="E544" s="189" t="s">
        <v>1</v>
      </c>
      <c r="F544" s="190" t="s">
        <v>248</v>
      </c>
      <c r="H544" s="191">
        <v>2</v>
      </c>
      <c r="I544" s="192"/>
      <c r="L544" s="188"/>
      <c r="M544" s="193"/>
      <c r="N544" s="194"/>
      <c r="O544" s="194"/>
      <c r="P544" s="194"/>
      <c r="Q544" s="194"/>
      <c r="R544" s="194"/>
      <c r="S544" s="194"/>
      <c r="T544" s="195"/>
      <c r="AT544" s="189" t="s">
        <v>243</v>
      </c>
      <c r="AU544" s="189" t="s">
        <v>87</v>
      </c>
      <c r="AV544" s="15" t="s">
        <v>241</v>
      </c>
      <c r="AW544" s="15" t="s">
        <v>29</v>
      </c>
      <c r="AX544" s="15" t="s">
        <v>82</v>
      </c>
      <c r="AY544" s="189" t="s">
        <v>234</v>
      </c>
    </row>
    <row r="545" spans="1:65" s="2" customFormat="1" ht="44.25" customHeight="1">
      <c r="A545" s="33"/>
      <c r="B545" s="157"/>
      <c r="C545" s="199" t="s">
        <v>1109</v>
      </c>
      <c r="D545" s="199" t="s">
        <v>478</v>
      </c>
      <c r="E545" s="200" t="s">
        <v>1114</v>
      </c>
      <c r="F545" s="201" t="s">
        <v>1115</v>
      </c>
      <c r="G545" s="202" t="s">
        <v>305</v>
      </c>
      <c r="H545" s="203">
        <v>2</v>
      </c>
      <c r="I545" s="204"/>
      <c r="J545" s="205">
        <f>ROUND(I545*H545,2)</f>
        <v>0</v>
      </c>
      <c r="K545" s="206"/>
      <c r="L545" s="207"/>
      <c r="M545" s="208" t="s">
        <v>1</v>
      </c>
      <c r="N545" s="209" t="s">
        <v>41</v>
      </c>
      <c r="O545" s="62"/>
      <c r="P545" s="168">
        <f>O545*H545</f>
        <v>0</v>
      </c>
      <c r="Q545" s="168">
        <v>1.4999999999999999E-2</v>
      </c>
      <c r="R545" s="168">
        <f>Q545*H545</f>
        <v>0.03</v>
      </c>
      <c r="S545" s="168">
        <v>0</v>
      </c>
      <c r="T545" s="169">
        <f>S545*H545</f>
        <v>0</v>
      </c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R545" s="170" t="s">
        <v>643</v>
      </c>
      <c r="AT545" s="170" t="s">
        <v>478</v>
      </c>
      <c r="AU545" s="170" t="s">
        <v>87</v>
      </c>
      <c r="AY545" s="18" t="s">
        <v>234</v>
      </c>
      <c r="BE545" s="171">
        <f>IF(N545="základná",J545,0)</f>
        <v>0</v>
      </c>
      <c r="BF545" s="171">
        <f>IF(N545="znížená",J545,0)</f>
        <v>0</v>
      </c>
      <c r="BG545" s="171">
        <f>IF(N545="zákl. prenesená",J545,0)</f>
        <v>0</v>
      </c>
      <c r="BH545" s="171">
        <f>IF(N545="zníž. prenesená",J545,0)</f>
        <v>0</v>
      </c>
      <c r="BI545" s="171">
        <f>IF(N545="nulová",J545,0)</f>
        <v>0</v>
      </c>
      <c r="BJ545" s="18" t="s">
        <v>87</v>
      </c>
      <c r="BK545" s="171">
        <f>ROUND(I545*H545,2)</f>
        <v>0</v>
      </c>
      <c r="BL545" s="18" t="s">
        <v>327</v>
      </c>
      <c r="BM545" s="170" t="s">
        <v>3075</v>
      </c>
    </row>
    <row r="546" spans="1:65" s="2" customFormat="1" ht="16.5" customHeight="1">
      <c r="A546" s="33"/>
      <c r="B546" s="157"/>
      <c r="C546" s="158" t="s">
        <v>1113</v>
      </c>
      <c r="D546" s="158" t="s">
        <v>237</v>
      </c>
      <c r="E546" s="159" t="s">
        <v>1118</v>
      </c>
      <c r="F546" s="160" t="s">
        <v>1119</v>
      </c>
      <c r="G546" s="161" t="s">
        <v>305</v>
      </c>
      <c r="H546" s="162">
        <v>2</v>
      </c>
      <c r="I546" s="163"/>
      <c r="J546" s="164">
        <f>ROUND(I546*H546,2)</f>
        <v>0</v>
      </c>
      <c r="K546" s="165"/>
      <c r="L546" s="34"/>
      <c r="M546" s="166" t="s">
        <v>1</v>
      </c>
      <c r="N546" s="167" t="s">
        <v>41</v>
      </c>
      <c r="O546" s="62"/>
      <c r="P546" s="168">
        <f>O546*H546</f>
        <v>0</v>
      </c>
      <c r="Q546" s="168">
        <v>0</v>
      </c>
      <c r="R546" s="168">
        <f>Q546*H546</f>
        <v>0</v>
      </c>
      <c r="S546" s="168">
        <v>0</v>
      </c>
      <c r="T546" s="169">
        <f>S546*H546</f>
        <v>0</v>
      </c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R546" s="170" t="s">
        <v>327</v>
      </c>
      <c r="AT546" s="170" t="s">
        <v>237</v>
      </c>
      <c r="AU546" s="170" t="s">
        <v>87</v>
      </c>
      <c r="AY546" s="18" t="s">
        <v>234</v>
      </c>
      <c r="BE546" s="171">
        <f>IF(N546="základná",J546,0)</f>
        <v>0</v>
      </c>
      <c r="BF546" s="171">
        <f>IF(N546="znížená",J546,0)</f>
        <v>0</v>
      </c>
      <c r="BG546" s="171">
        <f>IF(N546="zákl. prenesená",J546,0)</f>
        <v>0</v>
      </c>
      <c r="BH546" s="171">
        <f>IF(N546="zníž. prenesená",J546,0)</f>
        <v>0</v>
      </c>
      <c r="BI546" s="171">
        <f>IF(N546="nulová",J546,0)</f>
        <v>0</v>
      </c>
      <c r="BJ546" s="18" t="s">
        <v>87</v>
      </c>
      <c r="BK546" s="171">
        <f>ROUND(I546*H546,2)</f>
        <v>0</v>
      </c>
      <c r="BL546" s="18" t="s">
        <v>327</v>
      </c>
      <c r="BM546" s="170" t="s">
        <v>3076</v>
      </c>
    </row>
    <row r="547" spans="1:65" s="2" customFormat="1" ht="24.15" customHeight="1">
      <c r="A547" s="33"/>
      <c r="B547" s="157"/>
      <c r="C547" s="199" t="s">
        <v>1117</v>
      </c>
      <c r="D547" s="199" t="s">
        <v>478</v>
      </c>
      <c r="E547" s="200" t="s">
        <v>1122</v>
      </c>
      <c r="F547" s="201" t="s">
        <v>1123</v>
      </c>
      <c r="G547" s="202" t="s">
        <v>305</v>
      </c>
      <c r="H547" s="203">
        <v>2</v>
      </c>
      <c r="I547" s="204"/>
      <c r="J547" s="205">
        <f>ROUND(I547*H547,2)</f>
        <v>0</v>
      </c>
      <c r="K547" s="206"/>
      <c r="L547" s="207"/>
      <c r="M547" s="208" t="s">
        <v>1</v>
      </c>
      <c r="N547" s="209" t="s">
        <v>41</v>
      </c>
      <c r="O547" s="62"/>
      <c r="P547" s="168">
        <f>O547*H547</f>
        <v>0</v>
      </c>
      <c r="Q547" s="168">
        <v>3.0000000000000001E-3</v>
      </c>
      <c r="R547" s="168">
        <f>Q547*H547</f>
        <v>6.0000000000000001E-3</v>
      </c>
      <c r="S547" s="168">
        <v>0</v>
      </c>
      <c r="T547" s="169">
        <f>S547*H547</f>
        <v>0</v>
      </c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R547" s="170" t="s">
        <v>643</v>
      </c>
      <c r="AT547" s="170" t="s">
        <v>478</v>
      </c>
      <c r="AU547" s="170" t="s">
        <v>87</v>
      </c>
      <c r="AY547" s="18" t="s">
        <v>234</v>
      </c>
      <c r="BE547" s="171">
        <f>IF(N547="základná",J547,0)</f>
        <v>0</v>
      </c>
      <c r="BF547" s="171">
        <f>IF(N547="znížená",J547,0)</f>
        <v>0</v>
      </c>
      <c r="BG547" s="171">
        <f>IF(N547="zákl. prenesená",J547,0)</f>
        <v>0</v>
      </c>
      <c r="BH547" s="171">
        <f>IF(N547="zníž. prenesená",J547,0)</f>
        <v>0</v>
      </c>
      <c r="BI547" s="171">
        <f>IF(N547="nulová",J547,0)</f>
        <v>0</v>
      </c>
      <c r="BJ547" s="18" t="s">
        <v>87</v>
      </c>
      <c r="BK547" s="171">
        <f>ROUND(I547*H547,2)</f>
        <v>0</v>
      </c>
      <c r="BL547" s="18" t="s">
        <v>327</v>
      </c>
      <c r="BM547" s="170" t="s">
        <v>3077</v>
      </c>
    </row>
    <row r="548" spans="1:65" s="2" customFormat="1" ht="24.15" customHeight="1">
      <c r="A548" s="33"/>
      <c r="B548" s="157"/>
      <c r="C548" s="158" t="s">
        <v>1121</v>
      </c>
      <c r="D548" s="158" t="s">
        <v>237</v>
      </c>
      <c r="E548" s="159" t="s">
        <v>3078</v>
      </c>
      <c r="F548" s="160" t="s">
        <v>3079</v>
      </c>
      <c r="G548" s="161" t="s">
        <v>267</v>
      </c>
      <c r="H548" s="162">
        <v>0.61</v>
      </c>
      <c r="I548" s="163"/>
      <c r="J548" s="164">
        <f>ROUND(I548*H548,2)</f>
        <v>0</v>
      </c>
      <c r="K548" s="165"/>
      <c r="L548" s="34"/>
      <c r="M548" s="166" t="s">
        <v>1</v>
      </c>
      <c r="N548" s="167" t="s">
        <v>41</v>
      </c>
      <c r="O548" s="62"/>
      <c r="P548" s="168">
        <f>O548*H548</f>
        <v>0</v>
      </c>
      <c r="Q548" s="168">
        <v>0</v>
      </c>
      <c r="R548" s="168">
        <f>Q548*H548</f>
        <v>0</v>
      </c>
      <c r="S548" s="168">
        <v>0</v>
      </c>
      <c r="T548" s="169">
        <f>S548*H548</f>
        <v>0</v>
      </c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R548" s="170" t="s">
        <v>327</v>
      </c>
      <c r="AT548" s="170" t="s">
        <v>237</v>
      </c>
      <c r="AU548" s="170" t="s">
        <v>87</v>
      </c>
      <c r="AY548" s="18" t="s">
        <v>234</v>
      </c>
      <c r="BE548" s="171">
        <f>IF(N548="základná",J548,0)</f>
        <v>0</v>
      </c>
      <c r="BF548" s="171">
        <f>IF(N548="znížená",J548,0)</f>
        <v>0</v>
      </c>
      <c r="BG548" s="171">
        <f>IF(N548="zákl. prenesená",J548,0)</f>
        <v>0</v>
      </c>
      <c r="BH548" s="171">
        <f>IF(N548="zníž. prenesená",J548,0)</f>
        <v>0</v>
      </c>
      <c r="BI548" s="171">
        <f>IF(N548="nulová",J548,0)</f>
        <v>0</v>
      </c>
      <c r="BJ548" s="18" t="s">
        <v>87</v>
      </c>
      <c r="BK548" s="171">
        <f>ROUND(I548*H548,2)</f>
        <v>0</v>
      </c>
      <c r="BL548" s="18" t="s">
        <v>327</v>
      </c>
      <c r="BM548" s="170" t="s">
        <v>3080</v>
      </c>
    </row>
    <row r="549" spans="1:65" s="12" customFormat="1" ht="22.95" customHeight="1">
      <c r="B549" s="144"/>
      <c r="D549" s="145" t="s">
        <v>74</v>
      </c>
      <c r="E549" s="155" t="s">
        <v>385</v>
      </c>
      <c r="F549" s="155" t="s">
        <v>386</v>
      </c>
      <c r="I549" s="147"/>
      <c r="J549" s="156">
        <f>BK549</f>
        <v>0</v>
      </c>
      <c r="L549" s="144"/>
      <c r="M549" s="149"/>
      <c r="N549" s="150"/>
      <c r="O549" s="150"/>
      <c r="P549" s="151">
        <f>SUM(P550:P572)</f>
        <v>0</v>
      </c>
      <c r="Q549" s="150"/>
      <c r="R549" s="151">
        <f>SUM(R550:R572)</f>
        <v>2.9313449</v>
      </c>
      <c r="S549" s="150"/>
      <c r="T549" s="152">
        <f>SUM(T550:T572)</f>
        <v>0</v>
      </c>
      <c r="AR549" s="145" t="s">
        <v>87</v>
      </c>
      <c r="AT549" s="153" t="s">
        <v>74</v>
      </c>
      <c r="AU549" s="153" t="s">
        <v>82</v>
      </c>
      <c r="AY549" s="145" t="s">
        <v>234</v>
      </c>
      <c r="BK549" s="154">
        <f>SUM(BK550:BK572)</f>
        <v>0</v>
      </c>
    </row>
    <row r="550" spans="1:65" s="2" customFormat="1" ht="16.5" customHeight="1">
      <c r="A550" s="33"/>
      <c r="B550" s="157"/>
      <c r="C550" s="199" t="s">
        <v>1125</v>
      </c>
      <c r="D550" s="199" t="s">
        <v>478</v>
      </c>
      <c r="E550" s="200" t="s">
        <v>1130</v>
      </c>
      <c r="F550" s="201" t="s">
        <v>1131</v>
      </c>
      <c r="G550" s="202" t="s">
        <v>305</v>
      </c>
      <c r="H550" s="203">
        <v>2</v>
      </c>
      <c r="I550" s="204"/>
      <c r="J550" s="205">
        <f>ROUND(I550*H550,2)</f>
        <v>0</v>
      </c>
      <c r="K550" s="206"/>
      <c r="L550" s="207"/>
      <c r="M550" s="208" t="s">
        <v>1</v>
      </c>
      <c r="N550" s="209" t="s">
        <v>41</v>
      </c>
      <c r="O550" s="62"/>
      <c r="P550" s="168">
        <f>O550*H550</f>
        <v>0</v>
      </c>
      <c r="Q550" s="168">
        <v>2.1319999999999999E-2</v>
      </c>
      <c r="R550" s="168">
        <f>Q550*H550</f>
        <v>4.2639999999999997E-2</v>
      </c>
      <c r="S550" s="168">
        <v>0</v>
      </c>
      <c r="T550" s="169">
        <f>S550*H550</f>
        <v>0</v>
      </c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R550" s="170" t="s">
        <v>643</v>
      </c>
      <c r="AT550" s="170" t="s">
        <v>478</v>
      </c>
      <c r="AU550" s="170" t="s">
        <v>87</v>
      </c>
      <c r="AY550" s="18" t="s">
        <v>234</v>
      </c>
      <c r="BE550" s="171">
        <f>IF(N550="základná",J550,0)</f>
        <v>0</v>
      </c>
      <c r="BF550" s="171">
        <f>IF(N550="znížená",J550,0)</f>
        <v>0</v>
      </c>
      <c r="BG550" s="171">
        <f>IF(N550="zákl. prenesená",J550,0)</f>
        <v>0</v>
      </c>
      <c r="BH550" s="171">
        <f>IF(N550="zníž. prenesená",J550,0)</f>
        <v>0</v>
      </c>
      <c r="BI550" s="171">
        <f>IF(N550="nulová",J550,0)</f>
        <v>0</v>
      </c>
      <c r="BJ550" s="18" t="s">
        <v>87</v>
      </c>
      <c r="BK550" s="171">
        <f>ROUND(I550*H550,2)</f>
        <v>0</v>
      </c>
      <c r="BL550" s="18" t="s">
        <v>327</v>
      </c>
      <c r="BM550" s="170" t="s">
        <v>3081</v>
      </c>
    </row>
    <row r="551" spans="1:65" s="2" customFormat="1" ht="24.15" customHeight="1">
      <c r="A551" s="33"/>
      <c r="B551" s="157"/>
      <c r="C551" s="158" t="s">
        <v>1129</v>
      </c>
      <c r="D551" s="158" t="s">
        <v>237</v>
      </c>
      <c r="E551" s="159" t="s">
        <v>1134</v>
      </c>
      <c r="F551" s="160" t="s">
        <v>1135</v>
      </c>
      <c r="G551" s="161" t="s">
        <v>240</v>
      </c>
      <c r="H551" s="162">
        <v>33</v>
      </c>
      <c r="I551" s="163"/>
      <c r="J551" s="164">
        <f>ROUND(I551*H551,2)</f>
        <v>0</v>
      </c>
      <c r="K551" s="165"/>
      <c r="L551" s="34"/>
      <c r="M551" s="166" t="s">
        <v>1</v>
      </c>
      <c r="N551" s="167" t="s">
        <v>41</v>
      </c>
      <c r="O551" s="62"/>
      <c r="P551" s="168">
        <f>O551*H551</f>
        <v>0</v>
      </c>
      <c r="Q551" s="168">
        <v>5.0000000000000002E-5</v>
      </c>
      <c r="R551" s="168">
        <f>Q551*H551</f>
        <v>1.65E-3</v>
      </c>
      <c r="S551" s="168">
        <v>0</v>
      </c>
      <c r="T551" s="169">
        <f>S551*H551</f>
        <v>0</v>
      </c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R551" s="170" t="s">
        <v>327</v>
      </c>
      <c r="AT551" s="170" t="s">
        <v>237</v>
      </c>
      <c r="AU551" s="170" t="s">
        <v>87</v>
      </c>
      <c r="AY551" s="18" t="s">
        <v>234</v>
      </c>
      <c r="BE551" s="171">
        <f>IF(N551="základná",J551,0)</f>
        <v>0</v>
      </c>
      <c r="BF551" s="171">
        <f>IF(N551="znížená",J551,0)</f>
        <v>0</v>
      </c>
      <c r="BG551" s="171">
        <f>IF(N551="zákl. prenesená",J551,0)</f>
        <v>0</v>
      </c>
      <c r="BH551" s="171">
        <f>IF(N551="zníž. prenesená",J551,0)</f>
        <v>0</v>
      </c>
      <c r="BI551" s="171">
        <f>IF(N551="nulová",J551,0)</f>
        <v>0</v>
      </c>
      <c r="BJ551" s="18" t="s">
        <v>87</v>
      </c>
      <c r="BK551" s="171">
        <f>ROUND(I551*H551,2)</f>
        <v>0</v>
      </c>
      <c r="BL551" s="18" t="s">
        <v>327</v>
      </c>
      <c r="BM551" s="170" t="s">
        <v>3082</v>
      </c>
    </row>
    <row r="552" spans="1:65" s="14" customFormat="1" ht="20.399999999999999">
      <c r="B552" s="180"/>
      <c r="D552" s="173" t="s">
        <v>243</v>
      </c>
      <c r="E552" s="181" t="s">
        <v>1</v>
      </c>
      <c r="F552" s="182" t="s">
        <v>3083</v>
      </c>
      <c r="H552" s="183">
        <v>33</v>
      </c>
      <c r="I552" s="184"/>
      <c r="L552" s="180"/>
      <c r="M552" s="185"/>
      <c r="N552" s="186"/>
      <c r="O552" s="186"/>
      <c r="P552" s="186"/>
      <c r="Q552" s="186"/>
      <c r="R552" s="186"/>
      <c r="S552" s="186"/>
      <c r="T552" s="187"/>
      <c r="AT552" s="181" t="s">
        <v>243</v>
      </c>
      <c r="AU552" s="181" t="s">
        <v>87</v>
      </c>
      <c r="AV552" s="14" t="s">
        <v>87</v>
      </c>
      <c r="AW552" s="14" t="s">
        <v>29</v>
      </c>
      <c r="AX552" s="14" t="s">
        <v>82</v>
      </c>
      <c r="AY552" s="181" t="s">
        <v>234</v>
      </c>
    </row>
    <row r="553" spans="1:65" s="2" customFormat="1" ht="44.25" customHeight="1">
      <c r="A553" s="33"/>
      <c r="B553" s="157"/>
      <c r="C553" s="199" t="s">
        <v>1133</v>
      </c>
      <c r="D553" s="199" t="s">
        <v>478</v>
      </c>
      <c r="E553" s="200" t="s">
        <v>1138</v>
      </c>
      <c r="F553" s="201" t="s">
        <v>1139</v>
      </c>
      <c r="G553" s="202" t="s">
        <v>240</v>
      </c>
      <c r="H553" s="203">
        <v>33</v>
      </c>
      <c r="I553" s="204"/>
      <c r="J553" s="205">
        <f>ROUND(I553*H553,2)</f>
        <v>0</v>
      </c>
      <c r="K553" s="206"/>
      <c r="L553" s="207"/>
      <c r="M553" s="208" t="s">
        <v>1</v>
      </c>
      <c r="N553" s="209" t="s">
        <v>41</v>
      </c>
      <c r="O553" s="62"/>
      <c r="P553" s="168">
        <f>O553*H553</f>
        <v>0</v>
      </c>
      <c r="Q553" s="168">
        <v>5.0000000000000001E-3</v>
      </c>
      <c r="R553" s="168">
        <f>Q553*H553</f>
        <v>0.16500000000000001</v>
      </c>
      <c r="S553" s="168">
        <v>0</v>
      </c>
      <c r="T553" s="169">
        <f>S553*H553</f>
        <v>0</v>
      </c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R553" s="170" t="s">
        <v>643</v>
      </c>
      <c r="AT553" s="170" t="s">
        <v>478</v>
      </c>
      <c r="AU553" s="170" t="s">
        <v>87</v>
      </c>
      <c r="AY553" s="18" t="s">
        <v>234</v>
      </c>
      <c r="BE553" s="171">
        <f>IF(N553="základná",J553,0)</f>
        <v>0</v>
      </c>
      <c r="BF553" s="171">
        <f>IF(N553="znížená",J553,0)</f>
        <v>0</v>
      </c>
      <c r="BG553" s="171">
        <f>IF(N553="zákl. prenesená",J553,0)</f>
        <v>0</v>
      </c>
      <c r="BH553" s="171">
        <f>IF(N553="zníž. prenesená",J553,0)</f>
        <v>0</v>
      </c>
      <c r="BI553" s="171">
        <f>IF(N553="nulová",J553,0)</f>
        <v>0</v>
      </c>
      <c r="BJ553" s="18" t="s">
        <v>87</v>
      </c>
      <c r="BK553" s="171">
        <f>ROUND(I553*H553,2)</f>
        <v>0</v>
      </c>
      <c r="BL553" s="18" t="s">
        <v>327</v>
      </c>
      <c r="BM553" s="170" t="s">
        <v>3084</v>
      </c>
    </row>
    <row r="554" spans="1:65" s="2" customFormat="1" ht="16.5" customHeight="1">
      <c r="A554" s="33"/>
      <c r="B554" s="157"/>
      <c r="C554" s="158" t="s">
        <v>1137</v>
      </c>
      <c r="D554" s="158" t="s">
        <v>237</v>
      </c>
      <c r="E554" s="159" t="s">
        <v>3085</v>
      </c>
      <c r="F554" s="160" t="s">
        <v>3086</v>
      </c>
      <c r="G554" s="161" t="s">
        <v>240</v>
      </c>
      <c r="H554" s="162">
        <v>8.4</v>
      </c>
      <c r="I554" s="163"/>
      <c r="J554" s="164">
        <f>ROUND(I554*H554,2)</f>
        <v>0</v>
      </c>
      <c r="K554" s="165"/>
      <c r="L554" s="34"/>
      <c r="M554" s="166" t="s">
        <v>1</v>
      </c>
      <c r="N554" s="167" t="s">
        <v>41</v>
      </c>
      <c r="O554" s="62"/>
      <c r="P554" s="168">
        <f>O554*H554</f>
        <v>0</v>
      </c>
      <c r="Q554" s="168">
        <v>1.72E-3</v>
      </c>
      <c r="R554" s="168">
        <f>Q554*H554</f>
        <v>1.4448000000000001E-2</v>
      </c>
      <c r="S554" s="168">
        <v>0</v>
      </c>
      <c r="T554" s="169">
        <f>S554*H554</f>
        <v>0</v>
      </c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R554" s="170" t="s">
        <v>327</v>
      </c>
      <c r="AT554" s="170" t="s">
        <v>237</v>
      </c>
      <c r="AU554" s="170" t="s">
        <v>87</v>
      </c>
      <c r="AY554" s="18" t="s">
        <v>234</v>
      </c>
      <c r="BE554" s="171">
        <f>IF(N554="základná",J554,0)</f>
        <v>0</v>
      </c>
      <c r="BF554" s="171">
        <f>IF(N554="znížená",J554,0)</f>
        <v>0</v>
      </c>
      <c r="BG554" s="171">
        <f>IF(N554="zákl. prenesená",J554,0)</f>
        <v>0</v>
      </c>
      <c r="BH554" s="171">
        <f>IF(N554="zníž. prenesená",J554,0)</f>
        <v>0</v>
      </c>
      <c r="BI554" s="171">
        <f>IF(N554="nulová",J554,0)</f>
        <v>0</v>
      </c>
      <c r="BJ554" s="18" t="s">
        <v>87</v>
      </c>
      <c r="BK554" s="171">
        <f>ROUND(I554*H554,2)</f>
        <v>0</v>
      </c>
      <c r="BL554" s="18" t="s">
        <v>327</v>
      </c>
      <c r="BM554" s="170" t="s">
        <v>3087</v>
      </c>
    </row>
    <row r="555" spans="1:65" s="14" customFormat="1">
      <c r="B555" s="180"/>
      <c r="D555" s="173" t="s">
        <v>243</v>
      </c>
      <c r="E555" s="181" t="s">
        <v>1</v>
      </c>
      <c r="F555" s="182" t="s">
        <v>3088</v>
      </c>
      <c r="H555" s="183">
        <v>8.4</v>
      </c>
      <c r="I555" s="184"/>
      <c r="L555" s="180"/>
      <c r="M555" s="185"/>
      <c r="N555" s="186"/>
      <c r="O555" s="186"/>
      <c r="P555" s="186"/>
      <c r="Q555" s="186"/>
      <c r="R555" s="186"/>
      <c r="S555" s="186"/>
      <c r="T555" s="187"/>
      <c r="AT555" s="181" t="s">
        <v>243</v>
      </c>
      <c r="AU555" s="181" t="s">
        <v>87</v>
      </c>
      <c r="AV555" s="14" t="s">
        <v>87</v>
      </c>
      <c r="AW555" s="14" t="s">
        <v>29</v>
      </c>
      <c r="AX555" s="14" t="s">
        <v>82</v>
      </c>
      <c r="AY555" s="181" t="s">
        <v>234</v>
      </c>
    </row>
    <row r="556" spans="1:65" s="2" customFormat="1" ht="37.950000000000003" customHeight="1">
      <c r="A556" s="33"/>
      <c r="B556" s="157"/>
      <c r="C556" s="199" t="s">
        <v>1141</v>
      </c>
      <c r="D556" s="199" t="s">
        <v>478</v>
      </c>
      <c r="E556" s="200" t="s">
        <v>3089</v>
      </c>
      <c r="F556" s="201" t="s">
        <v>3090</v>
      </c>
      <c r="G556" s="202" t="s">
        <v>240</v>
      </c>
      <c r="H556" s="203">
        <v>8.4</v>
      </c>
      <c r="I556" s="204"/>
      <c r="J556" s="205">
        <f>ROUND(I556*H556,2)</f>
        <v>0</v>
      </c>
      <c r="K556" s="206"/>
      <c r="L556" s="207"/>
      <c r="M556" s="208" t="s">
        <v>1</v>
      </c>
      <c r="N556" s="209" t="s">
        <v>41</v>
      </c>
      <c r="O556" s="62"/>
      <c r="P556" s="168">
        <f>O556*H556</f>
        <v>0</v>
      </c>
      <c r="Q556" s="168">
        <v>5.0000000000000001E-3</v>
      </c>
      <c r="R556" s="168">
        <f>Q556*H556</f>
        <v>4.2000000000000003E-2</v>
      </c>
      <c r="S556" s="168">
        <v>0</v>
      </c>
      <c r="T556" s="169">
        <f>S556*H556</f>
        <v>0</v>
      </c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R556" s="170" t="s">
        <v>643</v>
      </c>
      <c r="AT556" s="170" t="s">
        <v>478</v>
      </c>
      <c r="AU556" s="170" t="s">
        <v>87</v>
      </c>
      <c r="AY556" s="18" t="s">
        <v>234</v>
      </c>
      <c r="BE556" s="171">
        <f>IF(N556="základná",J556,0)</f>
        <v>0</v>
      </c>
      <c r="BF556" s="171">
        <f>IF(N556="znížená",J556,0)</f>
        <v>0</v>
      </c>
      <c r="BG556" s="171">
        <f>IF(N556="zákl. prenesená",J556,0)</f>
        <v>0</v>
      </c>
      <c r="BH556" s="171">
        <f>IF(N556="zníž. prenesená",J556,0)</f>
        <v>0</v>
      </c>
      <c r="BI556" s="171">
        <f>IF(N556="nulová",J556,0)</f>
        <v>0</v>
      </c>
      <c r="BJ556" s="18" t="s">
        <v>87</v>
      </c>
      <c r="BK556" s="171">
        <f>ROUND(I556*H556,2)</f>
        <v>0</v>
      </c>
      <c r="BL556" s="18" t="s">
        <v>327</v>
      </c>
      <c r="BM556" s="170" t="s">
        <v>3091</v>
      </c>
    </row>
    <row r="557" spans="1:65" s="14" customFormat="1">
      <c r="B557" s="180"/>
      <c r="D557" s="173" t="s">
        <v>243</v>
      </c>
      <c r="E557" s="181" t="s">
        <v>1</v>
      </c>
      <c r="F557" s="182" t="s">
        <v>3092</v>
      </c>
      <c r="H557" s="183">
        <v>8.4</v>
      </c>
      <c r="I557" s="184"/>
      <c r="L557" s="180"/>
      <c r="M557" s="185"/>
      <c r="N557" s="186"/>
      <c r="O557" s="186"/>
      <c r="P557" s="186"/>
      <c r="Q557" s="186"/>
      <c r="R557" s="186"/>
      <c r="S557" s="186"/>
      <c r="T557" s="187"/>
      <c r="AT557" s="181" t="s">
        <v>243</v>
      </c>
      <c r="AU557" s="181" t="s">
        <v>87</v>
      </c>
      <c r="AV557" s="14" t="s">
        <v>87</v>
      </c>
      <c r="AW557" s="14" t="s">
        <v>29</v>
      </c>
      <c r="AX557" s="14" t="s">
        <v>82</v>
      </c>
      <c r="AY557" s="181" t="s">
        <v>234</v>
      </c>
    </row>
    <row r="558" spans="1:65" s="2" customFormat="1" ht="24.15" customHeight="1">
      <c r="A558" s="33"/>
      <c r="B558" s="157"/>
      <c r="C558" s="158" t="s">
        <v>1147</v>
      </c>
      <c r="D558" s="158" t="s">
        <v>237</v>
      </c>
      <c r="E558" s="159" t="s">
        <v>1142</v>
      </c>
      <c r="F558" s="160" t="s">
        <v>1143</v>
      </c>
      <c r="G558" s="161" t="s">
        <v>256</v>
      </c>
      <c r="H558" s="162">
        <v>21.67</v>
      </c>
      <c r="I558" s="163"/>
      <c r="J558" s="164">
        <f>ROUND(I558*H558,2)</f>
        <v>0</v>
      </c>
      <c r="K558" s="165"/>
      <c r="L558" s="34"/>
      <c r="M558" s="166" t="s">
        <v>1</v>
      </c>
      <c r="N558" s="167" t="s">
        <v>41</v>
      </c>
      <c r="O558" s="62"/>
      <c r="P558" s="168">
        <f>O558*H558</f>
        <v>0</v>
      </c>
      <c r="Q558" s="168">
        <v>6.9999999999999994E-5</v>
      </c>
      <c r="R558" s="168">
        <f>Q558*H558</f>
        <v>1.5169000000000001E-3</v>
      </c>
      <c r="S558" s="168">
        <v>0</v>
      </c>
      <c r="T558" s="169">
        <f>S558*H558</f>
        <v>0</v>
      </c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R558" s="170" t="s">
        <v>327</v>
      </c>
      <c r="AT558" s="170" t="s">
        <v>237</v>
      </c>
      <c r="AU558" s="170" t="s">
        <v>87</v>
      </c>
      <c r="AY558" s="18" t="s">
        <v>234</v>
      </c>
      <c r="BE558" s="171">
        <f>IF(N558="základná",J558,0)</f>
        <v>0</v>
      </c>
      <c r="BF558" s="171">
        <f>IF(N558="znížená",J558,0)</f>
        <v>0</v>
      </c>
      <c r="BG558" s="171">
        <f>IF(N558="zákl. prenesená",J558,0)</f>
        <v>0</v>
      </c>
      <c r="BH558" s="171">
        <f>IF(N558="zníž. prenesená",J558,0)</f>
        <v>0</v>
      </c>
      <c r="BI558" s="171">
        <f>IF(N558="nulová",J558,0)</f>
        <v>0</v>
      </c>
      <c r="BJ558" s="18" t="s">
        <v>87</v>
      </c>
      <c r="BK558" s="171">
        <f>ROUND(I558*H558,2)</f>
        <v>0</v>
      </c>
      <c r="BL558" s="18" t="s">
        <v>327</v>
      </c>
      <c r="BM558" s="170" t="s">
        <v>3093</v>
      </c>
    </row>
    <row r="559" spans="1:65" s="13" customFormat="1">
      <c r="B559" s="172"/>
      <c r="D559" s="173" t="s">
        <v>243</v>
      </c>
      <c r="E559" s="174" t="s">
        <v>1</v>
      </c>
      <c r="F559" s="175" t="s">
        <v>3094</v>
      </c>
      <c r="H559" s="174" t="s">
        <v>1</v>
      </c>
      <c r="I559" s="176"/>
      <c r="L559" s="172"/>
      <c r="M559" s="177"/>
      <c r="N559" s="178"/>
      <c r="O559" s="178"/>
      <c r="P559" s="178"/>
      <c r="Q559" s="178"/>
      <c r="R559" s="178"/>
      <c r="S559" s="178"/>
      <c r="T559" s="179"/>
      <c r="AT559" s="174" t="s">
        <v>243</v>
      </c>
      <c r="AU559" s="174" t="s">
        <v>87</v>
      </c>
      <c r="AV559" s="13" t="s">
        <v>82</v>
      </c>
      <c r="AW559" s="13" t="s">
        <v>29</v>
      </c>
      <c r="AX559" s="13" t="s">
        <v>75</v>
      </c>
      <c r="AY559" s="174" t="s">
        <v>234</v>
      </c>
    </row>
    <row r="560" spans="1:65" s="14" customFormat="1">
      <c r="B560" s="180"/>
      <c r="D560" s="173" t="s">
        <v>243</v>
      </c>
      <c r="E560" s="181" t="s">
        <v>1</v>
      </c>
      <c r="F560" s="182" t="s">
        <v>3095</v>
      </c>
      <c r="H560" s="183">
        <v>9.57</v>
      </c>
      <c r="I560" s="184"/>
      <c r="L560" s="180"/>
      <c r="M560" s="185"/>
      <c r="N560" s="186"/>
      <c r="O560" s="186"/>
      <c r="P560" s="186"/>
      <c r="Q560" s="186"/>
      <c r="R560" s="186"/>
      <c r="S560" s="186"/>
      <c r="T560" s="187"/>
      <c r="AT560" s="181" t="s">
        <v>243</v>
      </c>
      <c r="AU560" s="181" t="s">
        <v>87</v>
      </c>
      <c r="AV560" s="14" t="s">
        <v>87</v>
      </c>
      <c r="AW560" s="14" t="s">
        <v>29</v>
      </c>
      <c r="AX560" s="14" t="s">
        <v>75</v>
      </c>
      <c r="AY560" s="181" t="s">
        <v>234</v>
      </c>
    </row>
    <row r="561" spans="1:65" s="14" customFormat="1">
      <c r="B561" s="180"/>
      <c r="D561" s="173" t="s">
        <v>243</v>
      </c>
      <c r="E561" s="181" t="s">
        <v>1</v>
      </c>
      <c r="F561" s="182" t="s">
        <v>3096</v>
      </c>
      <c r="H561" s="183">
        <v>12.1</v>
      </c>
      <c r="I561" s="184"/>
      <c r="L561" s="180"/>
      <c r="M561" s="185"/>
      <c r="N561" s="186"/>
      <c r="O561" s="186"/>
      <c r="P561" s="186"/>
      <c r="Q561" s="186"/>
      <c r="R561" s="186"/>
      <c r="S561" s="186"/>
      <c r="T561" s="187"/>
      <c r="AT561" s="181" t="s">
        <v>243</v>
      </c>
      <c r="AU561" s="181" t="s">
        <v>87</v>
      </c>
      <c r="AV561" s="14" t="s">
        <v>87</v>
      </c>
      <c r="AW561" s="14" t="s">
        <v>29</v>
      </c>
      <c r="AX561" s="14" t="s">
        <v>75</v>
      </c>
      <c r="AY561" s="181" t="s">
        <v>234</v>
      </c>
    </row>
    <row r="562" spans="1:65" s="15" customFormat="1">
      <c r="B562" s="188"/>
      <c r="D562" s="173" t="s">
        <v>243</v>
      </c>
      <c r="E562" s="189" t="s">
        <v>1</v>
      </c>
      <c r="F562" s="190" t="s">
        <v>248</v>
      </c>
      <c r="H562" s="191">
        <v>21.67</v>
      </c>
      <c r="I562" s="192"/>
      <c r="L562" s="188"/>
      <c r="M562" s="193"/>
      <c r="N562" s="194"/>
      <c r="O562" s="194"/>
      <c r="P562" s="194"/>
      <c r="Q562" s="194"/>
      <c r="R562" s="194"/>
      <c r="S562" s="194"/>
      <c r="T562" s="195"/>
      <c r="AT562" s="189" t="s">
        <v>243</v>
      </c>
      <c r="AU562" s="189" t="s">
        <v>87</v>
      </c>
      <c r="AV562" s="15" t="s">
        <v>241</v>
      </c>
      <c r="AW562" s="15" t="s">
        <v>29</v>
      </c>
      <c r="AX562" s="15" t="s">
        <v>82</v>
      </c>
      <c r="AY562" s="189" t="s">
        <v>234</v>
      </c>
    </row>
    <row r="563" spans="1:65" s="2" customFormat="1" ht="24.15" customHeight="1">
      <c r="A563" s="33"/>
      <c r="B563" s="157"/>
      <c r="C563" s="199" t="s">
        <v>1151</v>
      </c>
      <c r="D563" s="199" t="s">
        <v>478</v>
      </c>
      <c r="E563" s="200" t="s">
        <v>1148</v>
      </c>
      <c r="F563" s="201" t="s">
        <v>1149</v>
      </c>
      <c r="G563" s="202" t="s">
        <v>256</v>
      </c>
      <c r="H563" s="203">
        <v>21.67</v>
      </c>
      <c r="I563" s="204"/>
      <c r="J563" s="205">
        <f>ROUND(I563*H563,2)</f>
        <v>0</v>
      </c>
      <c r="K563" s="206"/>
      <c r="L563" s="207"/>
      <c r="M563" s="208" t="s">
        <v>1</v>
      </c>
      <c r="N563" s="209" t="s">
        <v>41</v>
      </c>
      <c r="O563" s="62"/>
      <c r="P563" s="168">
        <f>O563*H563</f>
        <v>0</v>
      </c>
      <c r="Q563" s="168">
        <v>2.7E-2</v>
      </c>
      <c r="R563" s="168">
        <f>Q563*H563</f>
        <v>0.58509</v>
      </c>
      <c r="S563" s="168">
        <v>0</v>
      </c>
      <c r="T563" s="169">
        <f>S563*H563</f>
        <v>0</v>
      </c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R563" s="170" t="s">
        <v>643</v>
      </c>
      <c r="AT563" s="170" t="s">
        <v>478</v>
      </c>
      <c r="AU563" s="170" t="s">
        <v>87</v>
      </c>
      <c r="AY563" s="18" t="s">
        <v>234</v>
      </c>
      <c r="BE563" s="171">
        <f>IF(N563="základná",J563,0)</f>
        <v>0</v>
      </c>
      <c r="BF563" s="171">
        <f>IF(N563="znížená",J563,0)</f>
        <v>0</v>
      </c>
      <c r="BG563" s="171">
        <f>IF(N563="zákl. prenesená",J563,0)</f>
        <v>0</v>
      </c>
      <c r="BH563" s="171">
        <f>IF(N563="zníž. prenesená",J563,0)</f>
        <v>0</v>
      </c>
      <c r="BI563" s="171">
        <f>IF(N563="nulová",J563,0)</f>
        <v>0</v>
      </c>
      <c r="BJ563" s="18" t="s">
        <v>87</v>
      </c>
      <c r="BK563" s="171">
        <f>ROUND(I563*H563,2)</f>
        <v>0</v>
      </c>
      <c r="BL563" s="18" t="s">
        <v>327</v>
      </c>
      <c r="BM563" s="170" t="s">
        <v>3097</v>
      </c>
    </row>
    <row r="564" spans="1:65" s="2" customFormat="1" ht="24.15" customHeight="1">
      <c r="A564" s="33"/>
      <c r="B564" s="157"/>
      <c r="C564" s="158" t="s">
        <v>1157</v>
      </c>
      <c r="D564" s="158" t="s">
        <v>237</v>
      </c>
      <c r="E564" s="159" t="s">
        <v>1152</v>
      </c>
      <c r="F564" s="160" t="s">
        <v>1153</v>
      </c>
      <c r="G564" s="161" t="s">
        <v>611</v>
      </c>
      <c r="H564" s="162">
        <v>1980</v>
      </c>
      <c r="I564" s="163"/>
      <c r="J564" s="164">
        <f>ROUND(I564*H564,2)</f>
        <v>0</v>
      </c>
      <c r="K564" s="165"/>
      <c r="L564" s="34"/>
      <c r="M564" s="166" t="s">
        <v>1</v>
      </c>
      <c r="N564" s="167" t="s">
        <v>41</v>
      </c>
      <c r="O564" s="62"/>
      <c r="P564" s="168">
        <f>O564*H564</f>
        <v>0</v>
      </c>
      <c r="Q564" s="168">
        <v>5.0000000000000002E-5</v>
      </c>
      <c r="R564" s="168">
        <f>Q564*H564</f>
        <v>9.9000000000000005E-2</v>
      </c>
      <c r="S564" s="168">
        <v>0</v>
      </c>
      <c r="T564" s="169">
        <f>S564*H564</f>
        <v>0</v>
      </c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R564" s="170" t="s">
        <v>327</v>
      </c>
      <c r="AT564" s="170" t="s">
        <v>237</v>
      </c>
      <c r="AU564" s="170" t="s">
        <v>87</v>
      </c>
      <c r="AY564" s="18" t="s">
        <v>234</v>
      </c>
      <c r="BE564" s="171">
        <f>IF(N564="základná",J564,0)</f>
        <v>0</v>
      </c>
      <c r="BF564" s="171">
        <f>IF(N564="znížená",J564,0)</f>
        <v>0</v>
      </c>
      <c r="BG564" s="171">
        <f>IF(N564="zákl. prenesená",J564,0)</f>
        <v>0</v>
      </c>
      <c r="BH564" s="171">
        <f>IF(N564="zníž. prenesená",J564,0)</f>
        <v>0</v>
      </c>
      <c r="BI564" s="171">
        <f>IF(N564="nulová",J564,0)</f>
        <v>0</v>
      </c>
      <c r="BJ564" s="18" t="s">
        <v>87</v>
      </c>
      <c r="BK564" s="171">
        <f>ROUND(I564*H564,2)</f>
        <v>0</v>
      </c>
      <c r="BL564" s="18" t="s">
        <v>327</v>
      </c>
      <c r="BM564" s="170" t="s">
        <v>3098</v>
      </c>
    </row>
    <row r="565" spans="1:65" s="13" customFormat="1">
      <c r="B565" s="172"/>
      <c r="D565" s="173" t="s">
        <v>243</v>
      </c>
      <c r="E565" s="174" t="s">
        <v>1</v>
      </c>
      <c r="F565" s="175" t="s">
        <v>3099</v>
      </c>
      <c r="H565" s="174" t="s">
        <v>1</v>
      </c>
      <c r="I565" s="176"/>
      <c r="L565" s="172"/>
      <c r="M565" s="177"/>
      <c r="N565" s="178"/>
      <c r="O565" s="178"/>
      <c r="P565" s="178"/>
      <c r="Q565" s="178"/>
      <c r="R565" s="178"/>
      <c r="S565" s="178"/>
      <c r="T565" s="179"/>
      <c r="AT565" s="174" t="s">
        <v>243</v>
      </c>
      <c r="AU565" s="174" t="s">
        <v>87</v>
      </c>
      <c r="AV565" s="13" t="s">
        <v>82</v>
      </c>
      <c r="AW565" s="13" t="s">
        <v>29</v>
      </c>
      <c r="AX565" s="13" t="s">
        <v>75</v>
      </c>
      <c r="AY565" s="174" t="s">
        <v>234</v>
      </c>
    </row>
    <row r="566" spans="1:65" s="14" customFormat="1">
      <c r="B566" s="180"/>
      <c r="D566" s="173" t="s">
        <v>243</v>
      </c>
      <c r="E566" s="181" t="s">
        <v>1</v>
      </c>
      <c r="F566" s="182" t="s">
        <v>3100</v>
      </c>
      <c r="H566" s="183">
        <v>1980</v>
      </c>
      <c r="I566" s="184"/>
      <c r="L566" s="180"/>
      <c r="M566" s="185"/>
      <c r="N566" s="186"/>
      <c r="O566" s="186"/>
      <c r="P566" s="186"/>
      <c r="Q566" s="186"/>
      <c r="R566" s="186"/>
      <c r="S566" s="186"/>
      <c r="T566" s="187"/>
      <c r="AT566" s="181" t="s">
        <v>243</v>
      </c>
      <c r="AU566" s="181" t="s">
        <v>87</v>
      </c>
      <c r="AV566" s="14" t="s">
        <v>87</v>
      </c>
      <c r="AW566" s="14" t="s">
        <v>29</v>
      </c>
      <c r="AX566" s="14" t="s">
        <v>82</v>
      </c>
      <c r="AY566" s="181" t="s">
        <v>234</v>
      </c>
    </row>
    <row r="567" spans="1:65" s="2" customFormat="1" ht="16.5" customHeight="1">
      <c r="A567" s="33"/>
      <c r="B567" s="157"/>
      <c r="C567" s="199" t="s">
        <v>1163</v>
      </c>
      <c r="D567" s="199" t="s">
        <v>478</v>
      </c>
      <c r="E567" s="200" t="s">
        <v>1158</v>
      </c>
      <c r="F567" s="201" t="s">
        <v>1159</v>
      </c>
      <c r="G567" s="202" t="s">
        <v>267</v>
      </c>
      <c r="H567" s="203">
        <v>1.98</v>
      </c>
      <c r="I567" s="204"/>
      <c r="J567" s="205">
        <f>ROUND(I567*H567,2)</f>
        <v>0</v>
      </c>
      <c r="K567" s="206"/>
      <c r="L567" s="207"/>
      <c r="M567" s="208" t="s">
        <v>1</v>
      </c>
      <c r="N567" s="209" t="s">
        <v>41</v>
      </c>
      <c r="O567" s="62"/>
      <c r="P567" s="168">
        <f>O567*H567</f>
        <v>0</v>
      </c>
      <c r="Q567" s="168">
        <v>1</v>
      </c>
      <c r="R567" s="168">
        <f>Q567*H567</f>
        <v>1.98</v>
      </c>
      <c r="S567" s="168">
        <v>0</v>
      </c>
      <c r="T567" s="169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70" t="s">
        <v>643</v>
      </c>
      <c r="AT567" s="170" t="s">
        <v>478</v>
      </c>
      <c r="AU567" s="170" t="s">
        <v>87</v>
      </c>
      <c r="AY567" s="18" t="s">
        <v>234</v>
      </c>
      <c r="BE567" s="171">
        <f>IF(N567="základná",J567,0)</f>
        <v>0</v>
      </c>
      <c r="BF567" s="171">
        <f>IF(N567="znížená",J567,0)</f>
        <v>0</v>
      </c>
      <c r="BG567" s="171">
        <f>IF(N567="zákl. prenesená",J567,0)</f>
        <v>0</v>
      </c>
      <c r="BH567" s="171">
        <f>IF(N567="zníž. prenesená",J567,0)</f>
        <v>0</v>
      </c>
      <c r="BI567" s="171">
        <f>IF(N567="nulová",J567,0)</f>
        <v>0</v>
      </c>
      <c r="BJ567" s="18" t="s">
        <v>87</v>
      </c>
      <c r="BK567" s="171">
        <f>ROUND(I567*H567,2)</f>
        <v>0</v>
      </c>
      <c r="BL567" s="18" t="s">
        <v>327</v>
      </c>
      <c r="BM567" s="170" t="s">
        <v>3101</v>
      </c>
    </row>
    <row r="568" spans="1:65" s="13" customFormat="1" ht="20.399999999999999">
      <c r="B568" s="172"/>
      <c r="D568" s="173" t="s">
        <v>243</v>
      </c>
      <c r="E568" s="174" t="s">
        <v>1</v>
      </c>
      <c r="F568" s="175" t="s">
        <v>3102</v>
      </c>
      <c r="H568" s="174" t="s">
        <v>1</v>
      </c>
      <c r="I568" s="176"/>
      <c r="L568" s="172"/>
      <c r="M568" s="177"/>
      <c r="N568" s="178"/>
      <c r="O568" s="178"/>
      <c r="P568" s="178"/>
      <c r="Q568" s="178"/>
      <c r="R568" s="178"/>
      <c r="S568" s="178"/>
      <c r="T568" s="179"/>
      <c r="AT568" s="174" t="s">
        <v>243</v>
      </c>
      <c r="AU568" s="174" t="s">
        <v>87</v>
      </c>
      <c r="AV568" s="13" t="s">
        <v>82</v>
      </c>
      <c r="AW568" s="13" t="s">
        <v>29</v>
      </c>
      <c r="AX568" s="13" t="s">
        <v>75</v>
      </c>
      <c r="AY568" s="174" t="s">
        <v>234</v>
      </c>
    </row>
    <row r="569" spans="1:65" s="14" customFormat="1">
      <c r="B569" s="180"/>
      <c r="D569" s="173" t="s">
        <v>243</v>
      </c>
      <c r="E569" s="181" t="s">
        <v>1</v>
      </c>
      <c r="F569" s="182" t="s">
        <v>3103</v>
      </c>
      <c r="H569" s="183">
        <v>1.98</v>
      </c>
      <c r="I569" s="184"/>
      <c r="L569" s="180"/>
      <c r="M569" s="185"/>
      <c r="N569" s="186"/>
      <c r="O569" s="186"/>
      <c r="P569" s="186"/>
      <c r="Q569" s="186"/>
      <c r="R569" s="186"/>
      <c r="S569" s="186"/>
      <c r="T569" s="187"/>
      <c r="AT569" s="181" t="s">
        <v>243</v>
      </c>
      <c r="AU569" s="181" t="s">
        <v>87</v>
      </c>
      <c r="AV569" s="14" t="s">
        <v>87</v>
      </c>
      <c r="AW569" s="14" t="s">
        <v>29</v>
      </c>
      <c r="AX569" s="14" t="s">
        <v>82</v>
      </c>
      <c r="AY569" s="181" t="s">
        <v>234</v>
      </c>
    </row>
    <row r="570" spans="1:65" s="2" customFormat="1" ht="16.5" customHeight="1">
      <c r="A570" s="33"/>
      <c r="B570" s="157"/>
      <c r="C570" s="158" t="s">
        <v>1169</v>
      </c>
      <c r="D570" s="158" t="s">
        <v>237</v>
      </c>
      <c r="E570" s="159" t="s">
        <v>1164</v>
      </c>
      <c r="F570" s="160" t="s">
        <v>1165</v>
      </c>
      <c r="G570" s="161" t="s">
        <v>611</v>
      </c>
      <c r="H570" s="162">
        <v>1980</v>
      </c>
      <c r="I570" s="163"/>
      <c r="J570" s="164">
        <f>ROUND(I570*H570,2)</f>
        <v>0</v>
      </c>
      <c r="K570" s="165"/>
      <c r="L570" s="34"/>
      <c r="M570" s="166" t="s">
        <v>1</v>
      </c>
      <c r="N570" s="167" t="s">
        <v>41</v>
      </c>
      <c r="O570" s="62"/>
      <c r="P570" s="168">
        <f>O570*H570</f>
        <v>0</v>
      </c>
      <c r="Q570" s="168">
        <v>0</v>
      </c>
      <c r="R570" s="168">
        <f>Q570*H570</f>
        <v>0</v>
      </c>
      <c r="S570" s="168">
        <v>0</v>
      </c>
      <c r="T570" s="169">
        <f>S570*H570</f>
        <v>0</v>
      </c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R570" s="170" t="s">
        <v>327</v>
      </c>
      <c r="AT570" s="170" t="s">
        <v>237</v>
      </c>
      <c r="AU570" s="170" t="s">
        <v>87</v>
      </c>
      <c r="AY570" s="18" t="s">
        <v>234</v>
      </c>
      <c r="BE570" s="171">
        <f>IF(N570="základná",J570,0)</f>
        <v>0</v>
      </c>
      <c r="BF570" s="171">
        <f>IF(N570="znížená",J570,0)</f>
        <v>0</v>
      </c>
      <c r="BG570" s="171">
        <f>IF(N570="zákl. prenesená",J570,0)</f>
        <v>0</v>
      </c>
      <c r="BH570" s="171">
        <f>IF(N570="zníž. prenesená",J570,0)</f>
        <v>0</v>
      </c>
      <c r="BI570" s="171">
        <f>IF(N570="nulová",J570,0)</f>
        <v>0</v>
      </c>
      <c r="BJ570" s="18" t="s">
        <v>87</v>
      </c>
      <c r="BK570" s="171">
        <f>ROUND(I570*H570,2)</f>
        <v>0</v>
      </c>
      <c r="BL570" s="18" t="s">
        <v>327</v>
      </c>
      <c r="BM570" s="170" t="s">
        <v>3104</v>
      </c>
    </row>
    <row r="571" spans="1:65" s="13" customFormat="1" ht="20.399999999999999">
      <c r="B571" s="172"/>
      <c r="D571" s="173" t="s">
        <v>243</v>
      </c>
      <c r="E571" s="174" t="s">
        <v>1</v>
      </c>
      <c r="F571" s="175" t="s">
        <v>3105</v>
      </c>
      <c r="H571" s="174" t="s">
        <v>1</v>
      </c>
      <c r="I571" s="176"/>
      <c r="L571" s="172"/>
      <c r="M571" s="177"/>
      <c r="N571" s="178"/>
      <c r="O571" s="178"/>
      <c r="P571" s="178"/>
      <c r="Q571" s="178"/>
      <c r="R571" s="178"/>
      <c r="S571" s="178"/>
      <c r="T571" s="179"/>
      <c r="AT571" s="174" t="s">
        <v>243</v>
      </c>
      <c r="AU571" s="174" t="s">
        <v>87</v>
      </c>
      <c r="AV571" s="13" t="s">
        <v>82</v>
      </c>
      <c r="AW571" s="13" t="s">
        <v>29</v>
      </c>
      <c r="AX571" s="13" t="s">
        <v>75</v>
      </c>
      <c r="AY571" s="174" t="s">
        <v>234</v>
      </c>
    </row>
    <row r="572" spans="1:65" s="14" customFormat="1">
      <c r="B572" s="180"/>
      <c r="D572" s="173" t="s">
        <v>243</v>
      </c>
      <c r="E572" s="181" t="s">
        <v>1</v>
      </c>
      <c r="F572" s="182" t="s">
        <v>3106</v>
      </c>
      <c r="H572" s="183">
        <v>1980</v>
      </c>
      <c r="I572" s="184"/>
      <c r="L572" s="180"/>
      <c r="M572" s="185"/>
      <c r="N572" s="186"/>
      <c r="O572" s="186"/>
      <c r="P572" s="186"/>
      <c r="Q572" s="186"/>
      <c r="R572" s="186"/>
      <c r="S572" s="186"/>
      <c r="T572" s="187"/>
      <c r="AT572" s="181" t="s">
        <v>243</v>
      </c>
      <c r="AU572" s="181" t="s">
        <v>87</v>
      </c>
      <c r="AV572" s="14" t="s">
        <v>87</v>
      </c>
      <c r="AW572" s="14" t="s">
        <v>29</v>
      </c>
      <c r="AX572" s="14" t="s">
        <v>82</v>
      </c>
      <c r="AY572" s="181" t="s">
        <v>234</v>
      </c>
    </row>
    <row r="573" spans="1:65" s="12" customFormat="1" ht="22.95" customHeight="1">
      <c r="B573" s="144"/>
      <c r="D573" s="145" t="s">
        <v>74</v>
      </c>
      <c r="E573" s="155" t="s">
        <v>1167</v>
      </c>
      <c r="F573" s="155" t="s">
        <v>1168</v>
      </c>
      <c r="I573" s="147"/>
      <c r="J573" s="156">
        <f>BK573</f>
        <v>0</v>
      </c>
      <c r="L573" s="144"/>
      <c r="M573" s="149"/>
      <c r="N573" s="150"/>
      <c r="O573" s="150"/>
      <c r="P573" s="151">
        <f>SUM(P574:P596)</f>
        <v>0</v>
      </c>
      <c r="Q573" s="150"/>
      <c r="R573" s="151">
        <f>SUM(R574:R596)</f>
        <v>0.40711069999999999</v>
      </c>
      <c r="S573" s="150"/>
      <c r="T573" s="152">
        <f>SUM(T574:T596)</f>
        <v>0</v>
      </c>
      <c r="AR573" s="145" t="s">
        <v>87</v>
      </c>
      <c r="AT573" s="153" t="s">
        <v>74</v>
      </c>
      <c r="AU573" s="153" t="s">
        <v>82</v>
      </c>
      <c r="AY573" s="145" t="s">
        <v>234</v>
      </c>
      <c r="BK573" s="154">
        <f>SUM(BK574:BK596)</f>
        <v>0</v>
      </c>
    </row>
    <row r="574" spans="1:65" s="2" customFormat="1" ht="21.75" customHeight="1">
      <c r="A574" s="33"/>
      <c r="B574" s="157"/>
      <c r="C574" s="158" t="s">
        <v>1176</v>
      </c>
      <c r="D574" s="158" t="s">
        <v>237</v>
      </c>
      <c r="E574" s="159" t="s">
        <v>1177</v>
      </c>
      <c r="F574" s="160" t="s">
        <v>1178</v>
      </c>
      <c r="G574" s="161" t="s">
        <v>256</v>
      </c>
      <c r="H574" s="162">
        <v>9.6</v>
      </c>
      <c r="I574" s="163"/>
      <c r="J574" s="164">
        <f>ROUND(I574*H574,2)</f>
        <v>0</v>
      </c>
      <c r="K574" s="165"/>
      <c r="L574" s="34"/>
      <c r="M574" s="166" t="s">
        <v>1</v>
      </c>
      <c r="N574" s="167" t="s">
        <v>41</v>
      </c>
      <c r="O574" s="62"/>
      <c r="P574" s="168">
        <f>O574*H574</f>
        <v>0</v>
      </c>
      <c r="Q574" s="168">
        <v>3.8600000000000001E-3</v>
      </c>
      <c r="R574" s="168">
        <f>Q574*H574</f>
        <v>3.7055999999999999E-2</v>
      </c>
      <c r="S574" s="168">
        <v>0</v>
      </c>
      <c r="T574" s="169">
        <f>S574*H574</f>
        <v>0</v>
      </c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R574" s="170" t="s">
        <v>327</v>
      </c>
      <c r="AT574" s="170" t="s">
        <v>237</v>
      </c>
      <c r="AU574" s="170" t="s">
        <v>87</v>
      </c>
      <c r="AY574" s="18" t="s">
        <v>234</v>
      </c>
      <c r="BE574" s="171">
        <f>IF(N574="základná",J574,0)</f>
        <v>0</v>
      </c>
      <c r="BF574" s="171">
        <f>IF(N574="znížená",J574,0)</f>
        <v>0</v>
      </c>
      <c r="BG574" s="171">
        <f>IF(N574="zákl. prenesená",J574,0)</f>
        <v>0</v>
      </c>
      <c r="BH574" s="171">
        <f>IF(N574="zníž. prenesená",J574,0)</f>
        <v>0</v>
      </c>
      <c r="BI574" s="171">
        <f>IF(N574="nulová",J574,0)</f>
        <v>0</v>
      </c>
      <c r="BJ574" s="18" t="s">
        <v>87</v>
      </c>
      <c r="BK574" s="171">
        <f>ROUND(I574*H574,2)</f>
        <v>0</v>
      </c>
      <c r="BL574" s="18" t="s">
        <v>327</v>
      </c>
      <c r="BM574" s="170" t="s">
        <v>3107</v>
      </c>
    </row>
    <row r="575" spans="1:65" s="13" customFormat="1">
      <c r="B575" s="172"/>
      <c r="D575" s="173" t="s">
        <v>243</v>
      </c>
      <c r="E575" s="174" t="s">
        <v>1</v>
      </c>
      <c r="F575" s="175" t="s">
        <v>2863</v>
      </c>
      <c r="H575" s="174" t="s">
        <v>1</v>
      </c>
      <c r="I575" s="176"/>
      <c r="L575" s="172"/>
      <c r="M575" s="177"/>
      <c r="N575" s="178"/>
      <c r="O575" s="178"/>
      <c r="P575" s="178"/>
      <c r="Q575" s="178"/>
      <c r="R575" s="178"/>
      <c r="S575" s="178"/>
      <c r="T575" s="179"/>
      <c r="AT575" s="174" t="s">
        <v>243</v>
      </c>
      <c r="AU575" s="174" t="s">
        <v>87</v>
      </c>
      <c r="AV575" s="13" t="s">
        <v>82</v>
      </c>
      <c r="AW575" s="13" t="s">
        <v>29</v>
      </c>
      <c r="AX575" s="13" t="s">
        <v>75</v>
      </c>
      <c r="AY575" s="174" t="s">
        <v>234</v>
      </c>
    </row>
    <row r="576" spans="1:65" s="14" customFormat="1">
      <c r="B576" s="180"/>
      <c r="D576" s="173" t="s">
        <v>243</v>
      </c>
      <c r="E576" s="181" t="s">
        <v>1</v>
      </c>
      <c r="F576" s="182" t="s">
        <v>3108</v>
      </c>
      <c r="H576" s="183">
        <v>4.8</v>
      </c>
      <c r="I576" s="184"/>
      <c r="L576" s="180"/>
      <c r="M576" s="185"/>
      <c r="N576" s="186"/>
      <c r="O576" s="186"/>
      <c r="P576" s="186"/>
      <c r="Q576" s="186"/>
      <c r="R576" s="186"/>
      <c r="S576" s="186"/>
      <c r="T576" s="187"/>
      <c r="AT576" s="181" t="s">
        <v>243</v>
      </c>
      <c r="AU576" s="181" t="s">
        <v>87</v>
      </c>
      <c r="AV576" s="14" t="s">
        <v>87</v>
      </c>
      <c r="AW576" s="14" t="s">
        <v>29</v>
      </c>
      <c r="AX576" s="14" t="s">
        <v>75</v>
      </c>
      <c r="AY576" s="181" t="s">
        <v>234</v>
      </c>
    </row>
    <row r="577" spans="1:65" s="13" customFormat="1">
      <c r="B577" s="172"/>
      <c r="D577" s="173" t="s">
        <v>243</v>
      </c>
      <c r="E577" s="174" t="s">
        <v>1</v>
      </c>
      <c r="F577" s="175" t="s">
        <v>2866</v>
      </c>
      <c r="H577" s="174" t="s">
        <v>1</v>
      </c>
      <c r="I577" s="176"/>
      <c r="L577" s="172"/>
      <c r="M577" s="177"/>
      <c r="N577" s="178"/>
      <c r="O577" s="178"/>
      <c r="P577" s="178"/>
      <c r="Q577" s="178"/>
      <c r="R577" s="178"/>
      <c r="S577" s="178"/>
      <c r="T577" s="179"/>
      <c r="AT577" s="174" t="s">
        <v>243</v>
      </c>
      <c r="AU577" s="174" t="s">
        <v>87</v>
      </c>
      <c r="AV577" s="13" t="s">
        <v>82</v>
      </c>
      <c r="AW577" s="13" t="s">
        <v>29</v>
      </c>
      <c r="AX577" s="13" t="s">
        <v>75</v>
      </c>
      <c r="AY577" s="174" t="s">
        <v>234</v>
      </c>
    </row>
    <row r="578" spans="1:65" s="14" customFormat="1">
      <c r="B578" s="180"/>
      <c r="D578" s="173" t="s">
        <v>243</v>
      </c>
      <c r="E578" s="181" t="s">
        <v>1</v>
      </c>
      <c r="F578" s="182" t="s">
        <v>3108</v>
      </c>
      <c r="H578" s="183">
        <v>4.8</v>
      </c>
      <c r="I578" s="184"/>
      <c r="L578" s="180"/>
      <c r="M578" s="185"/>
      <c r="N578" s="186"/>
      <c r="O578" s="186"/>
      <c r="P578" s="186"/>
      <c r="Q578" s="186"/>
      <c r="R578" s="186"/>
      <c r="S578" s="186"/>
      <c r="T578" s="187"/>
      <c r="AT578" s="181" t="s">
        <v>243</v>
      </c>
      <c r="AU578" s="181" t="s">
        <v>87</v>
      </c>
      <c r="AV578" s="14" t="s">
        <v>87</v>
      </c>
      <c r="AW578" s="14" t="s">
        <v>29</v>
      </c>
      <c r="AX578" s="14" t="s">
        <v>75</v>
      </c>
      <c r="AY578" s="181" t="s">
        <v>234</v>
      </c>
    </row>
    <row r="579" spans="1:65" s="15" customFormat="1">
      <c r="B579" s="188"/>
      <c r="D579" s="173" t="s">
        <v>243</v>
      </c>
      <c r="E579" s="189" t="s">
        <v>397</v>
      </c>
      <c r="F579" s="190" t="s">
        <v>248</v>
      </c>
      <c r="H579" s="191">
        <v>9.6</v>
      </c>
      <c r="I579" s="192"/>
      <c r="L579" s="188"/>
      <c r="M579" s="193"/>
      <c r="N579" s="194"/>
      <c r="O579" s="194"/>
      <c r="P579" s="194"/>
      <c r="Q579" s="194"/>
      <c r="R579" s="194"/>
      <c r="S579" s="194"/>
      <c r="T579" s="195"/>
      <c r="AT579" s="189" t="s">
        <v>243</v>
      </c>
      <c r="AU579" s="189" t="s">
        <v>87</v>
      </c>
      <c r="AV579" s="15" t="s">
        <v>241</v>
      </c>
      <c r="AW579" s="15" t="s">
        <v>29</v>
      </c>
      <c r="AX579" s="15" t="s">
        <v>82</v>
      </c>
      <c r="AY579" s="189" t="s">
        <v>234</v>
      </c>
    </row>
    <row r="580" spans="1:65" s="2" customFormat="1" ht="16.5" customHeight="1">
      <c r="A580" s="33"/>
      <c r="B580" s="157"/>
      <c r="C580" s="199" t="s">
        <v>1183</v>
      </c>
      <c r="D580" s="199" t="s">
        <v>478</v>
      </c>
      <c r="E580" s="200" t="s">
        <v>1184</v>
      </c>
      <c r="F580" s="201" t="s">
        <v>1185</v>
      </c>
      <c r="G580" s="202" t="s">
        <v>256</v>
      </c>
      <c r="H580" s="203">
        <v>10.56</v>
      </c>
      <c r="I580" s="204"/>
      <c r="J580" s="205">
        <f>ROUND(I580*H580,2)</f>
        <v>0</v>
      </c>
      <c r="K580" s="206"/>
      <c r="L580" s="207"/>
      <c r="M580" s="208" t="s">
        <v>1</v>
      </c>
      <c r="N580" s="209" t="s">
        <v>41</v>
      </c>
      <c r="O580" s="62"/>
      <c r="P580" s="168">
        <f>O580*H580</f>
        <v>0</v>
      </c>
      <c r="Q580" s="168">
        <v>1.8519999999999998E-2</v>
      </c>
      <c r="R580" s="168">
        <f>Q580*H580</f>
        <v>0.1955712</v>
      </c>
      <c r="S580" s="168">
        <v>0</v>
      </c>
      <c r="T580" s="169">
        <f>S580*H580</f>
        <v>0</v>
      </c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R580" s="170" t="s">
        <v>643</v>
      </c>
      <c r="AT580" s="170" t="s">
        <v>478</v>
      </c>
      <c r="AU580" s="170" t="s">
        <v>87</v>
      </c>
      <c r="AY580" s="18" t="s">
        <v>234</v>
      </c>
      <c r="BE580" s="171">
        <f>IF(N580="základná",J580,0)</f>
        <v>0</v>
      </c>
      <c r="BF580" s="171">
        <f>IF(N580="znížená",J580,0)</f>
        <v>0</v>
      </c>
      <c r="BG580" s="171">
        <f>IF(N580="zákl. prenesená",J580,0)</f>
        <v>0</v>
      </c>
      <c r="BH580" s="171">
        <f>IF(N580="zníž. prenesená",J580,0)</f>
        <v>0</v>
      </c>
      <c r="BI580" s="171">
        <f>IF(N580="nulová",J580,0)</f>
        <v>0</v>
      </c>
      <c r="BJ580" s="18" t="s">
        <v>87</v>
      </c>
      <c r="BK580" s="171">
        <f>ROUND(I580*H580,2)</f>
        <v>0</v>
      </c>
      <c r="BL580" s="18" t="s">
        <v>327</v>
      </c>
      <c r="BM580" s="170" t="s">
        <v>3109</v>
      </c>
    </row>
    <row r="581" spans="1:65" s="14" customFormat="1">
      <c r="B581" s="180"/>
      <c r="D581" s="173" t="s">
        <v>243</v>
      </c>
      <c r="E581" s="181" t="s">
        <v>1</v>
      </c>
      <c r="F581" s="182" t="s">
        <v>1187</v>
      </c>
      <c r="H581" s="183">
        <v>10.56</v>
      </c>
      <c r="I581" s="184"/>
      <c r="L581" s="180"/>
      <c r="M581" s="185"/>
      <c r="N581" s="186"/>
      <c r="O581" s="186"/>
      <c r="P581" s="186"/>
      <c r="Q581" s="186"/>
      <c r="R581" s="186"/>
      <c r="S581" s="186"/>
      <c r="T581" s="187"/>
      <c r="AT581" s="181" t="s">
        <v>243</v>
      </c>
      <c r="AU581" s="181" t="s">
        <v>87</v>
      </c>
      <c r="AV581" s="14" t="s">
        <v>87</v>
      </c>
      <c r="AW581" s="14" t="s">
        <v>29</v>
      </c>
      <c r="AX581" s="14" t="s">
        <v>82</v>
      </c>
      <c r="AY581" s="181" t="s">
        <v>234</v>
      </c>
    </row>
    <row r="582" spans="1:65" s="2" customFormat="1" ht="16.5" customHeight="1">
      <c r="A582" s="33"/>
      <c r="B582" s="157"/>
      <c r="C582" s="158" t="s">
        <v>1189</v>
      </c>
      <c r="D582" s="158" t="s">
        <v>237</v>
      </c>
      <c r="E582" s="159" t="s">
        <v>1170</v>
      </c>
      <c r="F582" s="160" t="s">
        <v>3110</v>
      </c>
      <c r="G582" s="161" t="s">
        <v>240</v>
      </c>
      <c r="H582" s="162">
        <v>7.17</v>
      </c>
      <c r="I582" s="163"/>
      <c r="J582" s="164">
        <f>ROUND(I582*H582,2)</f>
        <v>0</v>
      </c>
      <c r="K582" s="165"/>
      <c r="L582" s="34"/>
      <c r="M582" s="166" t="s">
        <v>1</v>
      </c>
      <c r="N582" s="167" t="s">
        <v>41</v>
      </c>
      <c r="O582" s="62"/>
      <c r="P582" s="168">
        <f>O582*H582</f>
        <v>0</v>
      </c>
      <c r="Q582" s="168">
        <v>6.3000000000000003E-4</v>
      </c>
      <c r="R582" s="168">
        <f>Q582*H582</f>
        <v>4.5171000000000005E-3</v>
      </c>
      <c r="S582" s="168">
        <v>0</v>
      </c>
      <c r="T582" s="169">
        <f>S582*H582</f>
        <v>0</v>
      </c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R582" s="170" t="s">
        <v>327</v>
      </c>
      <c r="AT582" s="170" t="s">
        <v>237</v>
      </c>
      <c r="AU582" s="170" t="s">
        <v>87</v>
      </c>
      <c r="AY582" s="18" t="s">
        <v>234</v>
      </c>
      <c r="BE582" s="171">
        <f>IF(N582="základná",J582,0)</f>
        <v>0</v>
      </c>
      <c r="BF582" s="171">
        <f>IF(N582="znížená",J582,0)</f>
        <v>0</v>
      </c>
      <c r="BG582" s="171">
        <f>IF(N582="zákl. prenesená",J582,0)</f>
        <v>0</v>
      </c>
      <c r="BH582" s="171">
        <f>IF(N582="zníž. prenesená",J582,0)</f>
        <v>0</v>
      </c>
      <c r="BI582" s="171">
        <f>IF(N582="nulová",J582,0)</f>
        <v>0</v>
      </c>
      <c r="BJ582" s="18" t="s">
        <v>87</v>
      </c>
      <c r="BK582" s="171">
        <f>ROUND(I582*H582,2)</f>
        <v>0</v>
      </c>
      <c r="BL582" s="18" t="s">
        <v>327</v>
      </c>
      <c r="BM582" s="170" t="s">
        <v>3111</v>
      </c>
    </row>
    <row r="583" spans="1:65" s="13" customFormat="1">
      <c r="B583" s="172"/>
      <c r="D583" s="173" t="s">
        <v>243</v>
      </c>
      <c r="E583" s="174" t="s">
        <v>1</v>
      </c>
      <c r="F583" s="175" t="s">
        <v>2863</v>
      </c>
      <c r="H583" s="174" t="s">
        <v>1</v>
      </c>
      <c r="I583" s="176"/>
      <c r="L583" s="172"/>
      <c r="M583" s="177"/>
      <c r="N583" s="178"/>
      <c r="O583" s="178"/>
      <c r="P583" s="178"/>
      <c r="Q583" s="178"/>
      <c r="R583" s="178"/>
      <c r="S583" s="178"/>
      <c r="T583" s="179"/>
      <c r="AT583" s="174" t="s">
        <v>243</v>
      </c>
      <c r="AU583" s="174" t="s">
        <v>87</v>
      </c>
      <c r="AV583" s="13" t="s">
        <v>82</v>
      </c>
      <c r="AW583" s="13" t="s">
        <v>29</v>
      </c>
      <c r="AX583" s="13" t="s">
        <v>75</v>
      </c>
      <c r="AY583" s="174" t="s">
        <v>234</v>
      </c>
    </row>
    <row r="584" spans="1:65" s="14" customFormat="1">
      <c r="B584" s="180"/>
      <c r="D584" s="173" t="s">
        <v>243</v>
      </c>
      <c r="E584" s="181" t="s">
        <v>1</v>
      </c>
      <c r="F584" s="182" t="s">
        <v>3112</v>
      </c>
      <c r="H584" s="183">
        <v>3.585</v>
      </c>
      <c r="I584" s="184"/>
      <c r="L584" s="180"/>
      <c r="M584" s="185"/>
      <c r="N584" s="186"/>
      <c r="O584" s="186"/>
      <c r="P584" s="186"/>
      <c r="Q584" s="186"/>
      <c r="R584" s="186"/>
      <c r="S584" s="186"/>
      <c r="T584" s="187"/>
      <c r="AT584" s="181" t="s">
        <v>243</v>
      </c>
      <c r="AU584" s="181" t="s">
        <v>87</v>
      </c>
      <c r="AV584" s="14" t="s">
        <v>87</v>
      </c>
      <c r="AW584" s="14" t="s">
        <v>29</v>
      </c>
      <c r="AX584" s="14" t="s">
        <v>75</v>
      </c>
      <c r="AY584" s="181" t="s">
        <v>234</v>
      </c>
    </row>
    <row r="585" spans="1:65" s="13" customFormat="1">
      <c r="B585" s="172"/>
      <c r="D585" s="173" t="s">
        <v>243</v>
      </c>
      <c r="E585" s="174" t="s">
        <v>1</v>
      </c>
      <c r="F585" s="175" t="s">
        <v>2866</v>
      </c>
      <c r="H585" s="174" t="s">
        <v>1</v>
      </c>
      <c r="I585" s="176"/>
      <c r="L585" s="172"/>
      <c r="M585" s="177"/>
      <c r="N585" s="178"/>
      <c r="O585" s="178"/>
      <c r="P585" s="178"/>
      <c r="Q585" s="178"/>
      <c r="R585" s="178"/>
      <c r="S585" s="178"/>
      <c r="T585" s="179"/>
      <c r="AT585" s="174" t="s">
        <v>243</v>
      </c>
      <c r="AU585" s="174" t="s">
        <v>87</v>
      </c>
      <c r="AV585" s="13" t="s">
        <v>82</v>
      </c>
      <c r="AW585" s="13" t="s">
        <v>29</v>
      </c>
      <c r="AX585" s="13" t="s">
        <v>75</v>
      </c>
      <c r="AY585" s="174" t="s">
        <v>234</v>
      </c>
    </row>
    <row r="586" spans="1:65" s="14" customFormat="1">
      <c r="B586" s="180"/>
      <c r="D586" s="173" t="s">
        <v>243</v>
      </c>
      <c r="E586" s="181" t="s">
        <v>1</v>
      </c>
      <c r="F586" s="182" t="s">
        <v>3113</v>
      </c>
      <c r="H586" s="183">
        <v>3.585</v>
      </c>
      <c r="I586" s="184"/>
      <c r="L586" s="180"/>
      <c r="M586" s="185"/>
      <c r="N586" s="186"/>
      <c r="O586" s="186"/>
      <c r="P586" s="186"/>
      <c r="Q586" s="186"/>
      <c r="R586" s="186"/>
      <c r="S586" s="186"/>
      <c r="T586" s="187"/>
      <c r="AT586" s="181" t="s">
        <v>243</v>
      </c>
      <c r="AU586" s="181" t="s">
        <v>87</v>
      </c>
      <c r="AV586" s="14" t="s">
        <v>87</v>
      </c>
      <c r="AW586" s="14" t="s">
        <v>29</v>
      </c>
      <c r="AX586" s="14" t="s">
        <v>75</v>
      </c>
      <c r="AY586" s="181" t="s">
        <v>234</v>
      </c>
    </row>
    <row r="587" spans="1:65" s="15" customFormat="1">
      <c r="B587" s="188"/>
      <c r="D587" s="173" t="s">
        <v>243</v>
      </c>
      <c r="E587" s="189" t="s">
        <v>1</v>
      </c>
      <c r="F587" s="190" t="s">
        <v>248</v>
      </c>
      <c r="H587" s="191">
        <v>7.17</v>
      </c>
      <c r="I587" s="192"/>
      <c r="L587" s="188"/>
      <c r="M587" s="193"/>
      <c r="N587" s="194"/>
      <c r="O587" s="194"/>
      <c r="P587" s="194"/>
      <c r="Q587" s="194"/>
      <c r="R587" s="194"/>
      <c r="S587" s="194"/>
      <c r="T587" s="195"/>
      <c r="AT587" s="189" t="s">
        <v>243</v>
      </c>
      <c r="AU587" s="189" t="s">
        <v>87</v>
      </c>
      <c r="AV587" s="15" t="s">
        <v>241</v>
      </c>
      <c r="AW587" s="15" t="s">
        <v>29</v>
      </c>
      <c r="AX587" s="15" t="s">
        <v>82</v>
      </c>
      <c r="AY587" s="189" t="s">
        <v>234</v>
      </c>
    </row>
    <row r="588" spans="1:65" s="2" customFormat="1" ht="24.15" customHeight="1">
      <c r="A588" s="33"/>
      <c r="B588" s="157"/>
      <c r="C588" s="158" t="s">
        <v>1195</v>
      </c>
      <c r="D588" s="158" t="s">
        <v>237</v>
      </c>
      <c r="E588" s="159" t="s">
        <v>3114</v>
      </c>
      <c r="F588" s="160" t="s">
        <v>3115</v>
      </c>
      <c r="G588" s="161" t="s">
        <v>256</v>
      </c>
      <c r="H588" s="162">
        <v>6.38</v>
      </c>
      <c r="I588" s="163"/>
      <c r="J588" s="164">
        <f>ROUND(I588*H588,2)</f>
        <v>0</v>
      </c>
      <c r="K588" s="165"/>
      <c r="L588" s="34"/>
      <c r="M588" s="166" t="s">
        <v>1</v>
      </c>
      <c r="N588" s="167" t="s">
        <v>41</v>
      </c>
      <c r="O588" s="62"/>
      <c r="P588" s="168">
        <f>O588*H588</f>
        <v>0</v>
      </c>
      <c r="Q588" s="168">
        <v>3.2799999999999999E-3</v>
      </c>
      <c r="R588" s="168">
        <f>Q588*H588</f>
        <v>2.0926399999999998E-2</v>
      </c>
      <c r="S588" s="168">
        <v>0</v>
      </c>
      <c r="T588" s="169">
        <f>S588*H588</f>
        <v>0</v>
      </c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R588" s="170" t="s">
        <v>327</v>
      </c>
      <c r="AT588" s="170" t="s">
        <v>237</v>
      </c>
      <c r="AU588" s="170" t="s">
        <v>87</v>
      </c>
      <c r="AY588" s="18" t="s">
        <v>234</v>
      </c>
      <c r="BE588" s="171">
        <f>IF(N588="základná",J588,0)</f>
        <v>0</v>
      </c>
      <c r="BF588" s="171">
        <f>IF(N588="znížená",J588,0)</f>
        <v>0</v>
      </c>
      <c r="BG588" s="171">
        <f>IF(N588="zákl. prenesená",J588,0)</f>
        <v>0</v>
      </c>
      <c r="BH588" s="171">
        <f>IF(N588="zníž. prenesená",J588,0)</f>
        <v>0</v>
      </c>
      <c r="BI588" s="171">
        <f>IF(N588="nulová",J588,0)</f>
        <v>0</v>
      </c>
      <c r="BJ588" s="18" t="s">
        <v>87</v>
      </c>
      <c r="BK588" s="171">
        <f>ROUND(I588*H588,2)</f>
        <v>0</v>
      </c>
      <c r="BL588" s="18" t="s">
        <v>327</v>
      </c>
      <c r="BM588" s="170" t="s">
        <v>3116</v>
      </c>
    </row>
    <row r="589" spans="1:65" s="13" customFormat="1">
      <c r="B589" s="172"/>
      <c r="D589" s="173" t="s">
        <v>243</v>
      </c>
      <c r="E589" s="174" t="s">
        <v>1</v>
      </c>
      <c r="F589" s="175" t="s">
        <v>2863</v>
      </c>
      <c r="H589" s="174" t="s">
        <v>1</v>
      </c>
      <c r="I589" s="176"/>
      <c r="L589" s="172"/>
      <c r="M589" s="177"/>
      <c r="N589" s="178"/>
      <c r="O589" s="178"/>
      <c r="P589" s="178"/>
      <c r="Q589" s="178"/>
      <c r="R589" s="178"/>
      <c r="S589" s="178"/>
      <c r="T589" s="179"/>
      <c r="AT589" s="174" t="s">
        <v>243</v>
      </c>
      <c r="AU589" s="174" t="s">
        <v>87</v>
      </c>
      <c r="AV589" s="13" t="s">
        <v>82</v>
      </c>
      <c r="AW589" s="13" t="s">
        <v>29</v>
      </c>
      <c r="AX589" s="13" t="s">
        <v>75</v>
      </c>
      <c r="AY589" s="174" t="s">
        <v>234</v>
      </c>
    </row>
    <row r="590" spans="1:65" s="14" customFormat="1">
      <c r="B590" s="180"/>
      <c r="D590" s="173" t="s">
        <v>243</v>
      </c>
      <c r="E590" s="181" t="s">
        <v>1</v>
      </c>
      <c r="F590" s="182" t="s">
        <v>3117</v>
      </c>
      <c r="H590" s="183">
        <v>3.19</v>
      </c>
      <c r="I590" s="184"/>
      <c r="L590" s="180"/>
      <c r="M590" s="185"/>
      <c r="N590" s="186"/>
      <c r="O590" s="186"/>
      <c r="P590" s="186"/>
      <c r="Q590" s="186"/>
      <c r="R590" s="186"/>
      <c r="S590" s="186"/>
      <c r="T590" s="187"/>
      <c r="AT590" s="181" t="s">
        <v>243</v>
      </c>
      <c r="AU590" s="181" t="s">
        <v>87</v>
      </c>
      <c r="AV590" s="14" t="s">
        <v>87</v>
      </c>
      <c r="AW590" s="14" t="s">
        <v>29</v>
      </c>
      <c r="AX590" s="14" t="s">
        <v>75</v>
      </c>
      <c r="AY590" s="181" t="s">
        <v>234</v>
      </c>
    </row>
    <row r="591" spans="1:65" s="13" customFormat="1">
      <c r="B591" s="172"/>
      <c r="D591" s="173" t="s">
        <v>243</v>
      </c>
      <c r="E591" s="174" t="s">
        <v>1</v>
      </c>
      <c r="F591" s="175" t="s">
        <v>2866</v>
      </c>
      <c r="H591" s="174" t="s">
        <v>1</v>
      </c>
      <c r="I591" s="176"/>
      <c r="L591" s="172"/>
      <c r="M591" s="177"/>
      <c r="N591" s="178"/>
      <c r="O591" s="178"/>
      <c r="P591" s="178"/>
      <c r="Q591" s="178"/>
      <c r="R591" s="178"/>
      <c r="S591" s="178"/>
      <c r="T591" s="179"/>
      <c r="AT591" s="174" t="s">
        <v>243</v>
      </c>
      <c r="AU591" s="174" t="s">
        <v>87</v>
      </c>
      <c r="AV591" s="13" t="s">
        <v>82</v>
      </c>
      <c r="AW591" s="13" t="s">
        <v>29</v>
      </c>
      <c r="AX591" s="13" t="s">
        <v>75</v>
      </c>
      <c r="AY591" s="174" t="s">
        <v>234</v>
      </c>
    </row>
    <row r="592" spans="1:65" s="14" customFormat="1">
      <c r="B592" s="180"/>
      <c r="D592" s="173" t="s">
        <v>243</v>
      </c>
      <c r="E592" s="181" t="s">
        <v>1</v>
      </c>
      <c r="F592" s="182" t="s">
        <v>3118</v>
      </c>
      <c r="H592" s="183">
        <v>3.19</v>
      </c>
      <c r="I592" s="184"/>
      <c r="L592" s="180"/>
      <c r="M592" s="185"/>
      <c r="N592" s="186"/>
      <c r="O592" s="186"/>
      <c r="P592" s="186"/>
      <c r="Q592" s="186"/>
      <c r="R592" s="186"/>
      <c r="S592" s="186"/>
      <c r="T592" s="187"/>
      <c r="AT592" s="181" t="s">
        <v>243</v>
      </c>
      <c r="AU592" s="181" t="s">
        <v>87</v>
      </c>
      <c r="AV592" s="14" t="s">
        <v>87</v>
      </c>
      <c r="AW592" s="14" t="s">
        <v>29</v>
      </c>
      <c r="AX592" s="14" t="s">
        <v>75</v>
      </c>
      <c r="AY592" s="181" t="s">
        <v>234</v>
      </c>
    </row>
    <row r="593" spans="1:65" s="15" customFormat="1">
      <c r="B593" s="188"/>
      <c r="D593" s="173" t="s">
        <v>243</v>
      </c>
      <c r="E593" s="189" t="s">
        <v>2734</v>
      </c>
      <c r="F593" s="190" t="s">
        <v>248</v>
      </c>
      <c r="H593" s="191">
        <v>6.38</v>
      </c>
      <c r="I593" s="192"/>
      <c r="L593" s="188"/>
      <c r="M593" s="193"/>
      <c r="N593" s="194"/>
      <c r="O593" s="194"/>
      <c r="P593" s="194"/>
      <c r="Q593" s="194"/>
      <c r="R593" s="194"/>
      <c r="S593" s="194"/>
      <c r="T593" s="195"/>
      <c r="AT593" s="189" t="s">
        <v>243</v>
      </c>
      <c r="AU593" s="189" t="s">
        <v>87</v>
      </c>
      <c r="AV593" s="15" t="s">
        <v>241</v>
      </c>
      <c r="AW593" s="15" t="s">
        <v>29</v>
      </c>
      <c r="AX593" s="15" t="s">
        <v>82</v>
      </c>
      <c r="AY593" s="189" t="s">
        <v>234</v>
      </c>
    </row>
    <row r="594" spans="1:65" s="2" customFormat="1" ht="24.15" customHeight="1">
      <c r="A594" s="33"/>
      <c r="B594" s="157"/>
      <c r="C594" s="199" t="s">
        <v>1206</v>
      </c>
      <c r="D594" s="199" t="s">
        <v>478</v>
      </c>
      <c r="E594" s="200" t="s">
        <v>3119</v>
      </c>
      <c r="F594" s="201" t="s">
        <v>3120</v>
      </c>
      <c r="G594" s="202" t="s">
        <v>256</v>
      </c>
      <c r="H594" s="203">
        <v>7.452</v>
      </c>
      <c r="I594" s="204"/>
      <c r="J594" s="205">
        <f>ROUND(I594*H594,2)</f>
        <v>0</v>
      </c>
      <c r="K594" s="206"/>
      <c r="L594" s="207"/>
      <c r="M594" s="208" t="s">
        <v>1</v>
      </c>
      <c r="N594" s="209" t="s">
        <v>41</v>
      </c>
      <c r="O594" s="62"/>
      <c r="P594" s="168">
        <f>O594*H594</f>
        <v>0</v>
      </c>
      <c r="Q594" s="168">
        <v>0.02</v>
      </c>
      <c r="R594" s="168">
        <f>Q594*H594</f>
        <v>0.14904000000000001</v>
      </c>
      <c r="S594" s="168">
        <v>0</v>
      </c>
      <c r="T594" s="169">
        <f>S594*H594</f>
        <v>0</v>
      </c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R594" s="170" t="s">
        <v>643</v>
      </c>
      <c r="AT594" s="170" t="s">
        <v>478</v>
      </c>
      <c r="AU594" s="170" t="s">
        <v>87</v>
      </c>
      <c r="AY594" s="18" t="s">
        <v>234</v>
      </c>
      <c r="BE594" s="171">
        <f>IF(N594="základná",J594,0)</f>
        <v>0</v>
      </c>
      <c r="BF594" s="171">
        <f>IF(N594="znížená",J594,0)</f>
        <v>0</v>
      </c>
      <c r="BG594" s="171">
        <f>IF(N594="zákl. prenesená",J594,0)</f>
        <v>0</v>
      </c>
      <c r="BH594" s="171">
        <f>IF(N594="zníž. prenesená",J594,0)</f>
        <v>0</v>
      </c>
      <c r="BI594" s="171">
        <f>IF(N594="nulová",J594,0)</f>
        <v>0</v>
      </c>
      <c r="BJ594" s="18" t="s">
        <v>87</v>
      </c>
      <c r="BK594" s="171">
        <f>ROUND(I594*H594,2)</f>
        <v>0</v>
      </c>
      <c r="BL594" s="18" t="s">
        <v>327</v>
      </c>
      <c r="BM594" s="170" t="s">
        <v>3121</v>
      </c>
    </row>
    <row r="595" spans="1:65" s="14" customFormat="1">
      <c r="B595" s="180"/>
      <c r="D595" s="173" t="s">
        <v>243</v>
      </c>
      <c r="E595" s="181" t="s">
        <v>1</v>
      </c>
      <c r="F595" s="182" t="s">
        <v>3122</v>
      </c>
      <c r="H595" s="183">
        <v>7.452</v>
      </c>
      <c r="I595" s="184"/>
      <c r="L595" s="180"/>
      <c r="M595" s="185"/>
      <c r="N595" s="186"/>
      <c r="O595" s="186"/>
      <c r="P595" s="186"/>
      <c r="Q595" s="186"/>
      <c r="R595" s="186"/>
      <c r="S595" s="186"/>
      <c r="T595" s="187"/>
      <c r="AT595" s="181" t="s">
        <v>243</v>
      </c>
      <c r="AU595" s="181" t="s">
        <v>87</v>
      </c>
      <c r="AV595" s="14" t="s">
        <v>87</v>
      </c>
      <c r="AW595" s="14" t="s">
        <v>29</v>
      </c>
      <c r="AX595" s="14" t="s">
        <v>82</v>
      </c>
      <c r="AY595" s="181" t="s">
        <v>234</v>
      </c>
    </row>
    <row r="596" spans="1:65" s="2" customFormat="1" ht="24.15" customHeight="1">
      <c r="A596" s="33"/>
      <c r="B596" s="157"/>
      <c r="C596" s="158" t="s">
        <v>1211</v>
      </c>
      <c r="D596" s="158" t="s">
        <v>237</v>
      </c>
      <c r="E596" s="159" t="s">
        <v>1190</v>
      </c>
      <c r="F596" s="160" t="s">
        <v>1191</v>
      </c>
      <c r="G596" s="161" t="s">
        <v>267</v>
      </c>
      <c r="H596" s="162">
        <v>0.40699999999999997</v>
      </c>
      <c r="I596" s="163"/>
      <c r="J596" s="164">
        <f>ROUND(I596*H596,2)</f>
        <v>0</v>
      </c>
      <c r="K596" s="165"/>
      <c r="L596" s="34"/>
      <c r="M596" s="166" t="s">
        <v>1</v>
      </c>
      <c r="N596" s="167" t="s">
        <v>41</v>
      </c>
      <c r="O596" s="62"/>
      <c r="P596" s="168">
        <f>O596*H596</f>
        <v>0</v>
      </c>
      <c r="Q596" s="168">
        <v>0</v>
      </c>
      <c r="R596" s="168">
        <f>Q596*H596</f>
        <v>0</v>
      </c>
      <c r="S596" s="168">
        <v>0</v>
      </c>
      <c r="T596" s="169">
        <f>S596*H596</f>
        <v>0</v>
      </c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R596" s="170" t="s">
        <v>327</v>
      </c>
      <c r="AT596" s="170" t="s">
        <v>237</v>
      </c>
      <c r="AU596" s="170" t="s">
        <v>87</v>
      </c>
      <c r="AY596" s="18" t="s">
        <v>234</v>
      </c>
      <c r="BE596" s="171">
        <f>IF(N596="základná",J596,0)</f>
        <v>0</v>
      </c>
      <c r="BF596" s="171">
        <f>IF(N596="znížená",J596,0)</f>
        <v>0</v>
      </c>
      <c r="BG596" s="171">
        <f>IF(N596="zákl. prenesená",J596,0)</f>
        <v>0</v>
      </c>
      <c r="BH596" s="171">
        <f>IF(N596="zníž. prenesená",J596,0)</f>
        <v>0</v>
      </c>
      <c r="BI596" s="171">
        <f>IF(N596="nulová",J596,0)</f>
        <v>0</v>
      </c>
      <c r="BJ596" s="18" t="s">
        <v>87</v>
      </c>
      <c r="BK596" s="171">
        <f>ROUND(I596*H596,2)</f>
        <v>0</v>
      </c>
      <c r="BL596" s="18" t="s">
        <v>327</v>
      </c>
      <c r="BM596" s="170" t="s">
        <v>3123</v>
      </c>
    </row>
    <row r="597" spans="1:65" s="12" customFormat="1" ht="22.95" customHeight="1">
      <c r="B597" s="144"/>
      <c r="D597" s="145" t="s">
        <v>74</v>
      </c>
      <c r="E597" s="155" t="s">
        <v>1193</v>
      </c>
      <c r="F597" s="155" t="s">
        <v>1194</v>
      </c>
      <c r="I597" s="147"/>
      <c r="J597" s="156">
        <f>BK597</f>
        <v>0</v>
      </c>
      <c r="L597" s="144"/>
      <c r="M597" s="149"/>
      <c r="N597" s="150"/>
      <c r="O597" s="150"/>
      <c r="P597" s="151">
        <f>SUM(P598:P624)</f>
        <v>0</v>
      </c>
      <c r="Q597" s="150"/>
      <c r="R597" s="151">
        <f>SUM(R598:R624)</f>
        <v>0.56084480000000014</v>
      </c>
      <c r="S597" s="150"/>
      <c r="T597" s="152">
        <f>SUM(T598:T624)</f>
        <v>0</v>
      </c>
      <c r="AR597" s="145" t="s">
        <v>87</v>
      </c>
      <c r="AT597" s="153" t="s">
        <v>74</v>
      </c>
      <c r="AU597" s="153" t="s">
        <v>82</v>
      </c>
      <c r="AY597" s="145" t="s">
        <v>234</v>
      </c>
      <c r="BK597" s="154">
        <f>SUM(BK598:BK624)</f>
        <v>0</v>
      </c>
    </row>
    <row r="598" spans="1:65" s="2" customFormat="1" ht="24.15" customHeight="1">
      <c r="A598" s="33"/>
      <c r="B598" s="157"/>
      <c r="C598" s="158" t="s">
        <v>1217</v>
      </c>
      <c r="D598" s="158" t="s">
        <v>237</v>
      </c>
      <c r="E598" s="159" t="s">
        <v>1196</v>
      </c>
      <c r="F598" s="160" t="s">
        <v>1197</v>
      </c>
      <c r="G598" s="161" t="s">
        <v>240</v>
      </c>
      <c r="H598" s="162">
        <v>63.26</v>
      </c>
      <c r="I598" s="163"/>
      <c r="J598" s="164">
        <f>ROUND(I598*H598,2)</f>
        <v>0</v>
      </c>
      <c r="K598" s="165"/>
      <c r="L598" s="34"/>
      <c r="M598" s="166" t="s">
        <v>1</v>
      </c>
      <c r="N598" s="167" t="s">
        <v>41</v>
      </c>
      <c r="O598" s="62"/>
      <c r="P598" s="168">
        <f>O598*H598</f>
        <v>0</v>
      </c>
      <c r="Q598" s="168">
        <v>2.0000000000000002E-5</v>
      </c>
      <c r="R598" s="168">
        <f>Q598*H598</f>
        <v>1.2652E-3</v>
      </c>
      <c r="S598" s="168">
        <v>0</v>
      </c>
      <c r="T598" s="169">
        <f>S598*H598</f>
        <v>0</v>
      </c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R598" s="170" t="s">
        <v>327</v>
      </c>
      <c r="AT598" s="170" t="s">
        <v>237</v>
      </c>
      <c r="AU598" s="170" t="s">
        <v>87</v>
      </c>
      <c r="AY598" s="18" t="s">
        <v>234</v>
      </c>
      <c r="BE598" s="171">
        <f>IF(N598="základná",J598,0)</f>
        <v>0</v>
      </c>
      <c r="BF598" s="171">
        <f>IF(N598="znížená",J598,0)</f>
        <v>0</v>
      </c>
      <c r="BG598" s="171">
        <f>IF(N598="zákl. prenesená",J598,0)</f>
        <v>0</v>
      </c>
      <c r="BH598" s="171">
        <f>IF(N598="zníž. prenesená",J598,0)</f>
        <v>0</v>
      </c>
      <c r="BI598" s="171">
        <f>IF(N598="nulová",J598,0)</f>
        <v>0</v>
      </c>
      <c r="BJ598" s="18" t="s">
        <v>87</v>
      </c>
      <c r="BK598" s="171">
        <f>ROUND(I598*H598,2)</f>
        <v>0</v>
      </c>
      <c r="BL598" s="18" t="s">
        <v>327</v>
      </c>
      <c r="BM598" s="170" t="s">
        <v>3124</v>
      </c>
    </row>
    <row r="599" spans="1:65" s="13" customFormat="1">
      <c r="B599" s="172"/>
      <c r="D599" s="173" t="s">
        <v>243</v>
      </c>
      <c r="E599" s="174" t="s">
        <v>1</v>
      </c>
      <c r="F599" s="175" t="s">
        <v>2863</v>
      </c>
      <c r="H599" s="174" t="s">
        <v>1</v>
      </c>
      <c r="I599" s="176"/>
      <c r="L599" s="172"/>
      <c r="M599" s="177"/>
      <c r="N599" s="178"/>
      <c r="O599" s="178"/>
      <c r="P599" s="178"/>
      <c r="Q599" s="178"/>
      <c r="R599" s="178"/>
      <c r="S599" s="178"/>
      <c r="T599" s="179"/>
      <c r="AT599" s="174" t="s">
        <v>243</v>
      </c>
      <c r="AU599" s="174" t="s">
        <v>87</v>
      </c>
      <c r="AV599" s="13" t="s">
        <v>82</v>
      </c>
      <c r="AW599" s="13" t="s">
        <v>29</v>
      </c>
      <c r="AX599" s="13" t="s">
        <v>75</v>
      </c>
      <c r="AY599" s="174" t="s">
        <v>234</v>
      </c>
    </row>
    <row r="600" spans="1:65" s="14" customFormat="1" ht="20.399999999999999">
      <c r="B600" s="180"/>
      <c r="D600" s="173" t="s">
        <v>243</v>
      </c>
      <c r="E600" s="181" t="s">
        <v>1</v>
      </c>
      <c r="F600" s="182" t="s">
        <v>2864</v>
      </c>
      <c r="H600" s="183">
        <v>31.63</v>
      </c>
      <c r="I600" s="184"/>
      <c r="L600" s="180"/>
      <c r="M600" s="185"/>
      <c r="N600" s="186"/>
      <c r="O600" s="186"/>
      <c r="P600" s="186"/>
      <c r="Q600" s="186"/>
      <c r="R600" s="186"/>
      <c r="S600" s="186"/>
      <c r="T600" s="187"/>
      <c r="AT600" s="181" t="s">
        <v>243</v>
      </c>
      <c r="AU600" s="181" t="s">
        <v>87</v>
      </c>
      <c r="AV600" s="14" t="s">
        <v>87</v>
      </c>
      <c r="AW600" s="14" t="s">
        <v>29</v>
      </c>
      <c r="AX600" s="14" t="s">
        <v>75</v>
      </c>
      <c r="AY600" s="181" t="s">
        <v>234</v>
      </c>
    </row>
    <row r="601" spans="1:65" s="13" customFormat="1">
      <c r="B601" s="172"/>
      <c r="D601" s="173" t="s">
        <v>243</v>
      </c>
      <c r="E601" s="174" t="s">
        <v>1</v>
      </c>
      <c r="F601" s="175" t="s">
        <v>2866</v>
      </c>
      <c r="H601" s="174" t="s">
        <v>1</v>
      </c>
      <c r="I601" s="176"/>
      <c r="L601" s="172"/>
      <c r="M601" s="177"/>
      <c r="N601" s="178"/>
      <c r="O601" s="178"/>
      <c r="P601" s="178"/>
      <c r="Q601" s="178"/>
      <c r="R601" s="178"/>
      <c r="S601" s="178"/>
      <c r="T601" s="179"/>
      <c r="AT601" s="174" t="s">
        <v>243</v>
      </c>
      <c r="AU601" s="174" t="s">
        <v>87</v>
      </c>
      <c r="AV601" s="13" t="s">
        <v>82</v>
      </c>
      <c r="AW601" s="13" t="s">
        <v>29</v>
      </c>
      <c r="AX601" s="13" t="s">
        <v>75</v>
      </c>
      <c r="AY601" s="174" t="s">
        <v>234</v>
      </c>
    </row>
    <row r="602" spans="1:65" s="14" customFormat="1">
      <c r="B602" s="180"/>
      <c r="D602" s="173" t="s">
        <v>243</v>
      </c>
      <c r="E602" s="181" t="s">
        <v>1</v>
      </c>
      <c r="F602" s="182" t="s">
        <v>3125</v>
      </c>
      <c r="H602" s="183">
        <v>31.63</v>
      </c>
      <c r="I602" s="184"/>
      <c r="L602" s="180"/>
      <c r="M602" s="185"/>
      <c r="N602" s="186"/>
      <c r="O602" s="186"/>
      <c r="P602" s="186"/>
      <c r="Q602" s="186"/>
      <c r="R602" s="186"/>
      <c r="S602" s="186"/>
      <c r="T602" s="187"/>
      <c r="AT602" s="181" t="s">
        <v>243</v>
      </c>
      <c r="AU602" s="181" t="s">
        <v>87</v>
      </c>
      <c r="AV602" s="14" t="s">
        <v>87</v>
      </c>
      <c r="AW602" s="14" t="s">
        <v>29</v>
      </c>
      <c r="AX602" s="14" t="s">
        <v>75</v>
      </c>
      <c r="AY602" s="181" t="s">
        <v>234</v>
      </c>
    </row>
    <row r="603" spans="1:65" s="15" customFormat="1">
      <c r="B603" s="188"/>
      <c r="D603" s="173" t="s">
        <v>243</v>
      </c>
      <c r="E603" s="189" t="s">
        <v>1</v>
      </c>
      <c r="F603" s="190" t="s">
        <v>248</v>
      </c>
      <c r="H603" s="191">
        <v>63.26</v>
      </c>
      <c r="I603" s="192"/>
      <c r="L603" s="188"/>
      <c r="M603" s="193"/>
      <c r="N603" s="194"/>
      <c r="O603" s="194"/>
      <c r="P603" s="194"/>
      <c r="Q603" s="194"/>
      <c r="R603" s="194"/>
      <c r="S603" s="194"/>
      <c r="T603" s="195"/>
      <c r="AT603" s="189" t="s">
        <v>243</v>
      </c>
      <c r="AU603" s="189" t="s">
        <v>87</v>
      </c>
      <c r="AV603" s="15" t="s">
        <v>241</v>
      </c>
      <c r="AW603" s="15" t="s">
        <v>29</v>
      </c>
      <c r="AX603" s="15" t="s">
        <v>82</v>
      </c>
      <c r="AY603" s="189" t="s">
        <v>234</v>
      </c>
    </row>
    <row r="604" spans="1:65" s="2" customFormat="1" ht="16.5" customHeight="1">
      <c r="A604" s="33"/>
      <c r="B604" s="157"/>
      <c r="C604" s="199" t="s">
        <v>1221</v>
      </c>
      <c r="D604" s="199" t="s">
        <v>478</v>
      </c>
      <c r="E604" s="200" t="s">
        <v>1207</v>
      </c>
      <c r="F604" s="201" t="s">
        <v>1208</v>
      </c>
      <c r="G604" s="202" t="s">
        <v>240</v>
      </c>
      <c r="H604" s="203">
        <v>65</v>
      </c>
      <c r="I604" s="204"/>
      <c r="J604" s="205">
        <f>ROUND(I604*H604,2)</f>
        <v>0</v>
      </c>
      <c r="K604" s="206"/>
      <c r="L604" s="207"/>
      <c r="M604" s="208" t="s">
        <v>1</v>
      </c>
      <c r="N604" s="209" t="s">
        <v>41</v>
      </c>
      <c r="O604" s="62"/>
      <c r="P604" s="168">
        <f>O604*H604</f>
        <v>0</v>
      </c>
      <c r="Q604" s="168">
        <v>5.0000000000000001E-4</v>
      </c>
      <c r="R604" s="168">
        <f>Q604*H604</f>
        <v>3.2500000000000001E-2</v>
      </c>
      <c r="S604" s="168">
        <v>0</v>
      </c>
      <c r="T604" s="169">
        <f>S604*H604</f>
        <v>0</v>
      </c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R604" s="170" t="s">
        <v>643</v>
      </c>
      <c r="AT604" s="170" t="s">
        <v>478</v>
      </c>
      <c r="AU604" s="170" t="s">
        <v>87</v>
      </c>
      <c r="AY604" s="18" t="s">
        <v>234</v>
      </c>
      <c r="BE604" s="171">
        <f>IF(N604="základná",J604,0)</f>
        <v>0</v>
      </c>
      <c r="BF604" s="171">
        <f>IF(N604="znížená",J604,0)</f>
        <v>0</v>
      </c>
      <c r="BG604" s="171">
        <f>IF(N604="zákl. prenesená",J604,0)</f>
        <v>0</v>
      </c>
      <c r="BH604" s="171">
        <f>IF(N604="zníž. prenesená",J604,0)</f>
        <v>0</v>
      </c>
      <c r="BI604" s="171">
        <f>IF(N604="nulová",J604,0)</f>
        <v>0</v>
      </c>
      <c r="BJ604" s="18" t="s">
        <v>87</v>
      </c>
      <c r="BK604" s="171">
        <f>ROUND(I604*H604,2)</f>
        <v>0</v>
      </c>
      <c r="BL604" s="18" t="s">
        <v>327</v>
      </c>
      <c r="BM604" s="170" t="s">
        <v>3126</v>
      </c>
    </row>
    <row r="605" spans="1:65" s="14" customFormat="1">
      <c r="B605" s="180"/>
      <c r="D605" s="173" t="s">
        <v>243</v>
      </c>
      <c r="E605" s="181" t="s">
        <v>1</v>
      </c>
      <c r="F605" s="182" t="s">
        <v>3127</v>
      </c>
      <c r="H605" s="183">
        <v>65</v>
      </c>
      <c r="I605" s="184"/>
      <c r="L605" s="180"/>
      <c r="M605" s="185"/>
      <c r="N605" s="186"/>
      <c r="O605" s="186"/>
      <c r="P605" s="186"/>
      <c r="Q605" s="186"/>
      <c r="R605" s="186"/>
      <c r="S605" s="186"/>
      <c r="T605" s="187"/>
      <c r="AT605" s="181" t="s">
        <v>243</v>
      </c>
      <c r="AU605" s="181" t="s">
        <v>87</v>
      </c>
      <c r="AV605" s="14" t="s">
        <v>87</v>
      </c>
      <c r="AW605" s="14" t="s">
        <v>29</v>
      </c>
      <c r="AX605" s="14" t="s">
        <v>82</v>
      </c>
      <c r="AY605" s="181" t="s">
        <v>234</v>
      </c>
    </row>
    <row r="606" spans="1:65" s="2" customFormat="1" ht="16.5" customHeight="1">
      <c r="A606" s="33"/>
      <c r="B606" s="157"/>
      <c r="C606" s="158" t="s">
        <v>1232</v>
      </c>
      <c r="D606" s="158" t="s">
        <v>237</v>
      </c>
      <c r="E606" s="159" t="s">
        <v>1212</v>
      </c>
      <c r="F606" s="160" t="s">
        <v>1213</v>
      </c>
      <c r="G606" s="161" t="s">
        <v>240</v>
      </c>
      <c r="H606" s="162">
        <v>1.6</v>
      </c>
      <c r="I606" s="163"/>
      <c r="J606" s="164">
        <f>ROUND(I606*H606,2)</f>
        <v>0</v>
      </c>
      <c r="K606" s="165"/>
      <c r="L606" s="34"/>
      <c r="M606" s="166" t="s">
        <v>1</v>
      </c>
      <c r="N606" s="167" t="s">
        <v>41</v>
      </c>
      <c r="O606" s="62"/>
      <c r="P606" s="168">
        <f>O606*H606</f>
        <v>0</v>
      </c>
      <c r="Q606" s="168">
        <v>1.0000000000000001E-5</v>
      </c>
      <c r="R606" s="168">
        <f>Q606*H606</f>
        <v>1.6000000000000003E-5</v>
      </c>
      <c r="S606" s="168">
        <v>0</v>
      </c>
      <c r="T606" s="169">
        <f>S606*H606</f>
        <v>0</v>
      </c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R606" s="170" t="s">
        <v>327</v>
      </c>
      <c r="AT606" s="170" t="s">
        <v>237</v>
      </c>
      <c r="AU606" s="170" t="s">
        <v>87</v>
      </c>
      <c r="AY606" s="18" t="s">
        <v>234</v>
      </c>
      <c r="BE606" s="171">
        <f>IF(N606="základná",J606,0)</f>
        <v>0</v>
      </c>
      <c r="BF606" s="171">
        <f>IF(N606="znížená",J606,0)</f>
        <v>0</v>
      </c>
      <c r="BG606" s="171">
        <f>IF(N606="zákl. prenesená",J606,0)</f>
        <v>0</v>
      </c>
      <c r="BH606" s="171">
        <f>IF(N606="zníž. prenesená",J606,0)</f>
        <v>0</v>
      </c>
      <c r="BI606" s="171">
        <f>IF(N606="nulová",J606,0)</f>
        <v>0</v>
      </c>
      <c r="BJ606" s="18" t="s">
        <v>87</v>
      </c>
      <c r="BK606" s="171">
        <f>ROUND(I606*H606,2)</f>
        <v>0</v>
      </c>
      <c r="BL606" s="18" t="s">
        <v>327</v>
      </c>
      <c r="BM606" s="170" t="s">
        <v>3128</v>
      </c>
    </row>
    <row r="607" spans="1:65" s="13" customFormat="1">
      <c r="B607" s="172"/>
      <c r="D607" s="173" t="s">
        <v>243</v>
      </c>
      <c r="E607" s="174" t="s">
        <v>1</v>
      </c>
      <c r="F607" s="175" t="s">
        <v>1215</v>
      </c>
      <c r="H607" s="174" t="s">
        <v>1</v>
      </c>
      <c r="I607" s="176"/>
      <c r="L607" s="172"/>
      <c r="M607" s="177"/>
      <c r="N607" s="178"/>
      <c r="O607" s="178"/>
      <c r="P607" s="178"/>
      <c r="Q607" s="178"/>
      <c r="R607" s="178"/>
      <c r="S607" s="178"/>
      <c r="T607" s="179"/>
      <c r="AT607" s="174" t="s">
        <v>243</v>
      </c>
      <c r="AU607" s="174" t="s">
        <v>87</v>
      </c>
      <c r="AV607" s="13" t="s">
        <v>82</v>
      </c>
      <c r="AW607" s="13" t="s">
        <v>29</v>
      </c>
      <c r="AX607" s="13" t="s">
        <v>75</v>
      </c>
      <c r="AY607" s="174" t="s">
        <v>234</v>
      </c>
    </row>
    <row r="608" spans="1:65" s="14" customFormat="1">
      <c r="B608" s="180"/>
      <c r="D608" s="173" t="s">
        <v>243</v>
      </c>
      <c r="E608" s="181" t="s">
        <v>1</v>
      </c>
      <c r="F608" s="182" t="s">
        <v>3129</v>
      </c>
      <c r="H608" s="183">
        <v>1.6</v>
      </c>
      <c r="I608" s="184"/>
      <c r="L608" s="180"/>
      <c r="M608" s="185"/>
      <c r="N608" s="186"/>
      <c r="O608" s="186"/>
      <c r="P608" s="186"/>
      <c r="Q608" s="186"/>
      <c r="R608" s="186"/>
      <c r="S608" s="186"/>
      <c r="T608" s="187"/>
      <c r="AT608" s="181" t="s">
        <v>243</v>
      </c>
      <c r="AU608" s="181" t="s">
        <v>87</v>
      </c>
      <c r="AV608" s="14" t="s">
        <v>87</v>
      </c>
      <c r="AW608" s="14" t="s">
        <v>29</v>
      </c>
      <c r="AX608" s="14" t="s">
        <v>82</v>
      </c>
      <c r="AY608" s="181" t="s">
        <v>234</v>
      </c>
    </row>
    <row r="609" spans="1:65" s="2" customFormat="1" ht="16.5" customHeight="1">
      <c r="A609" s="33"/>
      <c r="B609" s="157"/>
      <c r="C609" s="199" t="s">
        <v>1237</v>
      </c>
      <c r="D609" s="199" t="s">
        <v>478</v>
      </c>
      <c r="E609" s="200" t="s">
        <v>1218</v>
      </c>
      <c r="F609" s="201" t="s">
        <v>1219</v>
      </c>
      <c r="G609" s="202" t="s">
        <v>240</v>
      </c>
      <c r="H609" s="203">
        <v>1.6</v>
      </c>
      <c r="I609" s="204"/>
      <c r="J609" s="205">
        <f>ROUND(I609*H609,2)</f>
        <v>0</v>
      </c>
      <c r="K609" s="206"/>
      <c r="L609" s="207"/>
      <c r="M609" s="208" t="s">
        <v>1</v>
      </c>
      <c r="N609" s="209" t="s">
        <v>41</v>
      </c>
      <c r="O609" s="62"/>
      <c r="P609" s="168">
        <f>O609*H609</f>
        <v>0</v>
      </c>
      <c r="Q609" s="168">
        <v>2.9999999999999997E-4</v>
      </c>
      <c r="R609" s="168">
        <f>Q609*H609</f>
        <v>4.7999999999999996E-4</v>
      </c>
      <c r="S609" s="168">
        <v>0</v>
      </c>
      <c r="T609" s="169">
        <f>S609*H609</f>
        <v>0</v>
      </c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R609" s="170" t="s">
        <v>643</v>
      </c>
      <c r="AT609" s="170" t="s">
        <v>478</v>
      </c>
      <c r="AU609" s="170" t="s">
        <v>87</v>
      </c>
      <c r="AY609" s="18" t="s">
        <v>234</v>
      </c>
      <c r="BE609" s="171">
        <f>IF(N609="základná",J609,0)</f>
        <v>0</v>
      </c>
      <c r="BF609" s="171">
        <f>IF(N609="znížená",J609,0)</f>
        <v>0</v>
      </c>
      <c r="BG609" s="171">
        <f>IF(N609="zákl. prenesená",J609,0)</f>
        <v>0</v>
      </c>
      <c r="BH609" s="171">
        <f>IF(N609="zníž. prenesená",J609,0)</f>
        <v>0</v>
      </c>
      <c r="BI609" s="171">
        <f>IF(N609="nulová",J609,0)</f>
        <v>0</v>
      </c>
      <c r="BJ609" s="18" t="s">
        <v>87</v>
      </c>
      <c r="BK609" s="171">
        <f>ROUND(I609*H609,2)</f>
        <v>0</v>
      </c>
      <c r="BL609" s="18" t="s">
        <v>327</v>
      </c>
      <c r="BM609" s="170" t="s">
        <v>3130</v>
      </c>
    </row>
    <row r="610" spans="1:65" s="2" customFormat="1" ht="21.75" customHeight="1">
      <c r="A610" s="33"/>
      <c r="B610" s="157"/>
      <c r="C610" s="158" t="s">
        <v>1241</v>
      </c>
      <c r="D610" s="158" t="s">
        <v>237</v>
      </c>
      <c r="E610" s="159" t="s">
        <v>1222</v>
      </c>
      <c r="F610" s="160" t="s">
        <v>1223</v>
      </c>
      <c r="G610" s="161" t="s">
        <v>256</v>
      </c>
      <c r="H610" s="162">
        <v>65.995999999999995</v>
      </c>
      <c r="I610" s="163"/>
      <c r="J610" s="164">
        <f>ROUND(I610*H610,2)</f>
        <v>0</v>
      </c>
      <c r="K610" s="165"/>
      <c r="L610" s="34"/>
      <c r="M610" s="166" t="s">
        <v>1</v>
      </c>
      <c r="N610" s="167" t="s">
        <v>41</v>
      </c>
      <c r="O610" s="62"/>
      <c r="P610" s="168">
        <f>O610*H610</f>
        <v>0</v>
      </c>
      <c r="Q610" s="168">
        <v>2.0000000000000002E-5</v>
      </c>
      <c r="R610" s="168">
        <f>Q610*H610</f>
        <v>1.31992E-3</v>
      </c>
      <c r="S610" s="168">
        <v>0</v>
      </c>
      <c r="T610" s="169">
        <f>S610*H610</f>
        <v>0</v>
      </c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R610" s="170" t="s">
        <v>327</v>
      </c>
      <c r="AT610" s="170" t="s">
        <v>237</v>
      </c>
      <c r="AU610" s="170" t="s">
        <v>87</v>
      </c>
      <c r="AY610" s="18" t="s">
        <v>234</v>
      </c>
      <c r="BE610" s="171">
        <f>IF(N610="základná",J610,0)</f>
        <v>0</v>
      </c>
      <c r="BF610" s="171">
        <f>IF(N610="znížená",J610,0)</f>
        <v>0</v>
      </c>
      <c r="BG610" s="171">
        <f>IF(N610="zákl. prenesená",J610,0)</f>
        <v>0</v>
      </c>
      <c r="BH610" s="171">
        <f>IF(N610="zníž. prenesená",J610,0)</f>
        <v>0</v>
      </c>
      <c r="BI610" s="171">
        <f>IF(N610="nulová",J610,0)</f>
        <v>0</v>
      </c>
      <c r="BJ610" s="18" t="s">
        <v>87</v>
      </c>
      <c r="BK610" s="171">
        <f>ROUND(I610*H610,2)</f>
        <v>0</v>
      </c>
      <c r="BL610" s="18" t="s">
        <v>327</v>
      </c>
      <c r="BM610" s="170" t="s">
        <v>3131</v>
      </c>
    </row>
    <row r="611" spans="1:65" s="13" customFormat="1">
      <c r="B611" s="172"/>
      <c r="D611" s="173" t="s">
        <v>243</v>
      </c>
      <c r="E611" s="174" t="s">
        <v>1</v>
      </c>
      <c r="F611" s="175" t="s">
        <v>2863</v>
      </c>
      <c r="H611" s="174" t="s">
        <v>1</v>
      </c>
      <c r="I611" s="176"/>
      <c r="L611" s="172"/>
      <c r="M611" s="177"/>
      <c r="N611" s="178"/>
      <c r="O611" s="178"/>
      <c r="P611" s="178"/>
      <c r="Q611" s="178"/>
      <c r="R611" s="178"/>
      <c r="S611" s="178"/>
      <c r="T611" s="179"/>
      <c r="AT611" s="174" t="s">
        <v>243</v>
      </c>
      <c r="AU611" s="174" t="s">
        <v>87</v>
      </c>
      <c r="AV611" s="13" t="s">
        <v>82</v>
      </c>
      <c r="AW611" s="13" t="s">
        <v>29</v>
      </c>
      <c r="AX611" s="13" t="s">
        <v>75</v>
      </c>
      <c r="AY611" s="174" t="s">
        <v>234</v>
      </c>
    </row>
    <row r="612" spans="1:65" s="14" customFormat="1" ht="20.399999999999999">
      <c r="B612" s="180"/>
      <c r="D612" s="173" t="s">
        <v>243</v>
      </c>
      <c r="E612" s="181" t="s">
        <v>1</v>
      </c>
      <c r="F612" s="182" t="s">
        <v>3132</v>
      </c>
      <c r="H612" s="183">
        <v>32.997999999999998</v>
      </c>
      <c r="I612" s="184"/>
      <c r="L612" s="180"/>
      <c r="M612" s="185"/>
      <c r="N612" s="186"/>
      <c r="O612" s="186"/>
      <c r="P612" s="186"/>
      <c r="Q612" s="186"/>
      <c r="R612" s="186"/>
      <c r="S612" s="186"/>
      <c r="T612" s="187"/>
      <c r="AT612" s="181" t="s">
        <v>243</v>
      </c>
      <c r="AU612" s="181" t="s">
        <v>87</v>
      </c>
      <c r="AV612" s="14" t="s">
        <v>87</v>
      </c>
      <c r="AW612" s="14" t="s">
        <v>29</v>
      </c>
      <c r="AX612" s="14" t="s">
        <v>75</v>
      </c>
      <c r="AY612" s="181" t="s">
        <v>234</v>
      </c>
    </row>
    <row r="613" spans="1:65" s="13" customFormat="1">
      <c r="B613" s="172"/>
      <c r="D613" s="173" t="s">
        <v>243</v>
      </c>
      <c r="E613" s="174" t="s">
        <v>1</v>
      </c>
      <c r="F613" s="175" t="s">
        <v>2866</v>
      </c>
      <c r="H613" s="174" t="s">
        <v>1</v>
      </c>
      <c r="I613" s="176"/>
      <c r="L613" s="172"/>
      <c r="M613" s="177"/>
      <c r="N613" s="178"/>
      <c r="O613" s="178"/>
      <c r="P613" s="178"/>
      <c r="Q613" s="178"/>
      <c r="R613" s="178"/>
      <c r="S613" s="178"/>
      <c r="T613" s="179"/>
      <c r="AT613" s="174" t="s">
        <v>243</v>
      </c>
      <c r="AU613" s="174" t="s">
        <v>87</v>
      </c>
      <c r="AV613" s="13" t="s">
        <v>82</v>
      </c>
      <c r="AW613" s="13" t="s">
        <v>29</v>
      </c>
      <c r="AX613" s="13" t="s">
        <v>75</v>
      </c>
      <c r="AY613" s="174" t="s">
        <v>234</v>
      </c>
    </row>
    <row r="614" spans="1:65" s="14" customFormat="1" ht="20.399999999999999">
      <c r="B614" s="180"/>
      <c r="D614" s="173" t="s">
        <v>243</v>
      </c>
      <c r="E614" s="181" t="s">
        <v>1</v>
      </c>
      <c r="F614" s="182" t="s">
        <v>3132</v>
      </c>
      <c r="H614" s="183">
        <v>32.997999999999998</v>
      </c>
      <c r="I614" s="184"/>
      <c r="L614" s="180"/>
      <c r="M614" s="185"/>
      <c r="N614" s="186"/>
      <c r="O614" s="186"/>
      <c r="P614" s="186"/>
      <c r="Q614" s="186"/>
      <c r="R614" s="186"/>
      <c r="S614" s="186"/>
      <c r="T614" s="187"/>
      <c r="AT614" s="181" t="s">
        <v>243</v>
      </c>
      <c r="AU614" s="181" t="s">
        <v>87</v>
      </c>
      <c r="AV614" s="14" t="s">
        <v>87</v>
      </c>
      <c r="AW614" s="14" t="s">
        <v>29</v>
      </c>
      <c r="AX614" s="14" t="s">
        <v>75</v>
      </c>
      <c r="AY614" s="181" t="s">
        <v>234</v>
      </c>
    </row>
    <row r="615" spans="1:65" s="15" customFormat="1">
      <c r="B615" s="188"/>
      <c r="D615" s="173" t="s">
        <v>243</v>
      </c>
      <c r="E615" s="189" t="s">
        <v>394</v>
      </c>
      <c r="F615" s="190" t="s">
        <v>248</v>
      </c>
      <c r="H615" s="191">
        <v>65.995999999999995</v>
      </c>
      <c r="I615" s="192"/>
      <c r="L615" s="188"/>
      <c r="M615" s="193"/>
      <c r="N615" s="194"/>
      <c r="O615" s="194"/>
      <c r="P615" s="194"/>
      <c r="Q615" s="194"/>
      <c r="R615" s="194"/>
      <c r="S615" s="194"/>
      <c r="T615" s="195"/>
      <c r="AT615" s="189" t="s">
        <v>243</v>
      </c>
      <c r="AU615" s="189" t="s">
        <v>87</v>
      </c>
      <c r="AV615" s="15" t="s">
        <v>241</v>
      </c>
      <c r="AW615" s="15" t="s">
        <v>29</v>
      </c>
      <c r="AX615" s="15" t="s">
        <v>82</v>
      </c>
      <c r="AY615" s="189" t="s">
        <v>234</v>
      </c>
    </row>
    <row r="616" spans="1:65" s="2" customFormat="1" ht="16.5" customHeight="1">
      <c r="A616" s="33"/>
      <c r="B616" s="157"/>
      <c r="C616" s="199" t="s">
        <v>1245</v>
      </c>
      <c r="D616" s="199" t="s">
        <v>478</v>
      </c>
      <c r="E616" s="200" t="s">
        <v>1233</v>
      </c>
      <c r="F616" s="201" t="s">
        <v>1234</v>
      </c>
      <c r="G616" s="202" t="s">
        <v>256</v>
      </c>
      <c r="H616" s="203">
        <v>69.296000000000006</v>
      </c>
      <c r="I616" s="204"/>
      <c r="J616" s="205">
        <f>ROUND(I616*H616,2)</f>
        <v>0</v>
      </c>
      <c r="K616" s="206"/>
      <c r="L616" s="207"/>
      <c r="M616" s="208" t="s">
        <v>1</v>
      </c>
      <c r="N616" s="209" t="s">
        <v>41</v>
      </c>
      <c r="O616" s="62"/>
      <c r="P616" s="168">
        <f>O616*H616</f>
        <v>0</v>
      </c>
      <c r="Q616" s="168">
        <v>7.4999999999999997E-3</v>
      </c>
      <c r="R616" s="168">
        <f>Q616*H616</f>
        <v>0.51972000000000007</v>
      </c>
      <c r="S616" s="168">
        <v>0</v>
      </c>
      <c r="T616" s="169">
        <f>S616*H616</f>
        <v>0</v>
      </c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R616" s="170" t="s">
        <v>643</v>
      </c>
      <c r="AT616" s="170" t="s">
        <v>478</v>
      </c>
      <c r="AU616" s="170" t="s">
        <v>87</v>
      </c>
      <c r="AY616" s="18" t="s">
        <v>234</v>
      </c>
      <c r="BE616" s="171">
        <f>IF(N616="základná",J616,0)</f>
        <v>0</v>
      </c>
      <c r="BF616" s="171">
        <f>IF(N616="znížená",J616,0)</f>
        <v>0</v>
      </c>
      <c r="BG616" s="171">
        <f>IF(N616="zákl. prenesená",J616,0)</f>
        <v>0</v>
      </c>
      <c r="BH616" s="171">
        <f>IF(N616="zníž. prenesená",J616,0)</f>
        <v>0</v>
      </c>
      <c r="BI616" s="171">
        <f>IF(N616="nulová",J616,0)</f>
        <v>0</v>
      </c>
      <c r="BJ616" s="18" t="s">
        <v>87</v>
      </c>
      <c r="BK616" s="171">
        <f>ROUND(I616*H616,2)</f>
        <v>0</v>
      </c>
      <c r="BL616" s="18" t="s">
        <v>327</v>
      </c>
      <c r="BM616" s="170" t="s">
        <v>3133</v>
      </c>
    </row>
    <row r="617" spans="1:65" s="14" customFormat="1">
      <c r="B617" s="180"/>
      <c r="D617" s="173" t="s">
        <v>243</v>
      </c>
      <c r="E617" s="181" t="s">
        <v>1</v>
      </c>
      <c r="F617" s="182" t="s">
        <v>1236</v>
      </c>
      <c r="H617" s="183">
        <v>69.296000000000006</v>
      </c>
      <c r="I617" s="184"/>
      <c r="L617" s="180"/>
      <c r="M617" s="185"/>
      <c r="N617" s="186"/>
      <c r="O617" s="186"/>
      <c r="P617" s="186"/>
      <c r="Q617" s="186"/>
      <c r="R617" s="186"/>
      <c r="S617" s="186"/>
      <c r="T617" s="187"/>
      <c r="AT617" s="181" t="s">
        <v>243</v>
      </c>
      <c r="AU617" s="181" t="s">
        <v>87</v>
      </c>
      <c r="AV617" s="14" t="s">
        <v>87</v>
      </c>
      <c r="AW617" s="14" t="s">
        <v>29</v>
      </c>
      <c r="AX617" s="14" t="s">
        <v>82</v>
      </c>
      <c r="AY617" s="181" t="s">
        <v>234</v>
      </c>
    </row>
    <row r="618" spans="1:65" s="2" customFormat="1" ht="24.15" customHeight="1">
      <c r="A618" s="33"/>
      <c r="B618" s="157"/>
      <c r="C618" s="158" t="s">
        <v>1249</v>
      </c>
      <c r="D618" s="158" t="s">
        <v>237</v>
      </c>
      <c r="E618" s="159" t="s">
        <v>1238</v>
      </c>
      <c r="F618" s="160" t="s">
        <v>1239</v>
      </c>
      <c r="G618" s="161" t="s">
        <v>256</v>
      </c>
      <c r="H618" s="162">
        <v>65.995999999999995</v>
      </c>
      <c r="I618" s="163"/>
      <c r="J618" s="164">
        <f>ROUND(I618*H618,2)</f>
        <v>0</v>
      </c>
      <c r="K618" s="165"/>
      <c r="L618" s="34"/>
      <c r="M618" s="166" t="s">
        <v>1</v>
      </c>
      <c r="N618" s="167" t="s">
        <v>41</v>
      </c>
      <c r="O618" s="62"/>
      <c r="P618" s="168">
        <f>O618*H618</f>
        <v>0</v>
      </c>
      <c r="Q618" s="168">
        <v>0</v>
      </c>
      <c r="R618" s="168">
        <f>Q618*H618</f>
        <v>0</v>
      </c>
      <c r="S618" s="168">
        <v>0</v>
      </c>
      <c r="T618" s="169">
        <f>S618*H618</f>
        <v>0</v>
      </c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R618" s="170" t="s">
        <v>327</v>
      </c>
      <c r="AT618" s="170" t="s">
        <v>237</v>
      </c>
      <c r="AU618" s="170" t="s">
        <v>87</v>
      </c>
      <c r="AY618" s="18" t="s">
        <v>234</v>
      </c>
      <c r="BE618" s="171">
        <f>IF(N618="základná",J618,0)</f>
        <v>0</v>
      </c>
      <c r="BF618" s="171">
        <f>IF(N618="znížená",J618,0)</f>
        <v>0</v>
      </c>
      <c r="BG618" s="171">
        <f>IF(N618="zákl. prenesená",J618,0)</f>
        <v>0</v>
      </c>
      <c r="BH618" s="171">
        <f>IF(N618="zníž. prenesená",J618,0)</f>
        <v>0</v>
      </c>
      <c r="BI618" s="171">
        <f>IF(N618="nulová",J618,0)</f>
        <v>0</v>
      </c>
      <c r="BJ618" s="18" t="s">
        <v>87</v>
      </c>
      <c r="BK618" s="171">
        <f>ROUND(I618*H618,2)</f>
        <v>0</v>
      </c>
      <c r="BL618" s="18" t="s">
        <v>327</v>
      </c>
      <c r="BM618" s="170" t="s">
        <v>3134</v>
      </c>
    </row>
    <row r="619" spans="1:65" s="14" customFormat="1">
      <c r="B619" s="180"/>
      <c r="D619" s="173" t="s">
        <v>243</v>
      </c>
      <c r="E619" s="181" t="s">
        <v>1</v>
      </c>
      <c r="F619" s="182" t="s">
        <v>394</v>
      </c>
      <c r="H619" s="183">
        <v>65.995999999999995</v>
      </c>
      <c r="I619" s="184"/>
      <c r="L619" s="180"/>
      <c r="M619" s="185"/>
      <c r="N619" s="186"/>
      <c r="O619" s="186"/>
      <c r="P619" s="186"/>
      <c r="Q619" s="186"/>
      <c r="R619" s="186"/>
      <c r="S619" s="186"/>
      <c r="T619" s="187"/>
      <c r="AT619" s="181" t="s">
        <v>243</v>
      </c>
      <c r="AU619" s="181" t="s">
        <v>87</v>
      </c>
      <c r="AV619" s="14" t="s">
        <v>87</v>
      </c>
      <c r="AW619" s="14" t="s">
        <v>29</v>
      </c>
      <c r="AX619" s="14" t="s">
        <v>82</v>
      </c>
      <c r="AY619" s="181" t="s">
        <v>234</v>
      </c>
    </row>
    <row r="620" spans="1:65" s="2" customFormat="1" ht="24.15" customHeight="1">
      <c r="A620" s="33"/>
      <c r="B620" s="157"/>
      <c r="C620" s="199" t="s">
        <v>1255</v>
      </c>
      <c r="D620" s="199" t="s">
        <v>478</v>
      </c>
      <c r="E620" s="200" t="s">
        <v>1242</v>
      </c>
      <c r="F620" s="201" t="s">
        <v>1243</v>
      </c>
      <c r="G620" s="202" t="s">
        <v>256</v>
      </c>
      <c r="H620" s="203">
        <v>69.296000000000006</v>
      </c>
      <c r="I620" s="204"/>
      <c r="J620" s="205">
        <f>ROUND(I620*H620,2)</f>
        <v>0</v>
      </c>
      <c r="K620" s="206"/>
      <c r="L620" s="207"/>
      <c r="M620" s="208" t="s">
        <v>1</v>
      </c>
      <c r="N620" s="209" t="s">
        <v>41</v>
      </c>
      <c r="O620" s="62"/>
      <c r="P620" s="168">
        <f>O620*H620</f>
        <v>0</v>
      </c>
      <c r="Q620" s="168">
        <v>8.0000000000000007E-5</v>
      </c>
      <c r="R620" s="168">
        <f>Q620*H620</f>
        <v>5.5436800000000013E-3</v>
      </c>
      <c r="S620" s="168">
        <v>0</v>
      </c>
      <c r="T620" s="169">
        <f>S620*H620</f>
        <v>0</v>
      </c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R620" s="170" t="s">
        <v>643</v>
      </c>
      <c r="AT620" s="170" t="s">
        <v>478</v>
      </c>
      <c r="AU620" s="170" t="s">
        <v>87</v>
      </c>
      <c r="AY620" s="18" t="s">
        <v>234</v>
      </c>
      <c r="BE620" s="171">
        <f>IF(N620="základná",J620,0)</f>
        <v>0</v>
      </c>
      <c r="BF620" s="171">
        <f>IF(N620="znížená",J620,0)</f>
        <v>0</v>
      </c>
      <c r="BG620" s="171">
        <f>IF(N620="zákl. prenesená",J620,0)</f>
        <v>0</v>
      </c>
      <c r="BH620" s="171">
        <f>IF(N620="zníž. prenesená",J620,0)</f>
        <v>0</v>
      </c>
      <c r="BI620" s="171">
        <f>IF(N620="nulová",J620,0)</f>
        <v>0</v>
      </c>
      <c r="BJ620" s="18" t="s">
        <v>87</v>
      </c>
      <c r="BK620" s="171">
        <f>ROUND(I620*H620,2)</f>
        <v>0</v>
      </c>
      <c r="BL620" s="18" t="s">
        <v>327</v>
      </c>
      <c r="BM620" s="170" t="s">
        <v>3135</v>
      </c>
    </row>
    <row r="621" spans="1:65" s="14" customFormat="1">
      <c r="B621" s="180"/>
      <c r="D621" s="173" t="s">
        <v>243</v>
      </c>
      <c r="E621" s="181" t="s">
        <v>1</v>
      </c>
      <c r="F621" s="182" t="s">
        <v>1236</v>
      </c>
      <c r="H621" s="183">
        <v>69.296000000000006</v>
      </c>
      <c r="I621" s="184"/>
      <c r="L621" s="180"/>
      <c r="M621" s="185"/>
      <c r="N621" s="186"/>
      <c r="O621" s="186"/>
      <c r="P621" s="186"/>
      <c r="Q621" s="186"/>
      <c r="R621" s="186"/>
      <c r="S621" s="186"/>
      <c r="T621" s="187"/>
      <c r="AT621" s="181" t="s">
        <v>243</v>
      </c>
      <c r="AU621" s="181" t="s">
        <v>87</v>
      </c>
      <c r="AV621" s="14" t="s">
        <v>87</v>
      </c>
      <c r="AW621" s="14" t="s">
        <v>29</v>
      </c>
      <c r="AX621" s="14" t="s">
        <v>82</v>
      </c>
      <c r="AY621" s="181" t="s">
        <v>234</v>
      </c>
    </row>
    <row r="622" spans="1:65" s="2" customFormat="1" ht="16.5" customHeight="1">
      <c r="A622" s="33"/>
      <c r="B622" s="157"/>
      <c r="C622" s="158" t="s">
        <v>1271</v>
      </c>
      <c r="D622" s="158" t="s">
        <v>237</v>
      </c>
      <c r="E622" s="159" t="s">
        <v>1246</v>
      </c>
      <c r="F622" s="160" t="s">
        <v>1247</v>
      </c>
      <c r="G622" s="161" t="s">
        <v>256</v>
      </c>
      <c r="H622" s="162">
        <v>65.995999999999995</v>
      </c>
      <c r="I622" s="163"/>
      <c r="J622" s="164">
        <f>ROUND(I622*H622,2)</f>
        <v>0</v>
      </c>
      <c r="K622" s="165"/>
      <c r="L622" s="34"/>
      <c r="M622" s="166" t="s">
        <v>1</v>
      </c>
      <c r="N622" s="167" t="s">
        <v>41</v>
      </c>
      <c r="O622" s="62"/>
      <c r="P622" s="168">
        <f>O622*H622</f>
        <v>0</v>
      </c>
      <c r="Q622" s="168">
        <v>0</v>
      </c>
      <c r="R622" s="168">
        <f>Q622*H622</f>
        <v>0</v>
      </c>
      <c r="S622" s="168">
        <v>0</v>
      </c>
      <c r="T622" s="169">
        <f>S622*H622</f>
        <v>0</v>
      </c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R622" s="170" t="s">
        <v>327</v>
      </c>
      <c r="AT622" s="170" t="s">
        <v>237</v>
      </c>
      <c r="AU622" s="170" t="s">
        <v>87</v>
      </c>
      <c r="AY622" s="18" t="s">
        <v>234</v>
      </c>
      <c r="BE622" s="171">
        <f>IF(N622="základná",J622,0)</f>
        <v>0</v>
      </c>
      <c r="BF622" s="171">
        <f>IF(N622="znížená",J622,0)</f>
        <v>0</v>
      </c>
      <c r="BG622" s="171">
        <f>IF(N622="zákl. prenesená",J622,0)</f>
        <v>0</v>
      </c>
      <c r="BH622" s="171">
        <f>IF(N622="zníž. prenesená",J622,0)</f>
        <v>0</v>
      </c>
      <c r="BI622" s="171">
        <f>IF(N622="nulová",J622,0)</f>
        <v>0</v>
      </c>
      <c r="BJ622" s="18" t="s">
        <v>87</v>
      </c>
      <c r="BK622" s="171">
        <f>ROUND(I622*H622,2)</f>
        <v>0</v>
      </c>
      <c r="BL622" s="18" t="s">
        <v>327</v>
      </c>
      <c r="BM622" s="170" t="s">
        <v>3136</v>
      </c>
    </row>
    <row r="623" spans="1:65" s="14" customFormat="1">
      <c r="B623" s="180"/>
      <c r="D623" s="173" t="s">
        <v>243</v>
      </c>
      <c r="E623" s="181" t="s">
        <v>1</v>
      </c>
      <c r="F623" s="182" t="s">
        <v>394</v>
      </c>
      <c r="H623" s="183">
        <v>65.995999999999995</v>
      </c>
      <c r="I623" s="184"/>
      <c r="L623" s="180"/>
      <c r="M623" s="185"/>
      <c r="N623" s="186"/>
      <c r="O623" s="186"/>
      <c r="P623" s="186"/>
      <c r="Q623" s="186"/>
      <c r="R623" s="186"/>
      <c r="S623" s="186"/>
      <c r="T623" s="187"/>
      <c r="AT623" s="181" t="s">
        <v>243</v>
      </c>
      <c r="AU623" s="181" t="s">
        <v>87</v>
      </c>
      <c r="AV623" s="14" t="s">
        <v>87</v>
      </c>
      <c r="AW623" s="14" t="s">
        <v>29</v>
      </c>
      <c r="AX623" s="14" t="s">
        <v>82</v>
      </c>
      <c r="AY623" s="181" t="s">
        <v>234</v>
      </c>
    </row>
    <row r="624" spans="1:65" s="2" customFormat="1" ht="24.15" customHeight="1">
      <c r="A624" s="33"/>
      <c r="B624" s="157"/>
      <c r="C624" s="158" t="s">
        <v>1276</v>
      </c>
      <c r="D624" s="158" t="s">
        <v>237</v>
      </c>
      <c r="E624" s="159" t="s">
        <v>1250</v>
      </c>
      <c r="F624" s="160" t="s">
        <v>1251</v>
      </c>
      <c r="G624" s="161" t="s">
        <v>267</v>
      </c>
      <c r="H624" s="162">
        <v>0.56100000000000005</v>
      </c>
      <c r="I624" s="163"/>
      <c r="J624" s="164">
        <f>ROUND(I624*H624,2)</f>
        <v>0</v>
      </c>
      <c r="K624" s="165"/>
      <c r="L624" s="34"/>
      <c r="M624" s="166" t="s">
        <v>1</v>
      </c>
      <c r="N624" s="167" t="s">
        <v>41</v>
      </c>
      <c r="O624" s="62"/>
      <c r="P624" s="168">
        <f>O624*H624</f>
        <v>0</v>
      </c>
      <c r="Q624" s="168">
        <v>0</v>
      </c>
      <c r="R624" s="168">
        <f>Q624*H624</f>
        <v>0</v>
      </c>
      <c r="S624" s="168">
        <v>0</v>
      </c>
      <c r="T624" s="169">
        <f>S624*H624</f>
        <v>0</v>
      </c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R624" s="170" t="s">
        <v>327</v>
      </c>
      <c r="AT624" s="170" t="s">
        <v>237</v>
      </c>
      <c r="AU624" s="170" t="s">
        <v>87</v>
      </c>
      <c r="AY624" s="18" t="s">
        <v>234</v>
      </c>
      <c r="BE624" s="171">
        <f>IF(N624="základná",J624,0)</f>
        <v>0</v>
      </c>
      <c r="BF624" s="171">
        <f>IF(N624="znížená",J624,0)</f>
        <v>0</v>
      </c>
      <c r="BG624" s="171">
        <f>IF(N624="zákl. prenesená",J624,0)</f>
        <v>0</v>
      </c>
      <c r="BH624" s="171">
        <f>IF(N624="zníž. prenesená",J624,0)</f>
        <v>0</v>
      </c>
      <c r="BI624" s="171">
        <f>IF(N624="nulová",J624,0)</f>
        <v>0</v>
      </c>
      <c r="BJ624" s="18" t="s">
        <v>87</v>
      </c>
      <c r="BK624" s="171">
        <f>ROUND(I624*H624,2)</f>
        <v>0</v>
      </c>
      <c r="BL624" s="18" t="s">
        <v>327</v>
      </c>
      <c r="BM624" s="170" t="s">
        <v>3137</v>
      </c>
    </row>
    <row r="625" spans="1:65" s="12" customFormat="1" ht="22.95" customHeight="1">
      <c r="B625" s="144"/>
      <c r="D625" s="145" t="s">
        <v>74</v>
      </c>
      <c r="E625" s="155" t="s">
        <v>1253</v>
      </c>
      <c r="F625" s="155" t="s">
        <v>1254</v>
      </c>
      <c r="I625" s="147"/>
      <c r="J625" s="156">
        <f>BK625</f>
        <v>0</v>
      </c>
      <c r="L625" s="144"/>
      <c r="M625" s="149"/>
      <c r="N625" s="150"/>
      <c r="O625" s="150"/>
      <c r="P625" s="151">
        <f>SUM(P626:P644)</f>
        <v>0</v>
      </c>
      <c r="Q625" s="150"/>
      <c r="R625" s="151">
        <f>SUM(R626:R644)</f>
        <v>1.17413419</v>
      </c>
      <c r="S625" s="150"/>
      <c r="T625" s="152">
        <f>SUM(T626:T644)</f>
        <v>0</v>
      </c>
      <c r="AR625" s="145" t="s">
        <v>87</v>
      </c>
      <c r="AT625" s="153" t="s">
        <v>74</v>
      </c>
      <c r="AU625" s="153" t="s">
        <v>82</v>
      </c>
      <c r="AY625" s="145" t="s">
        <v>234</v>
      </c>
      <c r="BK625" s="154">
        <f>SUM(BK626:BK644)</f>
        <v>0</v>
      </c>
    </row>
    <row r="626" spans="1:65" s="2" customFormat="1" ht="24.15" customHeight="1">
      <c r="A626" s="33"/>
      <c r="B626" s="157"/>
      <c r="C626" s="158" t="s">
        <v>1282</v>
      </c>
      <c r="D626" s="158" t="s">
        <v>237</v>
      </c>
      <c r="E626" s="159" t="s">
        <v>1256</v>
      </c>
      <c r="F626" s="160" t="s">
        <v>1257</v>
      </c>
      <c r="G626" s="161" t="s">
        <v>256</v>
      </c>
      <c r="H626" s="162">
        <v>50.625</v>
      </c>
      <c r="I626" s="163"/>
      <c r="J626" s="164">
        <f>ROUND(I626*H626,2)</f>
        <v>0</v>
      </c>
      <c r="K626" s="165"/>
      <c r="L626" s="34"/>
      <c r="M626" s="166" t="s">
        <v>1</v>
      </c>
      <c r="N626" s="167" t="s">
        <v>41</v>
      </c>
      <c r="O626" s="62"/>
      <c r="P626" s="168">
        <f>O626*H626</f>
        <v>0</v>
      </c>
      <c r="Q626" s="168">
        <v>3.31E-3</v>
      </c>
      <c r="R626" s="168">
        <f>Q626*H626</f>
        <v>0.16756874999999999</v>
      </c>
      <c r="S626" s="168">
        <v>0</v>
      </c>
      <c r="T626" s="169">
        <f>S626*H626</f>
        <v>0</v>
      </c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R626" s="170" t="s">
        <v>327</v>
      </c>
      <c r="AT626" s="170" t="s">
        <v>237</v>
      </c>
      <c r="AU626" s="170" t="s">
        <v>87</v>
      </c>
      <c r="AY626" s="18" t="s">
        <v>234</v>
      </c>
      <c r="BE626" s="171">
        <f>IF(N626="základná",J626,0)</f>
        <v>0</v>
      </c>
      <c r="BF626" s="171">
        <f>IF(N626="znížená",J626,0)</f>
        <v>0</v>
      </c>
      <c r="BG626" s="171">
        <f>IF(N626="zákl. prenesená",J626,0)</f>
        <v>0</v>
      </c>
      <c r="BH626" s="171">
        <f>IF(N626="zníž. prenesená",J626,0)</f>
        <v>0</v>
      </c>
      <c r="BI626" s="171">
        <f>IF(N626="nulová",J626,0)</f>
        <v>0</v>
      </c>
      <c r="BJ626" s="18" t="s">
        <v>87</v>
      </c>
      <c r="BK626" s="171">
        <f>ROUND(I626*H626,2)</f>
        <v>0</v>
      </c>
      <c r="BL626" s="18" t="s">
        <v>327</v>
      </c>
      <c r="BM626" s="170" t="s">
        <v>3138</v>
      </c>
    </row>
    <row r="627" spans="1:65" s="13" customFormat="1">
      <c r="B627" s="172"/>
      <c r="D627" s="173" t="s">
        <v>243</v>
      </c>
      <c r="E627" s="174" t="s">
        <v>1</v>
      </c>
      <c r="F627" s="175" t="s">
        <v>3139</v>
      </c>
      <c r="H627" s="174" t="s">
        <v>1</v>
      </c>
      <c r="I627" s="176"/>
      <c r="L627" s="172"/>
      <c r="M627" s="177"/>
      <c r="N627" s="178"/>
      <c r="O627" s="178"/>
      <c r="P627" s="178"/>
      <c r="Q627" s="178"/>
      <c r="R627" s="178"/>
      <c r="S627" s="178"/>
      <c r="T627" s="179"/>
      <c r="AT627" s="174" t="s">
        <v>243</v>
      </c>
      <c r="AU627" s="174" t="s">
        <v>87</v>
      </c>
      <c r="AV627" s="13" t="s">
        <v>82</v>
      </c>
      <c r="AW627" s="13" t="s">
        <v>29</v>
      </c>
      <c r="AX627" s="13" t="s">
        <v>75</v>
      </c>
      <c r="AY627" s="174" t="s">
        <v>234</v>
      </c>
    </row>
    <row r="628" spans="1:65" s="14" customFormat="1" ht="20.399999999999999">
      <c r="B628" s="180"/>
      <c r="D628" s="173" t="s">
        <v>243</v>
      </c>
      <c r="E628" s="181" t="s">
        <v>1</v>
      </c>
      <c r="F628" s="182" t="s">
        <v>3140</v>
      </c>
      <c r="H628" s="183">
        <v>46.66</v>
      </c>
      <c r="I628" s="184"/>
      <c r="L628" s="180"/>
      <c r="M628" s="185"/>
      <c r="N628" s="186"/>
      <c r="O628" s="186"/>
      <c r="P628" s="186"/>
      <c r="Q628" s="186"/>
      <c r="R628" s="186"/>
      <c r="S628" s="186"/>
      <c r="T628" s="187"/>
      <c r="AT628" s="181" t="s">
        <v>243</v>
      </c>
      <c r="AU628" s="181" t="s">
        <v>87</v>
      </c>
      <c r="AV628" s="14" t="s">
        <v>87</v>
      </c>
      <c r="AW628" s="14" t="s">
        <v>29</v>
      </c>
      <c r="AX628" s="14" t="s">
        <v>75</v>
      </c>
      <c r="AY628" s="181" t="s">
        <v>234</v>
      </c>
    </row>
    <row r="629" spans="1:65" s="14" customFormat="1">
      <c r="B629" s="180"/>
      <c r="D629" s="173" t="s">
        <v>243</v>
      </c>
      <c r="E629" s="181" t="s">
        <v>1</v>
      </c>
      <c r="F629" s="182" t="s">
        <v>3141</v>
      </c>
      <c r="H629" s="183">
        <v>-4.1079999999999997</v>
      </c>
      <c r="I629" s="184"/>
      <c r="L629" s="180"/>
      <c r="M629" s="185"/>
      <c r="N629" s="186"/>
      <c r="O629" s="186"/>
      <c r="P629" s="186"/>
      <c r="Q629" s="186"/>
      <c r="R629" s="186"/>
      <c r="S629" s="186"/>
      <c r="T629" s="187"/>
      <c r="AT629" s="181" t="s">
        <v>243</v>
      </c>
      <c r="AU629" s="181" t="s">
        <v>87</v>
      </c>
      <c r="AV629" s="14" t="s">
        <v>87</v>
      </c>
      <c r="AW629" s="14" t="s">
        <v>29</v>
      </c>
      <c r="AX629" s="14" t="s">
        <v>75</v>
      </c>
      <c r="AY629" s="181" t="s">
        <v>234</v>
      </c>
    </row>
    <row r="630" spans="1:65" s="14" customFormat="1" ht="20.399999999999999">
      <c r="B630" s="180"/>
      <c r="D630" s="173" t="s">
        <v>243</v>
      </c>
      <c r="E630" s="181" t="s">
        <v>1</v>
      </c>
      <c r="F630" s="182" t="s">
        <v>3142</v>
      </c>
      <c r="H630" s="183">
        <v>8.0730000000000004</v>
      </c>
      <c r="I630" s="184"/>
      <c r="L630" s="180"/>
      <c r="M630" s="185"/>
      <c r="N630" s="186"/>
      <c r="O630" s="186"/>
      <c r="P630" s="186"/>
      <c r="Q630" s="186"/>
      <c r="R630" s="186"/>
      <c r="S630" s="186"/>
      <c r="T630" s="187"/>
      <c r="AT630" s="181" t="s">
        <v>243</v>
      </c>
      <c r="AU630" s="181" t="s">
        <v>87</v>
      </c>
      <c r="AV630" s="14" t="s">
        <v>87</v>
      </c>
      <c r="AW630" s="14" t="s">
        <v>29</v>
      </c>
      <c r="AX630" s="14" t="s">
        <v>75</v>
      </c>
      <c r="AY630" s="181" t="s">
        <v>234</v>
      </c>
    </row>
    <row r="631" spans="1:65" s="15" customFormat="1">
      <c r="B631" s="188"/>
      <c r="D631" s="173" t="s">
        <v>243</v>
      </c>
      <c r="E631" s="189" t="s">
        <v>420</v>
      </c>
      <c r="F631" s="190" t="s">
        <v>248</v>
      </c>
      <c r="H631" s="191">
        <v>50.625</v>
      </c>
      <c r="I631" s="192"/>
      <c r="L631" s="188"/>
      <c r="M631" s="193"/>
      <c r="N631" s="194"/>
      <c r="O631" s="194"/>
      <c r="P631" s="194"/>
      <c r="Q631" s="194"/>
      <c r="R631" s="194"/>
      <c r="S631" s="194"/>
      <c r="T631" s="195"/>
      <c r="AT631" s="189" t="s">
        <v>243</v>
      </c>
      <c r="AU631" s="189" t="s">
        <v>87</v>
      </c>
      <c r="AV631" s="15" t="s">
        <v>241</v>
      </c>
      <c r="AW631" s="15" t="s">
        <v>29</v>
      </c>
      <c r="AX631" s="15" t="s">
        <v>82</v>
      </c>
      <c r="AY631" s="189" t="s">
        <v>234</v>
      </c>
    </row>
    <row r="632" spans="1:65" s="2" customFormat="1" ht="21.75" customHeight="1">
      <c r="A632" s="33"/>
      <c r="B632" s="157"/>
      <c r="C632" s="199" t="s">
        <v>1286</v>
      </c>
      <c r="D632" s="199" t="s">
        <v>478</v>
      </c>
      <c r="E632" s="200" t="s">
        <v>1272</v>
      </c>
      <c r="F632" s="201" t="s">
        <v>1273</v>
      </c>
      <c r="G632" s="202" t="s">
        <v>256</v>
      </c>
      <c r="H632" s="203">
        <v>53.155999999999999</v>
      </c>
      <c r="I632" s="204"/>
      <c r="J632" s="205">
        <f>ROUND(I632*H632,2)</f>
        <v>0</v>
      </c>
      <c r="K632" s="206"/>
      <c r="L632" s="207"/>
      <c r="M632" s="208" t="s">
        <v>1</v>
      </c>
      <c r="N632" s="209" t="s">
        <v>41</v>
      </c>
      <c r="O632" s="62"/>
      <c r="P632" s="168">
        <f>O632*H632</f>
        <v>0</v>
      </c>
      <c r="Q632" s="168">
        <v>1.2880000000000001E-2</v>
      </c>
      <c r="R632" s="168">
        <f>Q632*H632</f>
        <v>0.68464928000000003</v>
      </c>
      <c r="S632" s="168">
        <v>0</v>
      </c>
      <c r="T632" s="169">
        <f>S632*H632</f>
        <v>0</v>
      </c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R632" s="170" t="s">
        <v>643</v>
      </c>
      <c r="AT632" s="170" t="s">
        <v>478</v>
      </c>
      <c r="AU632" s="170" t="s">
        <v>87</v>
      </c>
      <c r="AY632" s="18" t="s">
        <v>234</v>
      </c>
      <c r="BE632" s="171">
        <f>IF(N632="základná",J632,0)</f>
        <v>0</v>
      </c>
      <c r="BF632" s="171">
        <f>IF(N632="znížená",J632,0)</f>
        <v>0</v>
      </c>
      <c r="BG632" s="171">
        <f>IF(N632="zákl. prenesená",J632,0)</f>
        <v>0</v>
      </c>
      <c r="BH632" s="171">
        <f>IF(N632="zníž. prenesená",J632,0)</f>
        <v>0</v>
      </c>
      <c r="BI632" s="171">
        <f>IF(N632="nulová",J632,0)</f>
        <v>0</v>
      </c>
      <c r="BJ632" s="18" t="s">
        <v>87</v>
      </c>
      <c r="BK632" s="171">
        <f>ROUND(I632*H632,2)</f>
        <v>0</v>
      </c>
      <c r="BL632" s="18" t="s">
        <v>327</v>
      </c>
      <c r="BM632" s="170" t="s">
        <v>3143</v>
      </c>
    </row>
    <row r="633" spans="1:65" s="14" customFormat="1">
      <c r="B633" s="180"/>
      <c r="D633" s="173" t="s">
        <v>243</v>
      </c>
      <c r="E633" s="181" t="s">
        <v>1</v>
      </c>
      <c r="F633" s="182" t="s">
        <v>1275</v>
      </c>
      <c r="H633" s="183">
        <v>53.155999999999999</v>
      </c>
      <c r="I633" s="184"/>
      <c r="L633" s="180"/>
      <c r="M633" s="185"/>
      <c r="N633" s="186"/>
      <c r="O633" s="186"/>
      <c r="P633" s="186"/>
      <c r="Q633" s="186"/>
      <c r="R633" s="186"/>
      <c r="S633" s="186"/>
      <c r="T633" s="187"/>
      <c r="AT633" s="181" t="s">
        <v>243</v>
      </c>
      <c r="AU633" s="181" t="s">
        <v>87</v>
      </c>
      <c r="AV633" s="14" t="s">
        <v>87</v>
      </c>
      <c r="AW633" s="14" t="s">
        <v>29</v>
      </c>
      <c r="AX633" s="14" t="s">
        <v>82</v>
      </c>
      <c r="AY633" s="181" t="s">
        <v>234</v>
      </c>
    </row>
    <row r="634" spans="1:65" s="2" customFormat="1" ht="16.5" customHeight="1">
      <c r="A634" s="33"/>
      <c r="B634" s="157"/>
      <c r="C634" s="158" t="s">
        <v>1292</v>
      </c>
      <c r="D634" s="158" t="s">
        <v>237</v>
      </c>
      <c r="E634" s="159" t="s">
        <v>1277</v>
      </c>
      <c r="F634" s="160" t="s">
        <v>1278</v>
      </c>
      <c r="G634" s="161" t="s">
        <v>240</v>
      </c>
      <c r="H634" s="162">
        <v>31.2</v>
      </c>
      <c r="I634" s="163"/>
      <c r="J634" s="164">
        <f>ROUND(I634*H634,2)</f>
        <v>0</v>
      </c>
      <c r="K634" s="165"/>
      <c r="L634" s="34"/>
      <c r="M634" s="166" t="s">
        <v>1</v>
      </c>
      <c r="N634" s="167" t="s">
        <v>41</v>
      </c>
      <c r="O634" s="62"/>
      <c r="P634" s="168">
        <f>O634*H634</f>
        <v>0</v>
      </c>
      <c r="Q634" s="168">
        <v>5.0000000000000001E-4</v>
      </c>
      <c r="R634" s="168">
        <f>Q634*H634</f>
        <v>1.5599999999999999E-2</v>
      </c>
      <c r="S634" s="168">
        <v>0</v>
      </c>
      <c r="T634" s="169">
        <f>S634*H634</f>
        <v>0</v>
      </c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R634" s="170" t="s">
        <v>327</v>
      </c>
      <c r="AT634" s="170" t="s">
        <v>237</v>
      </c>
      <c r="AU634" s="170" t="s">
        <v>87</v>
      </c>
      <c r="AY634" s="18" t="s">
        <v>234</v>
      </c>
      <c r="BE634" s="171">
        <f>IF(N634="základná",J634,0)</f>
        <v>0</v>
      </c>
      <c r="BF634" s="171">
        <f>IF(N634="znížená",J634,0)</f>
        <v>0</v>
      </c>
      <c r="BG634" s="171">
        <f>IF(N634="zákl. prenesená",J634,0)</f>
        <v>0</v>
      </c>
      <c r="BH634" s="171">
        <f>IF(N634="zníž. prenesená",J634,0)</f>
        <v>0</v>
      </c>
      <c r="BI634" s="171">
        <f>IF(N634="nulová",J634,0)</f>
        <v>0</v>
      </c>
      <c r="BJ634" s="18" t="s">
        <v>87</v>
      </c>
      <c r="BK634" s="171">
        <f>ROUND(I634*H634,2)</f>
        <v>0</v>
      </c>
      <c r="BL634" s="18" t="s">
        <v>327</v>
      </c>
      <c r="BM634" s="170" t="s">
        <v>3144</v>
      </c>
    </row>
    <row r="635" spans="1:65" s="14" customFormat="1">
      <c r="B635" s="180"/>
      <c r="D635" s="173" t="s">
        <v>243</v>
      </c>
      <c r="E635" s="181" t="s">
        <v>1</v>
      </c>
      <c r="F635" s="182" t="s">
        <v>3145</v>
      </c>
      <c r="H635" s="183">
        <v>28.6</v>
      </c>
      <c r="I635" s="184"/>
      <c r="L635" s="180"/>
      <c r="M635" s="185"/>
      <c r="N635" s="186"/>
      <c r="O635" s="186"/>
      <c r="P635" s="186"/>
      <c r="Q635" s="186"/>
      <c r="R635" s="186"/>
      <c r="S635" s="186"/>
      <c r="T635" s="187"/>
      <c r="AT635" s="181" t="s">
        <v>243</v>
      </c>
      <c r="AU635" s="181" t="s">
        <v>87</v>
      </c>
      <c r="AV635" s="14" t="s">
        <v>87</v>
      </c>
      <c r="AW635" s="14" t="s">
        <v>29</v>
      </c>
      <c r="AX635" s="14" t="s">
        <v>75</v>
      </c>
      <c r="AY635" s="181" t="s">
        <v>234</v>
      </c>
    </row>
    <row r="636" spans="1:65" s="14" customFormat="1">
      <c r="B636" s="180"/>
      <c r="D636" s="173" t="s">
        <v>243</v>
      </c>
      <c r="E636" s="181" t="s">
        <v>1</v>
      </c>
      <c r="F636" s="182" t="s">
        <v>3146</v>
      </c>
      <c r="H636" s="183">
        <v>2.6</v>
      </c>
      <c r="I636" s="184"/>
      <c r="L636" s="180"/>
      <c r="M636" s="185"/>
      <c r="N636" s="186"/>
      <c r="O636" s="186"/>
      <c r="P636" s="186"/>
      <c r="Q636" s="186"/>
      <c r="R636" s="186"/>
      <c r="S636" s="186"/>
      <c r="T636" s="187"/>
      <c r="AT636" s="181" t="s">
        <v>243</v>
      </c>
      <c r="AU636" s="181" t="s">
        <v>87</v>
      </c>
      <c r="AV636" s="14" t="s">
        <v>87</v>
      </c>
      <c r="AW636" s="14" t="s">
        <v>29</v>
      </c>
      <c r="AX636" s="14" t="s">
        <v>75</v>
      </c>
      <c r="AY636" s="181" t="s">
        <v>234</v>
      </c>
    </row>
    <row r="637" spans="1:65" s="15" customFormat="1">
      <c r="B637" s="188"/>
      <c r="D637" s="173" t="s">
        <v>243</v>
      </c>
      <c r="E637" s="189" t="s">
        <v>1</v>
      </c>
      <c r="F637" s="190" t="s">
        <v>248</v>
      </c>
      <c r="H637" s="191">
        <v>31.2</v>
      </c>
      <c r="I637" s="192"/>
      <c r="L637" s="188"/>
      <c r="M637" s="193"/>
      <c r="N637" s="194"/>
      <c r="O637" s="194"/>
      <c r="P637" s="194"/>
      <c r="Q637" s="194"/>
      <c r="R637" s="194"/>
      <c r="S637" s="194"/>
      <c r="T637" s="195"/>
      <c r="AT637" s="189" t="s">
        <v>243</v>
      </c>
      <c r="AU637" s="189" t="s">
        <v>87</v>
      </c>
      <c r="AV637" s="15" t="s">
        <v>241</v>
      </c>
      <c r="AW637" s="15" t="s">
        <v>29</v>
      </c>
      <c r="AX637" s="15" t="s">
        <v>82</v>
      </c>
      <c r="AY637" s="189" t="s">
        <v>234</v>
      </c>
    </row>
    <row r="638" spans="1:65" s="2" customFormat="1" ht="16.5" customHeight="1">
      <c r="A638" s="33"/>
      <c r="B638" s="157"/>
      <c r="C638" s="199" t="s">
        <v>1299</v>
      </c>
      <c r="D638" s="199" t="s">
        <v>478</v>
      </c>
      <c r="E638" s="200" t="s">
        <v>1283</v>
      </c>
      <c r="F638" s="201" t="s">
        <v>1284</v>
      </c>
      <c r="G638" s="202" t="s">
        <v>240</v>
      </c>
      <c r="H638" s="203">
        <v>31.2</v>
      </c>
      <c r="I638" s="204"/>
      <c r="J638" s="205">
        <f>ROUND(I638*H638,2)</f>
        <v>0</v>
      </c>
      <c r="K638" s="206"/>
      <c r="L638" s="207"/>
      <c r="M638" s="208" t="s">
        <v>1</v>
      </c>
      <c r="N638" s="209" t="s">
        <v>41</v>
      </c>
      <c r="O638" s="62"/>
      <c r="P638" s="168">
        <f>O638*H638</f>
        <v>0</v>
      </c>
      <c r="Q638" s="168">
        <v>1.1E-4</v>
      </c>
      <c r="R638" s="168">
        <f>Q638*H638</f>
        <v>3.4320000000000002E-3</v>
      </c>
      <c r="S638" s="168">
        <v>0</v>
      </c>
      <c r="T638" s="169">
        <f>S638*H638</f>
        <v>0</v>
      </c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R638" s="170" t="s">
        <v>643</v>
      </c>
      <c r="AT638" s="170" t="s">
        <v>478</v>
      </c>
      <c r="AU638" s="170" t="s">
        <v>87</v>
      </c>
      <c r="AY638" s="18" t="s">
        <v>234</v>
      </c>
      <c r="BE638" s="171">
        <f>IF(N638="základná",J638,0)</f>
        <v>0</v>
      </c>
      <c r="BF638" s="171">
        <f>IF(N638="znížená",J638,0)</f>
        <v>0</v>
      </c>
      <c r="BG638" s="171">
        <f>IF(N638="zákl. prenesená",J638,0)</f>
        <v>0</v>
      </c>
      <c r="BH638" s="171">
        <f>IF(N638="zníž. prenesená",J638,0)</f>
        <v>0</v>
      </c>
      <c r="BI638" s="171">
        <f>IF(N638="nulová",J638,0)</f>
        <v>0</v>
      </c>
      <c r="BJ638" s="18" t="s">
        <v>87</v>
      </c>
      <c r="BK638" s="171">
        <f>ROUND(I638*H638,2)</f>
        <v>0</v>
      </c>
      <c r="BL638" s="18" t="s">
        <v>327</v>
      </c>
      <c r="BM638" s="170" t="s">
        <v>3147</v>
      </c>
    </row>
    <row r="639" spans="1:65" s="2" customFormat="1" ht="33" customHeight="1">
      <c r="A639" s="33"/>
      <c r="B639" s="157"/>
      <c r="C639" s="158" t="s">
        <v>1306</v>
      </c>
      <c r="D639" s="158" t="s">
        <v>237</v>
      </c>
      <c r="E639" s="159" t="s">
        <v>3148</v>
      </c>
      <c r="F639" s="160" t="s">
        <v>3149</v>
      </c>
      <c r="G639" s="161" t="s">
        <v>256</v>
      </c>
      <c r="H639" s="162">
        <v>7.585</v>
      </c>
      <c r="I639" s="163"/>
      <c r="J639" s="164">
        <f>ROUND(I639*H639,2)</f>
        <v>0</v>
      </c>
      <c r="K639" s="165"/>
      <c r="L639" s="34"/>
      <c r="M639" s="166" t="s">
        <v>1</v>
      </c>
      <c r="N639" s="167" t="s">
        <v>41</v>
      </c>
      <c r="O639" s="62"/>
      <c r="P639" s="168">
        <f>O639*H639</f>
        <v>0</v>
      </c>
      <c r="Q639" s="168">
        <v>3.968E-2</v>
      </c>
      <c r="R639" s="168">
        <f>Q639*H639</f>
        <v>0.30097279999999998</v>
      </c>
      <c r="S639" s="168">
        <v>0</v>
      </c>
      <c r="T639" s="169">
        <f>S639*H639</f>
        <v>0</v>
      </c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R639" s="170" t="s">
        <v>327</v>
      </c>
      <c r="AT639" s="170" t="s">
        <v>237</v>
      </c>
      <c r="AU639" s="170" t="s">
        <v>87</v>
      </c>
      <c r="AY639" s="18" t="s">
        <v>234</v>
      </c>
      <c r="BE639" s="171">
        <f>IF(N639="základná",J639,0)</f>
        <v>0</v>
      </c>
      <c r="BF639" s="171">
        <f>IF(N639="znížená",J639,0)</f>
        <v>0</v>
      </c>
      <c r="BG639" s="171">
        <f>IF(N639="zákl. prenesená",J639,0)</f>
        <v>0</v>
      </c>
      <c r="BH639" s="171">
        <f>IF(N639="zníž. prenesená",J639,0)</f>
        <v>0</v>
      </c>
      <c r="BI639" s="171">
        <f>IF(N639="nulová",J639,0)</f>
        <v>0</v>
      </c>
      <c r="BJ639" s="18" t="s">
        <v>87</v>
      </c>
      <c r="BK639" s="171">
        <f>ROUND(I639*H639,2)</f>
        <v>0</v>
      </c>
      <c r="BL639" s="18" t="s">
        <v>327</v>
      </c>
      <c r="BM639" s="170" t="s">
        <v>3150</v>
      </c>
    </row>
    <row r="640" spans="1:65" s="13" customFormat="1">
      <c r="B640" s="172"/>
      <c r="D640" s="173" t="s">
        <v>243</v>
      </c>
      <c r="E640" s="174" t="s">
        <v>1</v>
      </c>
      <c r="F640" s="175" t="s">
        <v>3151</v>
      </c>
      <c r="H640" s="174" t="s">
        <v>1</v>
      </c>
      <c r="I640" s="176"/>
      <c r="L640" s="172"/>
      <c r="M640" s="177"/>
      <c r="N640" s="178"/>
      <c r="O640" s="178"/>
      <c r="P640" s="178"/>
      <c r="Q640" s="178"/>
      <c r="R640" s="178"/>
      <c r="S640" s="178"/>
      <c r="T640" s="179"/>
      <c r="AT640" s="174" t="s">
        <v>243</v>
      </c>
      <c r="AU640" s="174" t="s">
        <v>87</v>
      </c>
      <c r="AV640" s="13" t="s">
        <v>82</v>
      </c>
      <c r="AW640" s="13" t="s">
        <v>29</v>
      </c>
      <c r="AX640" s="13" t="s">
        <v>75</v>
      </c>
      <c r="AY640" s="174" t="s">
        <v>234</v>
      </c>
    </row>
    <row r="641" spans="1:65" s="14" customFormat="1">
      <c r="B641" s="180"/>
      <c r="D641" s="173" t="s">
        <v>243</v>
      </c>
      <c r="E641" s="181" t="s">
        <v>2730</v>
      </c>
      <c r="F641" s="182" t="s">
        <v>3152</v>
      </c>
      <c r="H641" s="183">
        <v>7.585</v>
      </c>
      <c r="I641" s="184"/>
      <c r="L641" s="180"/>
      <c r="M641" s="185"/>
      <c r="N641" s="186"/>
      <c r="O641" s="186"/>
      <c r="P641" s="186"/>
      <c r="Q641" s="186"/>
      <c r="R641" s="186"/>
      <c r="S641" s="186"/>
      <c r="T641" s="187"/>
      <c r="AT641" s="181" t="s">
        <v>243</v>
      </c>
      <c r="AU641" s="181" t="s">
        <v>87</v>
      </c>
      <c r="AV641" s="14" t="s">
        <v>87</v>
      </c>
      <c r="AW641" s="14" t="s">
        <v>29</v>
      </c>
      <c r="AX641" s="14" t="s">
        <v>82</v>
      </c>
      <c r="AY641" s="181" t="s">
        <v>234</v>
      </c>
    </row>
    <row r="642" spans="1:65" s="2" customFormat="1" ht="37.950000000000003" customHeight="1">
      <c r="A642" s="33"/>
      <c r="B642" s="157"/>
      <c r="C642" s="199" t="s">
        <v>1310</v>
      </c>
      <c r="D642" s="199" t="s">
        <v>478</v>
      </c>
      <c r="E642" s="200" t="s">
        <v>3153</v>
      </c>
      <c r="F642" s="201" t="s">
        <v>3154</v>
      </c>
      <c r="G642" s="202" t="s">
        <v>256</v>
      </c>
      <c r="H642" s="203">
        <v>7.9640000000000004</v>
      </c>
      <c r="I642" s="204"/>
      <c r="J642" s="205">
        <f>ROUND(I642*H642,2)</f>
        <v>0</v>
      </c>
      <c r="K642" s="206"/>
      <c r="L642" s="207"/>
      <c r="M642" s="208" t="s">
        <v>1</v>
      </c>
      <c r="N642" s="209" t="s">
        <v>41</v>
      </c>
      <c r="O642" s="62"/>
      <c r="P642" s="168">
        <f>O642*H642</f>
        <v>0</v>
      </c>
      <c r="Q642" s="168">
        <v>2.4000000000000001E-4</v>
      </c>
      <c r="R642" s="168">
        <f>Q642*H642</f>
        <v>1.9113600000000002E-3</v>
      </c>
      <c r="S642" s="168">
        <v>0</v>
      </c>
      <c r="T642" s="169">
        <f>S642*H642</f>
        <v>0</v>
      </c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R642" s="170" t="s">
        <v>643</v>
      </c>
      <c r="AT642" s="170" t="s">
        <v>478</v>
      </c>
      <c r="AU642" s="170" t="s">
        <v>87</v>
      </c>
      <c r="AY642" s="18" t="s">
        <v>234</v>
      </c>
      <c r="BE642" s="171">
        <f>IF(N642="základná",J642,0)</f>
        <v>0</v>
      </c>
      <c r="BF642" s="171">
        <f>IF(N642="znížená",J642,0)</f>
        <v>0</v>
      </c>
      <c r="BG642" s="171">
        <f>IF(N642="zákl. prenesená",J642,0)</f>
        <v>0</v>
      </c>
      <c r="BH642" s="171">
        <f>IF(N642="zníž. prenesená",J642,0)</f>
        <v>0</v>
      </c>
      <c r="BI642" s="171">
        <f>IF(N642="nulová",J642,0)</f>
        <v>0</v>
      </c>
      <c r="BJ642" s="18" t="s">
        <v>87</v>
      </c>
      <c r="BK642" s="171">
        <f>ROUND(I642*H642,2)</f>
        <v>0</v>
      </c>
      <c r="BL642" s="18" t="s">
        <v>327</v>
      </c>
      <c r="BM642" s="170" t="s">
        <v>3155</v>
      </c>
    </row>
    <row r="643" spans="1:65" s="14" customFormat="1">
      <c r="B643" s="180"/>
      <c r="D643" s="173" t="s">
        <v>243</v>
      </c>
      <c r="E643" s="181" t="s">
        <v>1</v>
      </c>
      <c r="F643" s="182" t="s">
        <v>3156</v>
      </c>
      <c r="H643" s="183">
        <v>7.9640000000000004</v>
      </c>
      <c r="I643" s="184"/>
      <c r="L643" s="180"/>
      <c r="M643" s="185"/>
      <c r="N643" s="186"/>
      <c r="O643" s="186"/>
      <c r="P643" s="186"/>
      <c r="Q643" s="186"/>
      <c r="R643" s="186"/>
      <c r="S643" s="186"/>
      <c r="T643" s="187"/>
      <c r="AT643" s="181" t="s">
        <v>243</v>
      </c>
      <c r="AU643" s="181" t="s">
        <v>87</v>
      </c>
      <c r="AV643" s="14" t="s">
        <v>87</v>
      </c>
      <c r="AW643" s="14" t="s">
        <v>29</v>
      </c>
      <c r="AX643" s="14" t="s">
        <v>82</v>
      </c>
      <c r="AY643" s="181" t="s">
        <v>234</v>
      </c>
    </row>
    <row r="644" spans="1:65" s="2" customFormat="1" ht="24.15" customHeight="1">
      <c r="A644" s="33"/>
      <c r="B644" s="157"/>
      <c r="C644" s="158" t="s">
        <v>3157</v>
      </c>
      <c r="D644" s="158" t="s">
        <v>237</v>
      </c>
      <c r="E644" s="159" t="s">
        <v>1287</v>
      </c>
      <c r="F644" s="160" t="s">
        <v>1288</v>
      </c>
      <c r="G644" s="161" t="s">
        <v>267</v>
      </c>
      <c r="H644" s="162">
        <v>1.1739999999999999</v>
      </c>
      <c r="I644" s="163"/>
      <c r="J644" s="164">
        <f>ROUND(I644*H644,2)</f>
        <v>0</v>
      </c>
      <c r="K644" s="165"/>
      <c r="L644" s="34"/>
      <c r="M644" s="166" t="s">
        <v>1</v>
      </c>
      <c r="N644" s="167" t="s">
        <v>41</v>
      </c>
      <c r="O644" s="62"/>
      <c r="P644" s="168">
        <f>O644*H644</f>
        <v>0</v>
      </c>
      <c r="Q644" s="168">
        <v>0</v>
      </c>
      <c r="R644" s="168">
        <f>Q644*H644</f>
        <v>0</v>
      </c>
      <c r="S644" s="168">
        <v>0</v>
      </c>
      <c r="T644" s="169">
        <f>S644*H644</f>
        <v>0</v>
      </c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R644" s="170" t="s">
        <v>327</v>
      </c>
      <c r="AT644" s="170" t="s">
        <v>237</v>
      </c>
      <c r="AU644" s="170" t="s">
        <v>87</v>
      </c>
      <c r="AY644" s="18" t="s">
        <v>234</v>
      </c>
      <c r="BE644" s="171">
        <f>IF(N644="základná",J644,0)</f>
        <v>0</v>
      </c>
      <c r="BF644" s="171">
        <f>IF(N644="znížená",J644,0)</f>
        <v>0</v>
      </c>
      <c r="BG644" s="171">
        <f>IF(N644="zákl. prenesená",J644,0)</f>
        <v>0</v>
      </c>
      <c r="BH644" s="171">
        <f>IF(N644="zníž. prenesená",J644,0)</f>
        <v>0</v>
      </c>
      <c r="BI644" s="171">
        <f>IF(N644="nulová",J644,0)</f>
        <v>0</v>
      </c>
      <c r="BJ644" s="18" t="s">
        <v>87</v>
      </c>
      <c r="BK644" s="171">
        <f>ROUND(I644*H644,2)</f>
        <v>0</v>
      </c>
      <c r="BL644" s="18" t="s">
        <v>327</v>
      </c>
      <c r="BM644" s="170" t="s">
        <v>3158</v>
      </c>
    </row>
    <row r="645" spans="1:65" s="12" customFormat="1" ht="22.95" customHeight="1">
      <c r="B645" s="144"/>
      <c r="D645" s="145" t="s">
        <v>74</v>
      </c>
      <c r="E645" s="155" t="s">
        <v>1297</v>
      </c>
      <c r="F645" s="155" t="s">
        <v>1298</v>
      </c>
      <c r="I645" s="147"/>
      <c r="J645" s="156">
        <f>BK645</f>
        <v>0</v>
      </c>
      <c r="L645" s="144"/>
      <c r="M645" s="149"/>
      <c r="N645" s="150"/>
      <c r="O645" s="150"/>
      <c r="P645" s="151">
        <f>SUM(P646:P651)</f>
        <v>0</v>
      </c>
      <c r="Q645" s="150"/>
      <c r="R645" s="151">
        <f>SUM(R646:R651)</f>
        <v>7.0844779999999996E-2</v>
      </c>
      <c r="S645" s="150"/>
      <c r="T645" s="152">
        <f>SUM(T646:T651)</f>
        <v>0</v>
      </c>
      <c r="AR645" s="145" t="s">
        <v>87</v>
      </c>
      <c r="AT645" s="153" t="s">
        <v>74</v>
      </c>
      <c r="AU645" s="153" t="s">
        <v>82</v>
      </c>
      <c r="AY645" s="145" t="s">
        <v>234</v>
      </c>
      <c r="BK645" s="154">
        <f>SUM(BK646:BK651)</f>
        <v>0</v>
      </c>
    </row>
    <row r="646" spans="1:65" s="2" customFormat="1" ht="37.950000000000003" customHeight="1">
      <c r="A646" s="33"/>
      <c r="B646" s="157"/>
      <c r="C646" s="158" t="s">
        <v>2423</v>
      </c>
      <c r="D646" s="158" t="s">
        <v>237</v>
      </c>
      <c r="E646" s="159" t="s">
        <v>1300</v>
      </c>
      <c r="F646" s="160" t="s">
        <v>1301</v>
      </c>
      <c r="G646" s="161" t="s">
        <v>256</v>
      </c>
      <c r="H646" s="162">
        <v>208.36699999999999</v>
      </c>
      <c r="I646" s="163"/>
      <c r="J646" s="164">
        <f>ROUND(I646*H646,2)</f>
        <v>0</v>
      </c>
      <c r="K646" s="165"/>
      <c r="L646" s="34"/>
      <c r="M646" s="166" t="s">
        <v>1</v>
      </c>
      <c r="N646" s="167" t="s">
        <v>41</v>
      </c>
      <c r="O646" s="62"/>
      <c r="P646" s="168">
        <f>O646*H646</f>
        <v>0</v>
      </c>
      <c r="Q646" s="168">
        <v>3.4000000000000002E-4</v>
      </c>
      <c r="R646" s="168">
        <f>Q646*H646</f>
        <v>7.0844779999999996E-2</v>
      </c>
      <c r="S646" s="168">
        <v>0</v>
      </c>
      <c r="T646" s="169">
        <f>S646*H646</f>
        <v>0</v>
      </c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R646" s="170" t="s">
        <v>327</v>
      </c>
      <c r="AT646" s="170" t="s">
        <v>237</v>
      </c>
      <c r="AU646" s="170" t="s">
        <v>87</v>
      </c>
      <c r="AY646" s="18" t="s">
        <v>234</v>
      </c>
      <c r="BE646" s="171">
        <f>IF(N646="základná",J646,0)</f>
        <v>0</v>
      </c>
      <c r="BF646" s="171">
        <f>IF(N646="znížená",J646,0)</f>
        <v>0</v>
      </c>
      <c r="BG646" s="171">
        <f>IF(N646="zákl. prenesená",J646,0)</f>
        <v>0</v>
      </c>
      <c r="BH646" s="171">
        <f>IF(N646="zníž. prenesená",J646,0)</f>
        <v>0</v>
      </c>
      <c r="BI646" s="171">
        <f>IF(N646="nulová",J646,0)</f>
        <v>0</v>
      </c>
      <c r="BJ646" s="18" t="s">
        <v>87</v>
      </c>
      <c r="BK646" s="171">
        <f>ROUND(I646*H646,2)</f>
        <v>0</v>
      </c>
      <c r="BL646" s="18" t="s">
        <v>327</v>
      </c>
      <c r="BM646" s="170" t="s">
        <v>3159</v>
      </c>
    </row>
    <row r="647" spans="1:65" s="14" customFormat="1">
      <c r="B647" s="180"/>
      <c r="D647" s="173" t="s">
        <v>243</v>
      </c>
      <c r="E647" s="181" t="s">
        <v>1</v>
      </c>
      <c r="F647" s="182" t="s">
        <v>400</v>
      </c>
      <c r="H647" s="183">
        <v>185.852</v>
      </c>
      <c r="I647" s="184"/>
      <c r="L647" s="180"/>
      <c r="M647" s="185"/>
      <c r="N647" s="186"/>
      <c r="O647" s="186"/>
      <c r="P647" s="186"/>
      <c r="Q647" s="186"/>
      <c r="R647" s="186"/>
      <c r="S647" s="186"/>
      <c r="T647" s="187"/>
      <c r="AT647" s="181" t="s">
        <v>243</v>
      </c>
      <c r="AU647" s="181" t="s">
        <v>87</v>
      </c>
      <c r="AV647" s="14" t="s">
        <v>87</v>
      </c>
      <c r="AW647" s="14" t="s">
        <v>29</v>
      </c>
      <c r="AX647" s="14" t="s">
        <v>75</v>
      </c>
      <c r="AY647" s="181" t="s">
        <v>234</v>
      </c>
    </row>
    <row r="648" spans="1:65" s="14" customFormat="1">
      <c r="B648" s="180"/>
      <c r="D648" s="173" t="s">
        <v>243</v>
      </c>
      <c r="E648" s="181" t="s">
        <v>1</v>
      </c>
      <c r="F648" s="182" t="s">
        <v>2755</v>
      </c>
      <c r="H648" s="183">
        <v>9.36</v>
      </c>
      <c r="I648" s="184"/>
      <c r="L648" s="180"/>
      <c r="M648" s="185"/>
      <c r="N648" s="186"/>
      <c r="O648" s="186"/>
      <c r="P648" s="186"/>
      <c r="Q648" s="186"/>
      <c r="R648" s="186"/>
      <c r="S648" s="186"/>
      <c r="T648" s="187"/>
      <c r="AT648" s="181" t="s">
        <v>243</v>
      </c>
      <c r="AU648" s="181" t="s">
        <v>87</v>
      </c>
      <c r="AV648" s="14" t="s">
        <v>87</v>
      </c>
      <c r="AW648" s="14" t="s">
        <v>29</v>
      </c>
      <c r="AX648" s="14" t="s">
        <v>75</v>
      </c>
      <c r="AY648" s="181" t="s">
        <v>234</v>
      </c>
    </row>
    <row r="649" spans="1:65" s="14" customFormat="1">
      <c r="B649" s="180"/>
      <c r="D649" s="173" t="s">
        <v>243</v>
      </c>
      <c r="E649" s="181" t="s">
        <v>1</v>
      </c>
      <c r="F649" s="182" t="s">
        <v>2752</v>
      </c>
      <c r="H649" s="183">
        <v>63.78</v>
      </c>
      <c r="I649" s="184"/>
      <c r="L649" s="180"/>
      <c r="M649" s="185"/>
      <c r="N649" s="186"/>
      <c r="O649" s="186"/>
      <c r="P649" s="186"/>
      <c r="Q649" s="186"/>
      <c r="R649" s="186"/>
      <c r="S649" s="186"/>
      <c r="T649" s="187"/>
      <c r="AT649" s="181" t="s">
        <v>243</v>
      </c>
      <c r="AU649" s="181" t="s">
        <v>87</v>
      </c>
      <c r="AV649" s="14" t="s">
        <v>87</v>
      </c>
      <c r="AW649" s="14" t="s">
        <v>29</v>
      </c>
      <c r="AX649" s="14" t="s">
        <v>75</v>
      </c>
      <c r="AY649" s="181" t="s">
        <v>234</v>
      </c>
    </row>
    <row r="650" spans="1:65" s="14" customFormat="1">
      <c r="B650" s="180"/>
      <c r="D650" s="173" t="s">
        <v>243</v>
      </c>
      <c r="E650" s="181" t="s">
        <v>1</v>
      </c>
      <c r="F650" s="182" t="s">
        <v>1303</v>
      </c>
      <c r="H650" s="183">
        <v>-50.625</v>
      </c>
      <c r="I650" s="184"/>
      <c r="L650" s="180"/>
      <c r="M650" s="185"/>
      <c r="N650" s="186"/>
      <c r="O650" s="186"/>
      <c r="P650" s="186"/>
      <c r="Q650" s="186"/>
      <c r="R650" s="186"/>
      <c r="S650" s="186"/>
      <c r="T650" s="187"/>
      <c r="AT650" s="181" t="s">
        <v>243</v>
      </c>
      <c r="AU650" s="181" t="s">
        <v>87</v>
      </c>
      <c r="AV650" s="14" t="s">
        <v>87</v>
      </c>
      <c r="AW650" s="14" t="s">
        <v>29</v>
      </c>
      <c r="AX650" s="14" t="s">
        <v>75</v>
      </c>
      <c r="AY650" s="181" t="s">
        <v>234</v>
      </c>
    </row>
    <row r="651" spans="1:65" s="15" customFormat="1">
      <c r="B651" s="188"/>
      <c r="D651" s="173" t="s">
        <v>243</v>
      </c>
      <c r="E651" s="189" t="s">
        <v>1</v>
      </c>
      <c r="F651" s="190" t="s">
        <v>248</v>
      </c>
      <c r="H651" s="191">
        <v>208.36699999999999</v>
      </c>
      <c r="I651" s="192"/>
      <c r="L651" s="188"/>
      <c r="M651" s="226"/>
      <c r="N651" s="227"/>
      <c r="O651" s="227"/>
      <c r="P651" s="227"/>
      <c r="Q651" s="227"/>
      <c r="R651" s="227"/>
      <c r="S651" s="227"/>
      <c r="T651" s="228"/>
      <c r="AT651" s="189" t="s">
        <v>243</v>
      </c>
      <c r="AU651" s="189" t="s">
        <v>87</v>
      </c>
      <c r="AV651" s="15" t="s">
        <v>241</v>
      </c>
      <c r="AW651" s="15" t="s">
        <v>29</v>
      </c>
      <c r="AX651" s="15" t="s">
        <v>82</v>
      </c>
      <c r="AY651" s="189" t="s">
        <v>234</v>
      </c>
    </row>
    <row r="652" spans="1:65" s="2" customFormat="1" ht="6.9" customHeight="1">
      <c r="A652" s="33"/>
      <c r="B652" s="51"/>
      <c r="C652" s="52"/>
      <c r="D652" s="52"/>
      <c r="E652" s="52"/>
      <c r="F652" s="52"/>
      <c r="G652" s="52"/>
      <c r="H652" s="52"/>
      <c r="I652" s="52"/>
      <c r="J652" s="52"/>
      <c r="K652" s="52"/>
      <c r="L652" s="34"/>
      <c r="M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</row>
  </sheetData>
  <autoFilter ref="C147:K651" xr:uid="{00000000-0009-0000-0000-000008000000}"/>
  <mergeCells count="15">
    <mergeCell ref="E134:H134"/>
    <mergeCell ref="E138:H138"/>
    <mergeCell ref="E136:H136"/>
    <mergeCell ref="E140:H14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29</vt:i4>
      </vt:variant>
      <vt:variant>
        <vt:lpstr>Pomenované rozsahy</vt:lpstr>
      </vt:variant>
      <vt:variant>
        <vt:i4>58</vt:i4>
      </vt:variant>
    </vt:vector>
  </HeadingPairs>
  <TitlesOfParts>
    <vt:vector size="87" baseType="lpstr">
      <vt:lpstr>Rekapitulácia stavby</vt:lpstr>
      <vt:lpstr>SO 01.1-OV - Búracie prác...</vt:lpstr>
      <vt:lpstr>SO 01.2-OV - Navrhovaný s...</vt:lpstr>
      <vt:lpstr>SO 01.3-OV - Zdravotechni...</vt:lpstr>
      <vt:lpstr>SO 01.4-OV - Vykurovanie ...</vt:lpstr>
      <vt:lpstr>SO 01.5-OV - Elektroinšta...</vt:lpstr>
      <vt:lpstr>SO 01.1-NV - Búracie prác...</vt:lpstr>
      <vt:lpstr>SO 01.2-NV - Navrhovaný s...</vt:lpstr>
      <vt:lpstr>SO 02.1-OV - Navrhovaný s...</vt:lpstr>
      <vt:lpstr>SO 02.2-OV - Zdravotechni...</vt:lpstr>
      <vt:lpstr>SO 02.3-OV - Vykurovanie ...</vt:lpstr>
      <vt:lpstr>SO 02.4-OV - Elektroinšta...</vt:lpstr>
      <vt:lpstr>SO 02.5-OV - Bleskozvod a...</vt:lpstr>
      <vt:lpstr>SO 02.1-NV - Búracie prác...</vt:lpstr>
      <vt:lpstr>SO 02.2-NV - Navrhovaný s...</vt:lpstr>
      <vt:lpstr>SO 03.1 - Spevnené plochy...</vt:lpstr>
      <vt:lpstr>SO 03.2 - Trvalé a dočasn...</vt:lpstr>
      <vt:lpstr>SO 04.1 - Vodovodná prípojka</vt:lpstr>
      <vt:lpstr>SO 04.2 - Kanalizačná prí...</vt:lpstr>
      <vt:lpstr>SO 04.3 - Armatúrna šacht...</vt:lpstr>
      <vt:lpstr>SO 04.4 - Vodomerná šacht...</vt:lpstr>
      <vt:lpstr>SO 05.1 - Dažďová kanaliz...</vt:lpstr>
      <vt:lpstr>SO 05.2 - Vsakovacie blok...</vt:lpstr>
      <vt:lpstr>SO 05.3 - Vsakovacie stud...</vt:lpstr>
      <vt:lpstr>SO 06.1 - Dažďová kanaliz...</vt:lpstr>
      <vt:lpstr>SO 06.2 - Vsakovacie blok...</vt:lpstr>
      <vt:lpstr>SO 06.3 - Odlučovač ropný...</vt:lpstr>
      <vt:lpstr>SO 07 - AREÁLOVÉ OSVETLENIE</vt:lpstr>
      <vt:lpstr>Zoznam figúr</vt:lpstr>
      <vt:lpstr>'Rekapitulácia stavby'!Názvy_tlače</vt:lpstr>
      <vt:lpstr>'SO 01.1-NV - Búracie prác...'!Názvy_tlače</vt:lpstr>
      <vt:lpstr>'SO 01.1-OV - Búracie prác...'!Názvy_tlače</vt:lpstr>
      <vt:lpstr>'SO 01.2-NV - Navrhovaný s...'!Názvy_tlače</vt:lpstr>
      <vt:lpstr>'SO 01.2-OV - Navrhovaný s...'!Názvy_tlače</vt:lpstr>
      <vt:lpstr>'SO 01.3-OV - Zdravotechni...'!Názvy_tlače</vt:lpstr>
      <vt:lpstr>'SO 01.4-OV - Vykurovanie ...'!Názvy_tlače</vt:lpstr>
      <vt:lpstr>'SO 01.5-OV - Elektroinšta...'!Názvy_tlače</vt:lpstr>
      <vt:lpstr>'SO 02.1-NV - Búracie prác...'!Názvy_tlače</vt:lpstr>
      <vt:lpstr>'SO 02.1-OV - Navrhovaný s...'!Názvy_tlače</vt:lpstr>
      <vt:lpstr>'SO 02.2-NV - Navrhovaný s...'!Názvy_tlače</vt:lpstr>
      <vt:lpstr>'SO 02.2-OV - Zdravotechni...'!Názvy_tlače</vt:lpstr>
      <vt:lpstr>'SO 02.3-OV - Vykurovanie ...'!Názvy_tlače</vt:lpstr>
      <vt:lpstr>'SO 02.4-OV - Elektroinšta...'!Názvy_tlače</vt:lpstr>
      <vt:lpstr>'SO 02.5-OV - Bleskozvod a...'!Názvy_tlače</vt:lpstr>
      <vt:lpstr>'SO 03.1 - Spevnené plochy...'!Názvy_tlače</vt:lpstr>
      <vt:lpstr>'SO 03.2 - Trvalé a dočasn...'!Názvy_tlače</vt:lpstr>
      <vt:lpstr>'SO 04.1 - Vodovodná prípojka'!Názvy_tlače</vt:lpstr>
      <vt:lpstr>'SO 04.2 - Kanalizačná prí...'!Názvy_tlače</vt:lpstr>
      <vt:lpstr>'SO 04.3 - Armatúrna šacht...'!Názvy_tlače</vt:lpstr>
      <vt:lpstr>'SO 04.4 - Vodomerná šacht...'!Názvy_tlače</vt:lpstr>
      <vt:lpstr>'SO 05.1 - Dažďová kanaliz...'!Názvy_tlače</vt:lpstr>
      <vt:lpstr>'SO 05.2 - Vsakovacie blok...'!Názvy_tlače</vt:lpstr>
      <vt:lpstr>'SO 05.3 - Vsakovacie stud...'!Názvy_tlače</vt:lpstr>
      <vt:lpstr>'SO 06.1 - Dažďová kanaliz...'!Názvy_tlače</vt:lpstr>
      <vt:lpstr>'SO 06.2 - Vsakovacie blok...'!Názvy_tlače</vt:lpstr>
      <vt:lpstr>'SO 06.3 - Odlučovač ropný...'!Názvy_tlače</vt:lpstr>
      <vt:lpstr>'SO 07 - AREÁLOVÉ OSVETLENIE'!Názvy_tlače</vt:lpstr>
      <vt:lpstr>'Zoznam figúr'!Názvy_tlače</vt:lpstr>
      <vt:lpstr>'Rekapitulácia stavby'!Oblasť_tlače</vt:lpstr>
      <vt:lpstr>'SO 01.1-NV - Búracie prác...'!Oblasť_tlače</vt:lpstr>
      <vt:lpstr>'SO 01.1-OV - Búracie prác...'!Oblasť_tlače</vt:lpstr>
      <vt:lpstr>'SO 01.2-NV - Navrhovaný s...'!Oblasť_tlače</vt:lpstr>
      <vt:lpstr>'SO 01.2-OV - Navrhovaný s...'!Oblasť_tlače</vt:lpstr>
      <vt:lpstr>'SO 01.3-OV - Zdravotechni...'!Oblasť_tlače</vt:lpstr>
      <vt:lpstr>'SO 01.4-OV - Vykurovanie ...'!Oblasť_tlače</vt:lpstr>
      <vt:lpstr>'SO 01.5-OV - Elektroinšta...'!Oblasť_tlače</vt:lpstr>
      <vt:lpstr>'SO 02.1-NV - Búracie prác...'!Oblasť_tlače</vt:lpstr>
      <vt:lpstr>'SO 02.1-OV - Navrhovaný s...'!Oblasť_tlače</vt:lpstr>
      <vt:lpstr>'SO 02.2-NV - Navrhovaný s...'!Oblasť_tlače</vt:lpstr>
      <vt:lpstr>'SO 02.2-OV - Zdravotechni...'!Oblasť_tlače</vt:lpstr>
      <vt:lpstr>'SO 02.3-OV - Vykurovanie ...'!Oblasť_tlače</vt:lpstr>
      <vt:lpstr>'SO 02.4-OV - Elektroinšta...'!Oblasť_tlače</vt:lpstr>
      <vt:lpstr>'SO 02.5-OV - Bleskozvod a...'!Oblasť_tlače</vt:lpstr>
      <vt:lpstr>'SO 03.1 - Spevnené plochy...'!Oblasť_tlače</vt:lpstr>
      <vt:lpstr>'SO 03.2 - Trvalé a dočasn...'!Oblasť_tlače</vt:lpstr>
      <vt:lpstr>'SO 04.1 - Vodovodná prípojka'!Oblasť_tlače</vt:lpstr>
      <vt:lpstr>'SO 04.2 - Kanalizačná prí...'!Oblasť_tlače</vt:lpstr>
      <vt:lpstr>'SO 04.3 - Armatúrna šacht...'!Oblasť_tlače</vt:lpstr>
      <vt:lpstr>'SO 04.4 - Vodomerná šacht...'!Oblasť_tlače</vt:lpstr>
      <vt:lpstr>'SO 05.1 - Dažďová kanaliz...'!Oblasť_tlače</vt:lpstr>
      <vt:lpstr>'SO 05.2 - Vsakovacie blok...'!Oblasť_tlače</vt:lpstr>
      <vt:lpstr>'SO 05.3 - Vsakovacie stud...'!Oblasť_tlače</vt:lpstr>
      <vt:lpstr>'SO 06.1 - Dažďová kanaliz...'!Oblasť_tlače</vt:lpstr>
      <vt:lpstr>'SO 06.2 - Vsakovacie blok...'!Oblasť_tlače</vt:lpstr>
      <vt:lpstr>'SO 06.3 - Odlučovač ropný...'!Oblasť_tlače</vt:lpstr>
      <vt:lpstr>'SO 07 - AREÁLOVÉ OSVETLENIE'!Oblasť_tlače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HPelite\Admin</dc:creator>
  <cp:lastModifiedBy>Lucia Švecová</cp:lastModifiedBy>
  <dcterms:created xsi:type="dcterms:W3CDTF">2022-04-23T13:41:47Z</dcterms:created>
  <dcterms:modified xsi:type="dcterms:W3CDTF">2022-05-11T17:26:10Z</dcterms:modified>
</cp:coreProperties>
</file>