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Vrátnica" sheetId="2" r:id="rId2"/>
    <sheet name="03 - Stojisko kontajnerov..." sheetId="3" r:id="rId3"/>
    <sheet name="04 - Oplotenie" sheetId="4" r:id="rId4"/>
    <sheet name="05 - Sklad bicyklov a špo..." sheetId="5" r:id="rId5"/>
    <sheet name="06 - Lavičky a pódium" sheetId="6" r:id="rId6"/>
    <sheet name="07 - Spevnené plochy" sheetId="7" r:id="rId7"/>
    <sheet name="08 - Mobiliár" sheetId="8" r:id="rId8"/>
    <sheet name="99 - Sadové úpravy" sheetId="9" r:id="rId9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'01 - Vrátnica'!$C$131:$K$199</definedName>
    <definedName name="_xlnm.Print_Area" localSheetId="1">'01 - Vrátnica'!$C$4:$J$76,'01 - Vrátnica'!$C$82:$J$113,'01 - Vrátnica'!$C$119:$J$199</definedName>
    <definedName name="_xlnm.Print_Titles" localSheetId="1">'01 - Vrátnica'!$131:$131</definedName>
    <definedName name="_xlnm._FilterDatabase" localSheetId="2" hidden="1">'03 - Stojisko kontajnerov...'!$C$129:$K$186</definedName>
    <definedName name="_xlnm.Print_Area" localSheetId="2">'03 - Stojisko kontajnerov...'!$C$4:$J$76,'03 - Stojisko kontajnerov...'!$C$82:$J$111,'03 - Stojisko kontajnerov...'!$C$117:$J$186</definedName>
    <definedName name="_xlnm.Print_Titles" localSheetId="2">'03 - Stojisko kontajnerov...'!$129:$129</definedName>
    <definedName name="_xlnm._FilterDatabase" localSheetId="3" hidden="1">'04 - Oplotenie'!$C$125:$K$163</definedName>
    <definedName name="_xlnm.Print_Area" localSheetId="3">'04 - Oplotenie'!$C$4:$J$76,'04 - Oplotenie'!$C$82:$J$107,'04 - Oplotenie'!$C$113:$J$163</definedName>
    <definedName name="_xlnm.Print_Titles" localSheetId="3">'04 - Oplotenie'!$125:$125</definedName>
    <definedName name="_xlnm._FilterDatabase" localSheetId="4" hidden="1">'05 - Sklad bicyklov a špo...'!$C$128:$K$185</definedName>
    <definedName name="_xlnm.Print_Area" localSheetId="4">'05 - Sklad bicyklov a špo...'!$C$4:$J$76,'05 - Sklad bicyklov a špo...'!$C$82:$J$110,'05 - Sklad bicyklov a špo...'!$C$116:$J$185</definedName>
    <definedName name="_xlnm.Print_Titles" localSheetId="4">'05 - Sklad bicyklov a špo...'!$128:$128</definedName>
    <definedName name="_xlnm._FilterDatabase" localSheetId="5" hidden="1">'06 - Lavičky a pódium'!$C$123:$K$183</definedName>
    <definedName name="_xlnm.Print_Area" localSheetId="5">'06 - Lavičky a pódium'!$C$4:$J$76,'06 - Lavičky a pódium'!$C$82:$J$105,'06 - Lavičky a pódium'!$C$111:$J$183</definedName>
    <definedName name="_xlnm.Print_Titles" localSheetId="5">'06 - Lavičky a pódium'!$123:$123</definedName>
    <definedName name="_xlnm._FilterDatabase" localSheetId="6" hidden="1">'07 - Spevnené plochy'!$C$122:$K$201</definedName>
    <definedName name="_xlnm.Print_Area" localSheetId="6">'07 - Spevnené plochy'!$C$4:$J$76,'07 - Spevnené plochy'!$C$82:$J$104,'07 - Spevnené plochy'!$C$110:$J$201</definedName>
    <definedName name="_xlnm.Print_Titles" localSheetId="6">'07 - Spevnené plochy'!$122:$122</definedName>
    <definedName name="_xlnm._FilterDatabase" localSheetId="7" hidden="1">'08 - Mobiliár'!$C$122:$K$166</definedName>
    <definedName name="_xlnm.Print_Area" localSheetId="7">'08 - Mobiliár'!$C$4:$J$76,'08 - Mobiliár'!$C$82:$J$104,'08 - Mobiliár'!$C$110:$J$166</definedName>
    <definedName name="_xlnm.Print_Titles" localSheetId="7">'08 - Mobiliár'!$122:$122</definedName>
    <definedName name="_xlnm._FilterDatabase" localSheetId="8" hidden="1">'99 - Sadové úpravy'!$C$130:$K$295</definedName>
    <definedName name="_xlnm.Print_Area" localSheetId="8">'99 - Sadové úpravy'!$C$4:$J$76,'99 - Sadové úpravy'!$C$82:$J$112,'99 - Sadové úpravy'!$C$118:$J$295</definedName>
    <definedName name="_xlnm.Print_Titles" localSheetId="8">'99 - Sadové úpravy'!$130:$130</definedName>
  </definedNames>
  <calcPr/>
</workbook>
</file>

<file path=xl/calcChain.xml><?xml version="1.0" encoding="utf-8"?>
<calcChain xmlns="http://schemas.openxmlformats.org/spreadsheetml/2006/main">
  <c i="9" l="1" r="J37"/>
  <c r="J36"/>
  <c i="1" r="AY102"/>
  <c i="9" r="J35"/>
  <c i="1" r="AX102"/>
  <c i="9" r="BI295"/>
  <c r="BH295"/>
  <c r="BG295"/>
  <c r="BE295"/>
  <c r="BK295"/>
  <c r="J295"/>
  <c r="BF295"/>
  <c r="BI294"/>
  <c r="BH294"/>
  <c r="BG294"/>
  <c r="BE294"/>
  <c r="BK294"/>
  <c r="J294"/>
  <c r="BF294"/>
  <c r="BI293"/>
  <c r="BH293"/>
  <c r="BG293"/>
  <c r="BE293"/>
  <c r="BK293"/>
  <c r="J293"/>
  <c r="BF293"/>
  <c r="BI292"/>
  <c r="BH292"/>
  <c r="BG292"/>
  <c r="BE292"/>
  <c r="BK292"/>
  <c r="J292"/>
  <c r="BF292"/>
  <c r="BI291"/>
  <c r="BH291"/>
  <c r="BG291"/>
  <c r="BE291"/>
  <c r="BK291"/>
  <c r="J291"/>
  <c r="BF291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J128"/>
  <c r="J127"/>
  <c r="F127"/>
  <c r="F125"/>
  <c r="E123"/>
  <c r="J92"/>
  <c r="J91"/>
  <c r="F91"/>
  <c r="F89"/>
  <c r="E87"/>
  <c r="J18"/>
  <c r="E18"/>
  <c r="F128"/>
  <c r="J17"/>
  <c r="J12"/>
  <c r="J125"/>
  <c r="E7"/>
  <c r="E121"/>
  <c i="8" r="J37"/>
  <c r="J36"/>
  <c i="1" r="AY101"/>
  <c i="8" r="J35"/>
  <c i="1" r="AX101"/>
  <c i="8" r="BI166"/>
  <c r="BH166"/>
  <c r="BG166"/>
  <c r="BE166"/>
  <c r="BK166"/>
  <c r="J166"/>
  <c r="BF166"/>
  <c r="BI165"/>
  <c r="BH165"/>
  <c r="BG165"/>
  <c r="BE165"/>
  <c r="BK165"/>
  <c r="J165"/>
  <c r="BF165"/>
  <c r="BI164"/>
  <c r="BH164"/>
  <c r="BG164"/>
  <c r="BE164"/>
  <c r="BK164"/>
  <c r="J164"/>
  <c r="BF164"/>
  <c r="BI163"/>
  <c r="BH163"/>
  <c r="BG163"/>
  <c r="BE163"/>
  <c r="BK163"/>
  <c r="J163"/>
  <c r="BF163"/>
  <c r="BI162"/>
  <c r="BH162"/>
  <c r="BG162"/>
  <c r="BE162"/>
  <c r="BK162"/>
  <c r="J162"/>
  <c r="BF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T133"/>
  <c r="R134"/>
  <c r="R133"/>
  <c r="P134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J120"/>
  <c r="J119"/>
  <c r="F119"/>
  <c r="F117"/>
  <c r="E115"/>
  <c r="J92"/>
  <c r="J91"/>
  <c r="F91"/>
  <c r="F89"/>
  <c r="E87"/>
  <c r="J18"/>
  <c r="E18"/>
  <c r="F92"/>
  <c r="J17"/>
  <c r="J12"/>
  <c r="J89"/>
  <c r="E7"/>
  <c r="E113"/>
  <c i="7" r="J37"/>
  <c r="J36"/>
  <c i="1" r="AY100"/>
  <c i="7" r="J35"/>
  <c i="1" r="AX100"/>
  <c i="7" r="BI201"/>
  <c r="BH201"/>
  <c r="BG201"/>
  <c r="BE201"/>
  <c r="BK201"/>
  <c r="J201"/>
  <c r="BF201"/>
  <c r="BI200"/>
  <c r="BH200"/>
  <c r="BG200"/>
  <c r="BE200"/>
  <c r="BK200"/>
  <c r="J200"/>
  <c r="BF200"/>
  <c r="BI199"/>
  <c r="BH199"/>
  <c r="BG199"/>
  <c r="BE199"/>
  <c r="BK199"/>
  <c r="J199"/>
  <c r="BF199"/>
  <c r="BI198"/>
  <c r="BH198"/>
  <c r="BG198"/>
  <c r="BE198"/>
  <c r="BK198"/>
  <c r="J198"/>
  <c r="BF198"/>
  <c r="BI197"/>
  <c r="BH197"/>
  <c r="BG197"/>
  <c r="BE197"/>
  <c r="BK197"/>
  <c r="J197"/>
  <c r="BF197"/>
  <c r="BI195"/>
  <c r="BH195"/>
  <c r="BG195"/>
  <c r="BE195"/>
  <c r="T195"/>
  <c r="T194"/>
  <c r="R195"/>
  <c r="R194"/>
  <c r="P195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2"/>
  <c r="J91"/>
  <c r="F91"/>
  <c r="F89"/>
  <c r="E87"/>
  <c r="J18"/>
  <c r="E18"/>
  <c r="F92"/>
  <c r="J17"/>
  <c r="J12"/>
  <c r="J117"/>
  <c r="E7"/>
  <c r="E85"/>
  <c i="6" r="J126"/>
  <c r="J37"/>
  <c r="J36"/>
  <c i="1" r="AY99"/>
  <c i="6" r="J35"/>
  <c i="1" r="AX99"/>
  <c i="6" r="BI183"/>
  <c r="BH183"/>
  <c r="BG183"/>
  <c r="BE183"/>
  <c r="BK183"/>
  <c r="J183"/>
  <c r="BF183"/>
  <c r="BI182"/>
  <c r="BH182"/>
  <c r="BG182"/>
  <c r="BE182"/>
  <c r="BK182"/>
  <c r="J182"/>
  <c r="BF182"/>
  <c r="BI181"/>
  <c r="BH181"/>
  <c r="BG181"/>
  <c r="BE181"/>
  <c r="BK181"/>
  <c r="J181"/>
  <c r="BF181"/>
  <c r="BI180"/>
  <c r="BH180"/>
  <c r="BG180"/>
  <c r="BE180"/>
  <c r="BK180"/>
  <c r="J180"/>
  <c r="BF180"/>
  <c r="BI179"/>
  <c r="BH179"/>
  <c r="BG179"/>
  <c r="BE179"/>
  <c r="BK179"/>
  <c r="J179"/>
  <c r="BF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98"/>
  <c r="J121"/>
  <c r="J120"/>
  <c r="F120"/>
  <c r="F118"/>
  <c r="E116"/>
  <c r="J92"/>
  <c r="J91"/>
  <c r="F91"/>
  <c r="F89"/>
  <c r="E87"/>
  <c r="J18"/>
  <c r="E18"/>
  <c r="F92"/>
  <c r="J17"/>
  <c r="J12"/>
  <c r="J118"/>
  <c r="E7"/>
  <c r="E85"/>
  <c i="5" r="J37"/>
  <c r="J36"/>
  <c i="1" r="AY98"/>
  <c i="5" r="J35"/>
  <c i="1" r="AX98"/>
  <c i="5" r="BI185"/>
  <c r="BH185"/>
  <c r="BG185"/>
  <c r="BE185"/>
  <c r="BK185"/>
  <c r="J185"/>
  <c r="BF185"/>
  <c r="BI184"/>
  <c r="BH184"/>
  <c r="BG184"/>
  <c r="BE184"/>
  <c r="BK184"/>
  <c r="J184"/>
  <c r="BF184"/>
  <c r="BI183"/>
  <c r="BH183"/>
  <c r="BG183"/>
  <c r="BE183"/>
  <c r="BK183"/>
  <c r="J183"/>
  <c r="BF183"/>
  <c r="BI182"/>
  <c r="BH182"/>
  <c r="BG182"/>
  <c r="BE182"/>
  <c r="BK182"/>
  <c r="J182"/>
  <c r="BF182"/>
  <c r="BI181"/>
  <c r="BH181"/>
  <c r="BG181"/>
  <c r="BE181"/>
  <c r="BK181"/>
  <c r="J181"/>
  <c r="BF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T143"/>
  <c r="R144"/>
  <c r="R143"/>
  <c r="P144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123"/>
  <c r="E7"/>
  <c r="E85"/>
  <c i="4" r="J37"/>
  <c r="J36"/>
  <c i="1" r="AY97"/>
  <c i="4" r="J35"/>
  <c i="1" r="AX97"/>
  <c i="4" r="BI163"/>
  <c r="BH163"/>
  <c r="BG163"/>
  <c r="BE163"/>
  <c r="BK163"/>
  <c r="J163"/>
  <c r="BF163"/>
  <c r="BI162"/>
  <c r="BH162"/>
  <c r="BG162"/>
  <c r="BE162"/>
  <c r="BK162"/>
  <c r="J162"/>
  <c r="BF162"/>
  <c r="BI161"/>
  <c r="BH161"/>
  <c r="BG161"/>
  <c r="BE161"/>
  <c r="BK161"/>
  <c r="J161"/>
  <c r="BF161"/>
  <c r="BI160"/>
  <c r="BH160"/>
  <c r="BG160"/>
  <c r="BE160"/>
  <c r="BK160"/>
  <c r="J160"/>
  <c r="BF160"/>
  <c r="BI159"/>
  <c r="BH159"/>
  <c r="BG159"/>
  <c r="BE159"/>
  <c r="BK159"/>
  <c r="J159"/>
  <c r="BF159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120"/>
  <c r="E7"/>
  <c r="E116"/>
  <c i="3" r="J37"/>
  <c r="J36"/>
  <c i="1" r="AY96"/>
  <c i="3" r="J35"/>
  <c i="1" r="AX96"/>
  <c i="3" r="BI186"/>
  <c r="BH186"/>
  <c r="BG186"/>
  <c r="BE186"/>
  <c r="BK186"/>
  <c r="J186"/>
  <c r="BF186"/>
  <c r="BI185"/>
  <c r="BH185"/>
  <c r="BG185"/>
  <c r="BE185"/>
  <c r="BK185"/>
  <c r="J185"/>
  <c r="BF185"/>
  <c r="BI184"/>
  <c r="BH184"/>
  <c r="BG184"/>
  <c r="BE184"/>
  <c r="BK184"/>
  <c r="J184"/>
  <c r="BF184"/>
  <c r="BI183"/>
  <c r="BH183"/>
  <c r="BG183"/>
  <c r="BE183"/>
  <c r="BK183"/>
  <c r="J183"/>
  <c r="BF183"/>
  <c r="BI182"/>
  <c r="BH182"/>
  <c r="BG182"/>
  <c r="BE182"/>
  <c r="BK182"/>
  <c r="J182"/>
  <c r="BF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2"/>
  <c r="J91"/>
  <c r="F91"/>
  <c r="F89"/>
  <c r="E87"/>
  <c r="J18"/>
  <c r="E18"/>
  <c r="F127"/>
  <c r="J17"/>
  <c r="J12"/>
  <c r="J124"/>
  <c r="E7"/>
  <c r="E120"/>
  <c i="2" r="J37"/>
  <c r="J36"/>
  <c i="1" r="AY95"/>
  <c i="2" r="J35"/>
  <c i="1" r="AX95"/>
  <c i="2" r="BI199"/>
  <c r="BH199"/>
  <c r="BG199"/>
  <c r="BE199"/>
  <c r="BK199"/>
  <c r="J199"/>
  <c r="BF199"/>
  <c r="BI198"/>
  <c r="BH198"/>
  <c r="BG198"/>
  <c r="BE198"/>
  <c r="BK198"/>
  <c r="J198"/>
  <c r="BF198"/>
  <c r="BI197"/>
  <c r="BH197"/>
  <c r="BG197"/>
  <c r="BE197"/>
  <c r="BK197"/>
  <c r="J197"/>
  <c r="BF197"/>
  <c r="BI196"/>
  <c r="BH196"/>
  <c r="BG196"/>
  <c r="BE196"/>
  <c r="BK196"/>
  <c r="J196"/>
  <c r="BF196"/>
  <c r="BI195"/>
  <c r="BH195"/>
  <c r="BG195"/>
  <c r="BE195"/>
  <c r="BK195"/>
  <c r="J195"/>
  <c r="BF195"/>
  <c r="BI193"/>
  <c r="BH193"/>
  <c r="BG193"/>
  <c r="BE193"/>
  <c r="T193"/>
  <c r="R193"/>
  <c r="P193"/>
  <c r="BI192"/>
  <c r="BH192"/>
  <c r="BG192"/>
  <c r="BE192"/>
  <c r="T192"/>
  <c r="R192"/>
  <c r="P192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T134"/>
  <c r="R135"/>
  <c r="R134"/>
  <c r="P135"/>
  <c r="P134"/>
  <c r="J129"/>
  <c r="J128"/>
  <c r="F128"/>
  <c r="F126"/>
  <c r="E124"/>
  <c r="J92"/>
  <c r="J91"/>
  <c r="F91"/>
  <c r="F89"/>
  <c r="E87"/>
  <c r="J18"/>
  <c r="E18"/>
  <c r="F92"/>
  <c r="J17"/>
  <c r="J12"/>
  <c r="J126"/>
  <c r="E7"/>
  <c r="E85"/>
  <c i="1" r="L90"/>
  <c r="AM90"/>
  <c r="AM89"/>
  <c r="L89"/>
  <c r="AM87"/>
  <c r="L87"/>
  <c r="L85"/>
  <c r="L84"/>
  <c i="2" r="BK193"/>
  <c r="BK185"/>
  <c r="J179"/>
  <c r="J169"/>
  <c r="J164"/>
  <c r="BK157"/>
  <c r="J149"/>
  <c r="BK143"/>
  <c i="1" r="AS94"/>
  <c i="2" r="BK176"/>
  <c r="J171"/>
  <c r="J161"/>
  <c r="J157"/>
  <c r="BK151"/>
  <c r="J146"/>
  <c r="BK140"/>
  <c r="J180"/>
  <c r="J138"/>
  <c r="BK179"/>
  <c r="BK168"/>
  <c r="BK161"/>
  <c r="J147"/>
  <c r="BK138"/>
  <c i="3" r="BK174"/>
  <c r="J167"/>
  <c r="BK157"/>
  <c r="BK141"/>
  <c r="BK133"/>
  <c r="BK175"/>
  <c r="BK171"/>
  <c r="BK158"/>
  <c r="J147"/>
  <c r="J136"/>
  <c r="J171"/>
  <c r="BK167"/>
  <c r="J161"/>
  <c r="J158"/>
  <c r="J151"/>
  <c r="J145"/>
  <c r="J139"/>
  <c r="BK134"/>
  <c r="BK176"/>
  <c r="BK151"/>
  <c i="4" r="J145"/>
  <c r="J129"/>
  <c r="BK152"/>
  <c r="J140"/>
  <c r="J136"/>
  <c r="J131"/>
  <c r="BK140"/>
  <c r="J130"/>
  <c r="J142"/>
  <c r="J135"/>
  <c i="5" r="J176"/>
  <c r="J172"/>
  <c r="J168"/>
  <c r="J156"/>
  <c r="J141"/>
  <c r="BK179"/>
  <c r="BK177"/>
  <c r="BK165"/>
  <c r="J152"/>
  <c r="J137"/>
  <c r="BK132"/>
  <c r="J159"/>
  <c r="J147"/>
  <c r="J140"/>
  <c r="BK136"/>
  <c i="6" r="BK171"/>
  <c r="J164"/>
  <c r="J156"/>
  <c r="BK150"/>
  <c r="BK143"/>
  <c r="J138"/>
  <c r="BK131"/>
  <c r="J175"/>
  <c r="J169"/>
  <c r="J160"/>
  <c r="BK152"/>
  <c r="J145"/>
  <c r="J132"/>
  <c r="BK128"/>
  <c r="BK166"/>
  <c r="BK161"/>
  <c r="J154"/>
  <c r="BK144"/>
  <c r="BK132"/>
  <c r="BK176"/>
  <c r="BK170"/>
  <c r="BK151"/>
  <c r="BK141"/>
  <c r="J133"/>
  <c i="7" r="J187"/>
  <c r="J177"/>
  <c r="J173"/>
  <c r="BK169"/>
  <c r="BK166"/>
  <c r="BK156"/>
  <c r="BK143"/>
  <c r="J140"/>
  <c r="BK128"/>
  <c r="J190"/>
  <c r="BK180"/>
  <c r="BK170"/>
  <c r="BK161"/>
  <c r="BK151"/>
  <c r="J145"/>
  <c r="BK134"/>
  <c r="J193"/>
  <c r="J189"/>
  <c r="J180"/>
  <c r="J176"/>
  <c r="BK163"/>
  <c r="J156"/>
  <c r="BK147"/>
  <c r="BK137"/>
  <c r="BK131"/>
  <c r="J126"/>
  <c r="J184"/>
  <c r="J165"/>
  <c r="BK157"/>
  <c r="BK150"/>
  <c r="J142"/>
  <c r="BK133"/>
  <c r="J127"/>
  <c i="8" r="BK156"/>
  <c r="J151"/>
  <c r="BK140"/>
  <c r="J132"/>
  <c r="J152"/>
  <c r="J144"/>
  <c r="J138"/>
  <c r="BK159"/>
  <c r="BK150"/>
  <c r="BK131"/>
  <c r="BK160"/>
  <c r="J150"/>
  <c r="BK144"/>
  <c r="J141"/>
  <c r="BK136"/>
  <c r="J129"/>
  <c i="9" r="BK282"/>
  <c r="BK276"/>
  <c r="J267"/>
  <c r="J250"/>
  <c r="J245"/>
  <c r="J237"/>
  <c r="BK225"/>
  <c r="J215"/>
  <c r="BK208"/>
  <c r="BK197"/>
  <c r="BK186"/>
  <c r="BK180"/>
  <c r="J175"/>
  <c r="BK168"/>
  <c r="J162"/>
  <c r="BK154"/>
  <c r="BK137"/>
  <c r="BK289"/>
  <c r="J284"/>
  <c r="J275"/>
  <c r="J270"/>
  <c r="J264"/>
  <c r="BK259"/>
  <c r="BK252"/>
  <c r="BK244"/>
  <c r="BK237"/>
  <c r="BK229"/>
  <c r="BK219"/>
  <c r="BK199"/>
  <c r="BK192"/>
  <c r="BK184"/>
  <c r="J176"/>
  <c r="BK167"/>
  <c r="BK161"/>
  <c r="J154"/>
  <c r="J146"/>
  <c r="BK136"/>
  <c r="BK253"/>
  <c r="BK246"/>
  <c r="J236"/>
  <c r="J229"/>
  <c r="J226"/>
  <c r="J221"/>
  <c r="BK211"/>
  <c r="J205"/>
  <c r="J200"/>
  <c r="J192"/>
  <c r="BK176"/>
  <c r="BK169"/>
  <c r="BK160"/>
  <c r="BK151"/>
  <c r="J143"/>
  <c r="J137"/>
  <c r="J289"/>
  <c r="BK284"/>
  <c r="J278"/>
  <c r="J272"/>
  <c r="BK265"/>
  <c r="J261"/>
  <c r="J258"/>
  <c r="BK250"/>
  <c r="J240"/>
  <c r="J234"/>
  <c r="BK221"/>
  <c r="BK217"/>
  <c r="J211"/>
  <c r="J198"/>
  <c r="BK194"/>
  <c r="J187"/>
  <c r="J182"/>
  <c r="BK170"/>
  <c r="BK153"/>
  <c r="BK147"/>
  <c r="BK143"/>
  <c r="J139"/>
  <c i="2" r="J192"/>
  <c r="J186"/>
  <c r="BK182"/>
  <c r="BK171"/>
  <c r="BK163"/>
  <c r="J158"/>
  <c r="BK148"/>
  <c r="J142"/>
  <c r="J193"/>
  <c r="BK188"/>
  <c r="J184"/>
  <c r="J174"/>
  <c r="J168"/>
  <c r="J162"/>
  <c r="BK158"/>
  <c r="BK150"/>
  <c r="J143"/>
  <c r="BK181"/>
  <c r="BK169"/>
  <c r="BK180"/>
  <c r="BK174"/>
  <c r="J166"/>
  <c r="BK153"/>
  <c r="J140"/>
  <c r="J135"/>
  <c i="3" r="BK168"/>
  <c r="J163"/>
  <c r="BK148"/>
  <c r="BK136"/>
  <c r="BK178"/>
  <c r="J172"/>
  <c r="J160"/>
  <c r="BK153"/>
  <c r="BK139"/>
  <c r="J175"/>
  <c r="BK156"/>
  <c r="J148"/>
  <c r="BK142"/>
  <c r="BK137"/>
  <c r="J178"/>
  <c r="J159"/>
  <c r="J135"/>
  <c i="4" r="BK153"/>
  <c r="BK142"/>
  <c r="J132"/>
  <c r="J153"/>
  <c r="BK147"/>
  <c r="J137"/>
  <c r="BK133"/>
  <c r="J147"/>
  <c r="BK132"/>
  <c r="J150"/>
  <c r="BK137"/>
  <c r="BK129"/>
  <c i="5" r="BK175"/>
  <c r="BK170"/>
  <c r="BK155"/>
  <c r="BK142"/>
  <c r="J134"/>
  <c r="J173"/>
  <c r="BK163"/>
  <c r="BK150"/>
  <c r="J142"/>
  <c r="BK176"/>
  <c r="BK158"/>
  <c r="J146"/>
  <c r="J138"/>
  <c r="BK134"/>
  <c i="6" r="J168"/>
  <c r="J163"/>
  <c r="J155"/>
  <c r="BK149"/>
  <c r="J141"/>
  <c r="BK134"/>
  <c r="BK129"/>
  <c r="J174"/>
  <c r="BK168"/>
  <c r="J159"/>
  <c r="BK148"/>
  <c r="J135"/>
  <c r="J129"/>
  <c r="J171"/>
  <c r="BK163"/>
  <c r="BK160"/>
  <c r="J152"/>
  <c r="J148"/>
  <c r="BK138"/>
  <c r="BK173"/>
  <c r="BK169"/>
  <c r="J150"/>
  <c r="BK139"/>
  <c r="J128"/>
  <c i="7" r="J186"/>
  <c r="BK176"/>
  <c r="J172"/>
  <c r="J168"/>
  <c r="BK164"/>
  <c r="J151"/>
  <c r="BK145"/>
  <c r="J139"/>
  <c r="BK126"/>
  <c r="BK181"/>
  <c r="J174"/>
  <c r="J166"/>
  <c r="J160"/>
  <c r="BK139"/>
  <c r="J135"/>
  <c r="J192"/>
  <c r="BK187"/>
  <c r="J179"/>
  <c r="BK175"/>
  <c r="BK162"/>
  <c r="BK152"/>
  <c r="BK141"/>
  <c r="J133"/>
  <c r="BK127"/>
  <c r="J188"/>
  <c r="J181"/>
  <c r="J163"/>
  <c r="BK154"/>
  <c r="J147"/>
  <c r="J143"/>
  <c r="J137"/>
  <c r="J132"/>
  <c i="8" r="BK157"/>
  <c r="BK154"/>
  <c r="BK141"/>
  <c r="J134"/>
  <c r="J125"/>
  <c r="J148"/>
  <c r="J139"/>
  <c r="J160"/>
  <c r="J156"/>
  <c r="J146"/>
  <c r="BK128"/>
  <c r="J158"/>
  <c r="BK151"/>
  <c r="J145"/>
  <c r="BK138"/>
  <c r="BK132"/>
  <c i="9" r="J286"/>
  <c r="J280"/>
  <c r="BK272"/>
  <c r="J255"/>
  <c r="BK249"/>
  <c r="BK242"/>
  <c r="J231"/>
  <c r="J218"/>
  <c r="BK212"/>
  <c r="BK200"/>
  <c r="J191"/>
  <c r="J184"/>
  <c r="BK174"/>
  <c r="BK166"/>
  <c r="BK158"/>
  <c r="J148"/>
  <c r="J134"/>
  <c r="J288"/>
  <c r="J282"/>
  <c r="BK274"/>
  <c r="J263"/>
  <c r="BK260"/>
  <c r="J254"/>
  <c r="BK245"/>
  <c r="BK238"/>
  <c r="BK224"/>
  <c r="J210"/>
  <c r="J201"/>
  <c r="BK191"/>
  <c r="BK178"/>
  <c r="J170"/>
  <c r="BK163"/>
  <c r="BK156"/>
  <c r="J151"/>
  <c r="BK141"/>
  <c r="BK210"/>
  <c r="BK201"/>
  <c r="J193"/>
  <c r="J177"/>
  <c r="BK171"/>
  <c r="BK162"/>
  <c r="J152"/>
  <c r="J147"/>
  <c r="J138"/>
  <c r="BK288"/>
  <c r="J285"/>
  <c r="BK279"/>
  <c r="J274"/>
  <c r="BK269"/>
  <c r="BK264"/>
  <c r="J260"/>
  <c r="J257"/>
  <c r="J248"/>
  <c r="J239"/>
  <c r="BK236"/>
  <c r="BK227"/>
  <c r="J219"/>
  <c r="BK215"/>
  <c r="BK203"/>
  <c r="BK193"/>
  <c r="J186"/>
  <c r="BK177"/>
  <c r="J168"/>
  <c r="J160"/>
  <c r="BK145"/>
  <c i="2" r="J188"/>
  <c r="BK184"/>
  <c r="BK177"/>
  <c r="BK166"/>
  <c r="J159"/>
  <c r="BK156"/>
  <c r="BK146"/>
  <c r="BK141"/>
  <c r="BK189"/>
  <c r="J185"/>
  <c r="J172"/>
  <c r="J163"/>
  <c r="J160"/>
  <c r="J156"/>
  <c r="BK147"/>
  <c r="BK142"/>
  <c r="BK173"/>
  <c r="J181"/>
  <c r="J173"/>
  <c r="BK164"/>
  <c r="BK149"/>
  <c r="J137"/>
  <c i="3" r="BK169"/>
  <c r="BK161"/>
  <c r="BK147"/>
  <c r="BK135"/>
  <c r="J174"/>
  <c r="BK163"/>
  <c r="J157"/>
  <c r="J142"/>
  <c r="J179"/>
  <c r="J169"/>
  <c r="J165"/>
  <c r="BK159"/>
  <c r="J153"/>
  <c r="BK150"/>
  <c r="J141"/>
  <c r="J133"/>
  <c r="BK173"/>
  <c r="BK166"/>
  <c r="J137"/>
  <c i="4" r="BK157"/>
  <c r="J144"/>
  <c r="J134"/>
  <c r="BK156"/>
  <c r="BK150"/>
  <c r="J139"/>
  <c r="BK135"/>
  <c r="BK145"/>
  <c r="BK131"/>
  <c r="BK144"/>
  <c r="BK136"/>
  <c i="5" r="J179"/>
  <c r="BK171"/>
  <c r="J160"/>
  <c r="BK140"/>
  <c r="J132"/>
  <c r="J170"/>
  <c r="BK157"/>
  <c r="BK147"/>
  <c r="J135"/>
  <c r="BK160"/>
  <c r="J150"/>
  <c r="J144"/>
  <c r="BK137"/>
  <c i="6" r="J170"/>
  <c r="BK162"/>
  <c r="J151"/>
  <c r="J144"/>
  <c r="J136"/>
  <c r="J130"/>
  <c r="J173"/>
  <c r="J161"/>
  <c r="J153"/>
  <c r="BK140"/>
  <c r="J131"/>
  <c r="BK177"/>
  <c r="J165"/>
  <c r="BK158"/>
  <c r="J149"/>
  <c r="BK145"/>
  <c r="J140"/>
  <c r="BK174"/>
  <c r="BK159"/>
  <c r="J143"/>
  <c r="BK135"/>
  <c i="7" r="J191"/>
  <c r="BK179"/>
  <c r="BK174"/>
  <c r="J171"/>
  <c r="BK165"/>
  <c r="J154"/>
  <c r="J148"/>
  <c r="J141"/>
  <c r="J130"/>
  <c r="BK191"/>
  <c r="BK183"/>
  <c r="BK173"/>
  <c r="J164"/>
  <c r="J153"/>
  <c r="J146"/>
  <c r="J136"/>
  <c r="BK129"/>
  <c r="BK190"/>
  <c r="BK186"/>
  <c r="BK177"/>
  <c r="BK171"/>
  <c r="BK160"/>
  <c r="J150"/>
  <c r="J144"/>
  <c r="J134"/>
  <c r="J128"/>
  <c r="BK189"/>
  <c r="J182"/>
  <c r="J167"/>
  <c r="J158"/>
  <c r="J152"/>
  <c r="BK144"/>
  <c r="BK140"/>
  <c r="BK136"/>
  <c r="J129"/>
  <c i="8" r="BK155"/>
  <c r="BK148"/>
  <c r="BK137"/>
  <c r="J130"/>
  <c r="J155"/>
  <c r="J140"/>
  <c r="BK129"/>
  <c r="BK158"/>
  <c r="J149"/>
  <c r="BK134"/>
  <c r="BK125"/>
  <c r="J154"/>
  <c r="BK146"/>
  <c r="BK142"/>
  <c r="J137"/>
  <c r="BK130"/>
  <c i="9" r="J283"/>
  <c r="BK278"/>
  <c r="J269"/>
  <c r="J251"/>
  <c r="BK243"/>
  <c r="BK232"/>
  <c r="J224"/>
  <c r="J214"/>
  <c r="J207"/>
  <c r="J199"/>
  <c r="BK187"/>
  <c r="BK183"/>
  <c r="BK179"/>
  <c r="J169"/>
  <c r="J163"/>
  <c r="BK155"/>
  <c r="J141"/>
  <c r="BK285"/>
  <c r="J279"/>
  <c r="BK271"/>
  <c r="J265"/>
  <c r="BK261"/>
  <c r="BK257"/>
  <c r="BK247"/>
  <c r="BK239"/>
  <c r="BK235"/>
  <c r="J223"/>
  <c r="BK207"/>
  <c r="BK198"/>
  <c r="BK189"/>
  <c r="BK175"/>
  <c r="BK165"/>
  <c r="J158"/>
  <c r="J155"/>
  <c r="J142"/>
  <c r="BK135"/>
  <c r="BK251"/>
  <c r="J247"/>
  <c r="BK240"/>
  <c r="BK231"/>
  <c r="BK228"/>
  <c r="J225"/>
  <c r="J216"/>
  <c r="BK209"/>
  <c r="J203"/>
  <c r="J196"/>
  <c r="J180"/>
  <c r="J172"/>
  <c r="J165"/>
  <c r="J159"/>
  <c r="BK148"/>
  <c r="BK139"/>
  <c r="BK134"/>
  <c r="BK286"/>
  <c r="BK281"/>
  <c r="BK275"/>
  <c r="BK270"/>
  <c r="BK267"/>
  <c r="J262"/>
  <c r="BK254"/>
  <c r="J242"/>
  <c r="J235"/>
  <c r="BK230"/>
  <c r="BK220"/>
  <c r="BK216"/>
  <c r="BK206"/>
  <c r="BK196"/>
  <c r="J189"/>
  <c r="J183"/>
  <c r="BK172"/>
  <c r="J161"/>
  <c r="BK152"/>
  <c r="BK146"/>
  <c r="BK142"/>
  <c r="BK138"/>
  <c i="2" r="J189"/>
  <c r="J183"/>
  <c r="J176"/>
  <c r="BK167"/>
  <c r="BK160"/>
  <c r="J150"/>
  <c r="BK144"/>
  <c r="BK135"/>
  <c r="BK192"/>
  <c r="BK186"/>
  <c r="BK183"/>
  <c r="J167"/>
  <c r="BK159"/>
  <c r="J153"/>
  <c r="J148"/>
  <c r="J144"/>
  <c r="BK137"/>
  <c r="J182"/>
  <c r="J177"/>
  <c r="BK172"/>
  <c r="BK162"/>
  <c r="J151"/>
  <c r="J141"/>
  <c i="3" r="J173"/>
  <c r="BK165"/>
  <c r="J150"/>
  <c r="J138"/>
  <c r="J180"/>
  <c r="J176"/>
  <c r="J166"/>
  <c r="J156"/>
  <c r="BK145"/>
  <c r="BK180"/>
  <c r="BK172"/>
  <c r="BK160"/>
  <c r="BK143"/>
  <c r="BK138"/>
  <c r="BK179"/>
  <c r="J168"/>
  <c r="J143"/>
  <c r="J134"/>
  <c i="4" r="J151"/>
  <c r="BK139"/>
  <c r="J157"/>
  <c r="BK151"/>
  <c r="J141"/>
  <c r="BK134"/>
  <c r="J152"/>
  <c r="J133"/>
  <c r="J156"/>
  <c r="BK141"/>
  <c r="BK130"/>
  <c i="5" r="BK173"/>
  <c r="BK166"/>
  <c r="J164"/>
  <c r="BK162"/>
  <c r="BK159"/>
  <c r="J158"/>
  <c r="J157"/>
  <c r="J155"/>
  <c r="BK146"/>
  <c r="BK144"/>
  <c r="BK138"/>
  <c r="BK133"/>
  <c r="BK178"/>
  <c r="J177"/>
  <c r="BK172"/>
  <c r="J171"/>
  <c r="BK169"/>
  <c r="BK168"/>
  <c r="J166"/>
  <c r="J165"/>
  <c r="BK164"/>
  <c r="J163"/>
  <c r="J162"/>
  <c r="BK152"/>
  <c r="BK135"/>
  <c r="J178"/>
  <c r="J169"/>
  <c r="BK156"/>
  <c r="J149"/>
  <c r="J136"/>
  <c r="J175"/>
  <c r="BK149"/>
  <c r="BK141"/>
  <c r="J133"/>
  <c i="6" r="J166"/>
  <c r="J158"/>
  <c r="BK153"/>
  <c r="BK146"/>
  <c r="J139"/>
  <c r="BK133"/>
  <c r="J176"/>
  <c r="J172"/>
  <c r="BK165"/>
  <c r="BK154"/>
  <c r="J146"/>
  <c r="BK136"/>
  <c r="BK130"/>
  <c r="BK175"/>
  <c r="BK164"/>
  <c r="J162"/>
  <c r="BK155"/>
  <c r="BK142"/>
  <c r="J177"/>
  <c r="BK172"/>
  <c r="BK156"/>
  <c r="J142"/>
  <c r="J134"/>
  <c i="7" r="BK195"/>
  <c r="BK182"/>
  <c r="J175"/>
  <c r="J170"/>
  <c r="BK167"/>
  <c r="J157"/>
  <c r="BK149"/>
  <c r="BK142"/>
  <c r="BK132"/>
  <c r="BK192"/>
  <c r="BK184"/>
  <c r="BK178"/>
  <c r="J169"/>
  <c r="BK158"/>
  <c r="J149"/>
  <c r="J138"/>
  <c r="J195"/>
  <c r="BK188"/>
  <c r="J178"/>
  <c r="BK168"/>
  <c r="J161"/>
  <c r="BK148"/>
  <c r="BK135"/>
  <c r="BK130"/>
  <c r="BK193"/>
  <c r="J183"/>
  <c r="BK172"/>
  <c r="J162"/>
  <c r="BK153"/>
  <c r="BK146"/>
  <c r="BK138"/>
  <c r="J131"/>
  <c i="8" r="J159"/>
  <c r="BK145"/>
  <c r="J136"/>
  <c r="BK126"/>
  <c r="BK149"/>
  <c r="BK143"/>
  <c r="J128"/>
  <c r="J157"/>
  <c r="J142"/>
  <c r="J126"/>
  <c r="BK152"/>
  <c r="J143"/>
  <c r="BK139"/>
  <c r="J131"/>
  <c i="9" r="J281"/>
  <c r="BK273"/>
  <c r="J253"/>
  <c r="J246"/>
  <c r="BK241"/>
  <c r="J228"/>
  <c r="J217"/>
  <c r="J209"/>
  <c r="J206"/>
  <c r="J194"/>
  <c r="BK185"/>
  <c r="J178"/>
  <c r="BK164"/>
  <c r="J157"/>
  <c r="J145"/>
  <c r="J135"/>
  <c r="J287"/>
  <c r="BK280"/>
  <c r="J273"/>
  <c r="J268"/>
  <c r="BK262"/>
  <c r="BK258"/>
  <c r="J249"/>
  <c r="J243"/>
  <c r="BK234"/>
  <c r="J220"/>
  <c r="J202"/>
  <c r="BK190"/>
  <c r="J179"/>
  <c r="J171"/>
  <c r="J164"/>
  <c r="BK157"/>
  <c r="J153"/>
  <c r="BK144"/>
  <c r="BK255"/>
  <c r="BK248"/>
  <c r="J244"/>
  <c r="J230"/>
  <c r="J227"/>
  <c r="BK223"/>
  <c r="J212"/>
  <c r="J208"/>
  <c r="BK202"/>
  <c r="BK182"/>
  <c r="J166"/>
  <c r="BK159"/>
  <c r="J150"/>
  <c r="BK140"/>
  <c r="J136"/>
  <c r="BK287"/>
  <c r="BK283"/>
  <c r="J276"/>
  <c r="J271"/>
  <c r="BK268"/>
  <c r="BK263"/>
  <c r="J259"/>
  <c r="J252"/>
  <c r="J241"/>
  <c r="J238"/>
  <c r="J232"/>
  <c r="BK226"/>
  <c r="BK218"/>
  <c r="BK214"/>
  <c r="BK205"/>
  <c r="J197"/>
  <c r="J190"/>
  <c r="J185"/>
  <c r="J174"/>
  <c r="J167"/>
  <c r="J156"/>
  <c r="BK150"/>
  <c r="J144"/>
  <c r="J140"/>
  <c i="2" l="1" r="P136"/>
  <c r="P133"/>
  <c r="P139"/>
  <c r="T145"/>
  <c r="BK155"/>
  <c r="J155"/>
  <c r="J104"/>
  <c r="BK165"/>
  <c r="J165"/>
  <c r="J105"/>
  <c r="BK170"/>
  <c r="J170"/>
  <c r="J106"/>
  <c r="BK175"/>
  <c r="J175"/>
  <c r="J107"/>
  <c r="BK178"/>
  <c r="J178"/>
  <c r="J108"/>
  <c r="BK187"/>
  <c r="J187"/>
  <c r="J109"/>
  <c r="BK191"/>
  <c r="J191"/>
  <c r="J111"/>
  <c r="T191"/>
  <c r="T190"/>
  <c i="3" r="R132"/>
  <c r="P140"/>
  <c r="P146"/>
  <c r="P149"/>
  <c r="BK155"/>
  <c r="J155"/>
  <c r="J105"/>
  <c r="BK164"/>
  <c r="J164"/>
  <c r="J107"/>
  <c r="BK170"/>
  <c r="J170"/>
  <c r="J108"/>
  <c r="BK177"/>
  <c r="J177"/>
  <c r="J109"/>
  <c r="T177"/>
  <c i="4" r="R128"/>
  <c r="T138"/>
  <c r="R143"/>
  <c r="R149"/>
  <c r="R148"/>
  <c r="R155"/>
  <c r="R154"/>
  <c i="5" r="BK131"/>
  <c r="J131"/>
  <c r="J98"/>
  <c r="BK139"/>
  <c r="J139"/>
  <c r="J99"/>
  <c r="P145"/>
  <c r="P148"/>
  <c r="BK154"/>
  <c r="J154"/>
  <c r="J105"/>
  <c r="BK161"/>
  <c r="J161"/>
  <c r="J106"/>
  <c r="BK167"/>
  <c r="J167"/>
  <c r="J107"/>
  <c r="BK174"/>
  <c r="J174"/>
  <c r="J108"/>
  <c r="BK180"/>
  <c r="J180"/>
  <c r="J109"/>
  <c i="6" r="R127"/>
  <c r="R137"/>
  <c r="P147"/>
  <c r="P157"/>
  <c r="T167"/>
  <c i="7" r="T125"/>
  <c r="BK159"/>
  <c r="J159"/>
  <c r="J100"/>
  <c r="BK185"/>
  <c r="J185"/>
  <c r="J101"/>
  <c r="BK196"/>
  <c r="J196"/>
  <c r="J103"/>
  <c i="8" r="BK124"/>
  <c r="J124"/>
  <c r="J97"/>
  <c r="BK127"/>
  <c r="J127"/>
  <c r="J98"/>
  <c r="BK135"/>
  <c r="J135"/>
  <c r="J100"/>
  <c r="BK147"/>
  <c r="J147"/>
  <c r="J101"/>
  <c r="T147"/>
  <c r="BK161"/>
  <c r="J161"/>
  <c r="J103"/>
  <c i="9" r="BK133"/>
  <c r="BK149"/>
  <c r="J149"/>
  <c r="J99"/>
  <c r="BK173"/>
  <c r="J173"/>
  <c r="J100"/>
  <c r="BK181"/>
  <c r="J181"/>
  <c r="J101"/>
  <c r="T181"/>
  <c r="T188"/>
  <c r="T195"/>
  <c r="P204"/>
  <c r="T213"/>
  <c r="BK233"/>
  <c r="J233"/>
  <c r="J107"/>
  <c r="BK256"/>
  <c r="J256"/>
  <c r="J108"/>
  <c r="BK266"/>
  <c r="J266"/>
  <c r="J109"/>
  <c r="T266"/>
  <c i="2" r="R136"/>
  <c r="R133"/>
  <c r="R139"/>
  <c r="P145"/>
  <c r="R155"/>
  <c r="R165"/>
  <c r="P170"/>
  <c r="R175"/>
  <c r="R178"/>
  <c r="R187"/>
  <c r="P191"/>
  <c r="P190"/>
  <c i="3" r="T132"/>
  <c r="T140"/>
  <c r="BK146"/>
  <c r="J146"/>
  <c r="J101"/>
  <c r="BK149"/>
  <c r="J149"/>
  <c r="J102"/>
  <c r="T155"/>
  <c r="R164"/>
  <c r="P170"/>
  <c r="R177"/>
  <c i="4" r="BK128"/>
  <c r="J128"/>
  <c r="J98"/>
  <c r="BK138"/>
  <c r="J138"/>
  <c r="J99"/>
  <c r="BK143"/>
  <c r="J143"/>
  <c r="J100"/>
  <c r="P149"/>
  <c r="P148"/>
  <c r="P155"/>
  <c r="P154"/>
  <c i="5" r="T131"/>
  <c r="T139"/>
  <c r="T145"/>
  <c r="T148"/>
  <c r="R154"/>
  <c r="R161"/>
  <c r="R167"/>
  <c r="T174"/>
  <c i="6" r="P127"/>
  <c r="P137"/>
  <c r="R147"/>
  <c r="R157"/>
  <c r="P167"/>
  <c i="7" r="P125"/>
  <c r="R155"/>
  <c r="R159"/>
  <c r="P185"/>
  <c i="8" r="R124"/>
  <c r="R127"/>
  <c r="R135"/>
  <c r="BK153"/>
  <c r="J153"/>
  <c r="J102"/>
  <c r="T153"/>
  <c i="9" r="P133"/>
  <c r="P149"/>
  <c r="R173"/>
  <c r="BK188"/>
  <c r="J188"/>
  <c r="J102"/>
  <c r="BK195"/>
  <c r="J195"/>
  <c r="J103"/>
  <c r="BK204"/>
  <c r="J204"/>
  <c r="J104"/>
  <c r="R204"/>
  <c r="R213"/>
  <c r="T222"/>
  <c r="R233"/>
  <c r="R256"/>
  <c r="R266"/>
  <c r="T277"/>
  <c i="2" r="BK139"/>
  <c r="J139"/>
  <c r="J100"/>
  <c r="BK145"/>
  <c r="J145"/>
  <c r="J101"/>
  <c r="P155"/>
  <c r="P165"/>
  <c r="R170"/>
  <c r="P175"/>
  <c r="P178"/>
  <c r="P187"/>
  <c r="R191"/>
  <c r="R190"/>
  <c i="3" r="BK132"/>
  <c r="J132"/>
  <c r="J98"/>
  <c r="R140"/>
  <c r="T146"/>
  <c r="T149"/>
  <c r="P155"/>
  <c r="P154"/>
  <c r="P164"/>
  <c r="R170"/>
  <c r="P177"/>
  <c i="4" r="P128"/>
  <c r="P138"/>
  <c r="T143"/>
  <c r="T149"/>
  <c r="T148"/>
  <c r="T155"/>
  <c r="T154"/>
  <c i="5" r="R131"/>
  <c r="P139"/>
  <c r="BK145"/>
  <c r="J145"/>
  <c r="J101"/>
  <c r="BK148"/>
  <c r="J148"/>
  <c r="J102"/>
  <c r="T154"/>
  <c r="T161"/>
  <c r="T167"/>
  <c r="R174"/>
  <c i="6" r="BK127"/>
  <c r="BK137"/>
  <c r="J137"/>
  <c r="J100"/>
  <c r="BK147"/>
  <c r="J147"/>
  <c r="J101"/>
  <c r="BK157"/>
  <c r="J157"/>
  <c r="J102"/>
  <c r="BK167"/>
  <c r="J167"/>
  <c r="J103"/>
  <c r="BK178"/>
  <c r="J178"/>
  <c r="J104"/>
  <c i="7" r="BK125"/>
  <c r="J125"/>
  <c r="J98"/>
  <c r="BK155"/>
  <c r="J155"/>
  <c r="J99"/>
  <c r="P159"/>
  <c r="R185"/>
  <c i="8" r="T124"/>
  <c r="T127"/>
  <c r="T135"/>
  <c r="R147"/>
  <c r="P153"/>
  <c i="9" r="R133"/>
  <c r="T149"/>
  <c r="P173"/>
  <c r="R181"/>
  <c r="P188"/>
  <c r="R195"/>
  <c r="BK213"/>
  <c r="J213"/>
  <c r="J105"/>
  <c r="P213"/>
  <c r="P222"/>
  <c r="T233"/>
  <c r="T256"/>
  <c r="P266"/>
  <c r="P277"/>
  <c r="BK290"/>
  <c r="J290"/>
  <c r="J111"/>
  <c i="2" r="BK136"/>
  <c r="J136"/>
  <c r="J99"/>
  <c r="T136"/>
  <c r="T133"/>
  <c r="T139"/>
  <c r="R145"/>
  <c r="T155"/>
  <c r="T165"/>
  <c r="T170"/>
  <c r="T175"/>
  <c r="T178"/>
  <c r="T187"/>
  <c r="BK194"/>
  <c r="J194"/>
  <c r="J112"/>
  <c i="3" r="P132"/>
  <c r="P131"/>
  <c r="P130"/>
  <c i="1" r="AU96"/>
  <c i="3" r="BK140"/>
  <c r="J140"/>
  <c r="J99"/>
  <c r="R146"/>
  <c r="R149"/>
  <c r="R155"/>
  <c r="R154"/>
  <c r="T164"/>
  <c r="T170"/>
  <c r="BK181"/>
  <c r="J181"/>
  <c r="J110"/>
  <c i="4" r="T128"/>
  <c r="T127"/>
  <c r="T126"/>
  <c r="R138"/>
  <c r="P143"/>
  <c r="BK149"/>
  <c r="J149"/>
  <c r="J103"/>
  <c r="BK155"/>
  <c r="J155"/>
  <c r="J105"/>
  <c r="BK158"/>
  <c r="J158"/>
  <c r="J106"/>
  <c i="5" r="P131"/>
  <c r="P130"/>
  <c r="R139"/>
  <c r="R145"/>
  <c r="R148"/>
  <c r="P154"/>
  <c r="P161"/>
  <c r="P167"/>
  <c r="P174"/>
  <c i="6" r="T127"/>
  <c r="T125"/>
  <c r="T124"/>
  <c r="T137"/>
  <c r="T147"/>
  <c r="T157"/>
  <c r="R167"/>
  <c i="7" r="R125"/>
  <c r="R124"/>
  <c r="R123"/>
  <c r="P155"/>
  <c r="T155"/>
  <c r="T159"/>
  <c r="T185"/>
  <c i="8" r="P124"/>
  <c r="P127"/>
  <c r="P135"/>
  <c r="P147"/>
  <c r="R153"/>
  <c i="9" r="T133"/>
  <c r="R149"/>
  <c r="T173"/>
  <c r="P181"/>
  <c r="R188"/>
  <c r="P195"/>
  <c r="T204"/>
  <c r="BK222"/>
  <c r="J222"/>
  <c r="J106"/>
  <c r="R222"/>
  <c r="P233"/>
  <c r="P256"/>
  <c r="BK277"/>
  <c r="J277"/>
  <c r="J110"/>
  <c r="R277"/>
  <c i="2" r="BK134"/>
  <c r="J134"/>
  <c r="J98"/>
  <c i="5" r="BK143"/>
  <c r="J143"/>
  <c r="J100"/>
  <c i="3" r="BK152"/>
  <c r="J152"/>
  <c r="J103"/>
  <c i="4" r="BK146"/>
  <c r="J146"/>
  <c r="J101"/>
  <c i="2" r="BK152"/>
  <c r="J152"/>
  <c r="J102"/>
  <c i="3" r="BK162"/>
  <c r="J162"/>
  <c r="J106"/>
  <c i="7" r="BK194"/>
  <c r="J194"/>
  <c r="J102"/>
  <c i="3" r="BK144"/>
  <c r="J144"/>
  <c r="J100"/>
  <c i="5" r="BK151"/>
  <c r="J151"/>
  <c r="J103"/>
  <c i="8" r="BK133"/>
  <c r="J133"/>
  <c r="J99"/>
  <c i="9" r="F92"/>
  <c r="BF138"/>
  <c r="BF139"/>
  <c r="BF155"/>
  <c r="BF158"/>
  <c r="BF163"/>
  <c r="BF166"/>
  <c r="BF167"/>
  <c r="BF172"/>
  <c r="BF175"/>
  <c r="BF179"/>
  <c r="BF180"/>
  <c r="BF182"/>
  <c r="BF185"/>
  <c r="BF186"/>
  <c r="BF189"/>
  <c r="BF196"/>
  <c r="BF197"/>
  <c r="BF201"/>
  <c r="BF211"/>
  <c r="BF223"/>
  <c r="BF225"/>
  <c r="BF230"/>
  <c r="BF234"/>
  <c r="BF237"/>
  <c r="BF239"/>
  <c r="BF246"/>
  <c r="BF250"/>
  <c r="BF251"/>
  <c r="BF255"/>
  <c r="BF257"/>
  <c r="BF258"/>
  <c r="BF259"/>
  <c r="BF261"/>
  <c r="BF262"/>
  <c r="BF264"/>
  <c r="BF267"/>
  <c r="BF272"/>
  <c r="BF276"/>
  <c r="BF279"/>
  <c r="BF281"/>
  <c r="E85"/>
  <c r="J89"/>
  <c r="BF135"/>
  <c r="BF137"/>
  <c r="BF142"/>
  <c r="BF145"/>
  <c r="BF146"/>
  <c r="BF148"/>
  <c r="BF156"/>
  <c r="BF164"/>
  <c r="BF165"/>
  <c r="BF170"/>
  <c r="BF171"/>
  <c r="BF176"/>
  <c r="BF178"/>
  <c r="BF184"/>
  <c r="BF191"/>
  <c r="BF192"/>
  <c r="BF194"/>
  <c r="BF198"/>
  <c r="BF219"/>
  <c r="BF220"/>
  <c r="BF221"/>
  <c r="BF224"/>
  <c r="BF226"/>
  <c r="BF228"/>
  <c r="BF229"/>
  <c r="BF231"/>
  <c r="BF238"/>
  <c r="BF243"/>
  <c r="BF247"/>
  <c r="BF141"/>
  <c r="BF143"/>
  <c r="BF150"/>
  <c r="BF151"/>
  <c r="BF152"/>
  <c r="BF153"/>
  <c r="BF154"/>
  <c r="BF157"/>
  <c r="BF169"/>
  <c r="BF187"/>
  <c r="BF200"/>
  <c r="BF202"/>
  <c r="BF203"/>
  <c r="BF207"/>
  <c r="BF208"/>
  <c r="BF209"/>
  <c r="BF210"/>
  <c r="BF218"/>
  <c r="BF232"/>
  <c r="BF235"/>
  <c r="BF236"/>
  <c r="BF241"/>
  <c r="BF242"/>
  <c r="BF248"/>
  <c r="BF249"/>
  <c r="BF253"/>
  <c r="BF260"/>
  <c r="BF265"/>
  <c r="BF268"/>
  <c r="BF275"/>
  <c r="BF280"/>
  <c r="BF282"/>
  <c r="BF284"/>
  <c r="BF287"/>
  <c r="BF289"/>
  <c r="BF134"/>
  <c r="BF136"/>
  <c r="BF140"/>
  <c r="BF144"/>
  <c r="BF147"/>
  <c r="BF159"/>
  <c r="BF160"/>
  <c r="BF161"/>
  <c r="BF162"/>
  <c r="BF168"/>
  <c r="BF174"/>
  <c r="BF177"/>
  <c r="BF183"/>
  <c r="BF190"/>
  <c r="BF193"/>
  <c r="BF199"/>
  <c r="BF205"/>
  <c r="BF206"/>
  <c r="BF212"/>
  <c r="BF214"/>
  <c r="BF215"/>
  <c r="BF216"/>
  <c r="BF217"/>
  <c r="BF227"/>
  <c r="BF240"/>
  <c r="BF244"/>
  <c r="BF245"/>
  <c r="BF252"/>
  <c r="BF254"/>
  <c r="BF263"/>
  <c r="BF269"/>
  <c r="BF270"/>
  <c r="BF271"/>
  <c r="BF273"/>
  <c r="BF274"/>
  <c r="BF278"/>
  <c r="BF283"/>
  <c r="BF285"/>
  <c r="BF286"/>
  <c r="BF288"/>
  <c i="8" r="E85"/>
  <c r="J117"/>
  <c r="F120"/>
  <c r="BF126"/>
  <c r="BF128"/>
  <c r="BF130"/>
  <c r="BF140"/>
  <c r="BF149"/>
  <c r="BF152"/>
  <c r="BF156"/>
  <c r="BF157"/>
  <c r="BF159"/>
  <c r="BF137"/>
  <c r="BF141"/>
  <c r="BF142"/>
  <c r="BF143"/>
  <c r="BF148"/>
  <c r="BF154"/>
  <c r="BF155"/>
  <c r="BF158"/>
  <c r="BF160"/>
  <c r="BF125"/>
  <c r="BF129"/>
  <c r="BF136"/>
  <c r="BF138"/>
  <c r="BF144"/>
  <c r="BF145"/>
  <c r="BF146"/>
  <c r="BF151"/>
  <c r="BF131"/>
  <c r="BF132"/>
  <c r="BF134"/>
  <c r="BF139"/>
  <c r="BF150"/>
  <c i="7" r="F120"/>
  <c r="BF131"/>
  <c r="BF136"/>
  <c r="BF137"/>
  <c r="BF139"/>
  <c r="BF141"/>
  <c r="BF142"/>
  <c r="BF146"/>
  <c r="BF151"/>
  <c r="BF157"/>
  <c r="BF163"/>
  <c r="BF166"/>
  <c r="BF176"/>
  <c r="BF181"/>
  <c r="BF182"/>
  <c r="BF183"/>
  <c r="BF187"/>
  <c i="6" r="J127"/>
  <c r="J99"/>
  <c i="7" r="J89"/>
  <c r="E113"/>
  <c r="BF126"/>
  <c r="BF127"/>
  <c r="BF132"/>
  <c r="BF133"/>
  <c r="BF138"/>
  <c r="BF140"/>
  <c r="BF143"/>
  <c r="BF145"/>
  <c r="BF148"/>
  <c r="BF149"/>
  <c r="BF154"/>
  <c r="BF158"/>
  <c r="BF160"/>
  <c r="BF161"/>
  <c r="BF171"/>
  <c r="BF172"/>
  <c r="BF174"/>
  <c r="BF175"/>
  <c r="BF178"/>
  <c r="BF179"/>
  <c r="BF186"/>
  <c r="BF188"/>
  <c r="BF189"/>
  <c r="BF191"/>
  <c r="BF192"/>
  <c r="BF195"/>
  <c r="BF130"/>
  <c r="BF134"/>
  <c r="BF135"/>
  <c r="BF144"/>
  <c r="BF156"/>
  <c r="BF164"/>
  <c r="BF167"/>
  <c r="BF169"/>
  <c r="BF173"/>
  <c r="BF128"/>
  <c r="BF129"/>
  <c r="BF147"/>
  <c r="BF150"/>
  <c r="BF152"/>
  <c r="BF153"/>
  <c r="BF162"/>
  <c r="BF165"/>
  <c r="BF168"/>
  <c r="BF170"/>
  <c r="BF177"/>
  <c r="BF180"/>
  <c r="BF184"/>
  <c r="BF190"/>
  <c r="BF193"/>
  <c i="6" r="J89"/>
  <c r="E114"/>
  <c r="F121"/>
  <c r="BF133"/>
  <c r="BF134"/>
  <c r="BF149"/>
  <c r="BF150"/>
  <c r="BF162"/>
  <c r="BF165"/>
  <c r="BF168"/>
  <c r="BF176"/>
  <c r="BF128"/>
  <c r="BF138"/>
  <c r="BF139"/>
  <c r="BF143"/>
  <c r="BF144"/>
  <c r="BF146"/>
  <c r="BF148"/>
  <c r="BF151"/>
  <c r="BF153"/>
  <c r="BF161"/>
  <c r="BF164"/>
  <c r="BF170"/>
  <c r="BF174"/>
  <c r="BF175"/>
  <c r="BF130"/>
  <c r="BF131"/>
  <c r="BF132"/>
  <c r="BF145"/>
  <c r="BF152"/>
  <c r="BF158"/>
  <c r="BF159"/>
  <c r="BF160"/>
  <c r="BF172"/>
  <c r="BF173"/>
  <c r="BF177"/>
  <c r="BF129"/>
  <c r="BF135"/>
  <c r="BF136"/>
  <c r="BF140"/>
  <c r="BF141"/>
  <c r="BF142"/>
  <c r="BF154"/>
  <c r="BF155"/>
  <c r="BF156"/>
  <c r="BF163"/>
  <c r="BF166"/>
  <c r="BF169"/>
  <c r="BF171"/>
  <c i="5" r="BF132"/>
  <c r="BF137"/>
  <c r="BF138"/>
  <c r="BF144"/>
  <c r="BF158"/>
  <c r="BF173"/>
  <c r="BF175"/>
  <c r="BF178"/>
  <c r="BF179"/>
  <c r="J89"/>
  <c r="E119"/>
  <c r="BF134"/>
  <c r="BF135"/>
  <c r="BF136"/>
  <c r="BF147"/>
  <c r="BF150"/>
  <c r="BF152"/>
  <c r="BF169"/>
  <c r="BF172"/>
  <c r="F92"/>
  <c r="BF133"/>
  <c r="BF140"/>
  <c r="BF146"/>
  <c r="BF149"/>
  <c r="BF159"/>
  <c r="BF160"/>
  <c r="BF162"/>
  <c r="BF165"/>
  <c r="BF170"/>
  <c r="BF176"/>
  <c r="BF141"/>
  <c r="BF142"/>
  <c r="BF155"/>
  <c r="BF156"/>
  <c r="BF157"/>
  <c r="BF163"/>
  <c r="BF164"/>
  <c r="BF166"/>
  <c r="BF168"/>
  <c r="BF171"/>
  <c r="BF177"/>
  <c i="4" r="J89"/>
  <c r="BF134"/>
  <c r="BF140"/>
  <c r="BF142"/>
  <c r="BF147"/>
  <c r="BF150"/>
  <c r="BF151"/>
  <c r="BF131"/>
  <c r="BF132"/>
  <c r="BF141"/>
  <c r="BF145"/>
  <c r="BF156"/>
  <c r="F92"/>
  <c r="BF130"/>
  <c r="BF135"/>
  <c r="BF136"/>
  <c r="BF137"/>
  <c r="BF153"/>
  <c r="E85"/>
  <c r="BF129"/>
  <c r="BF133"/>
  <c r="BF139"/>
  <c r="BF144"/>
  <c r="BF152"/>
  <c r="BF157"/>
  <c i="3" r="F92"/>
  <c r="BF136"/>
  <c r="BF158"/>
  <c r="BF160"/>
  <c r="BF168"/>
  <c r="E85"/>
  <c r="BF135"/>
  <c r="BF138"/>
  <c r="BF139"/>
  <c r="BF143"/>
  <c r="BF147"/>
  <c r="BF150"/>
  <c r="BF151"/>
  <c r="BF157"/>
  <c r="BF163"/>
  <c r="BF167"/>
  <c r="BF169"/>
  <c r="BF172"/>
  <c r="BF174"/>
  <c r="BF180"/>
  <c r="J89"/>
  <c r="BF134"/>
  <c r="BF141"/>
  <c r="BF142"/>
  <c r="BF145"/>
  <c r="BF153"/>
  <c r="BF159"/>
  <c r="BF165"/>
  <c r="BF166"/>
  <c r="BF171"/>
  <c r="BF175"/>
  <c r="BF176"/>
  <c r="BF178"/>
  <c r="BF179"/>
  <c r="BF133"/>
  <c r="BF137"/>
  <c r="BF148"/>
  <c r="BF156"/>
  <c r="BF161"/>
  <c r="BF173"/>
  <c i="2" r="E122"/>
  <c r="F129"/>
  <c r="BF135"/>
  <c r="BF142"/>
  <c r="BF153"/>
  <c r="BF156"/>
  <c r="BF157"/>
  <c r="BF164"/>
  <c r="BF176"/>
  <c r="BF137"/>
  <c r="BF179"/>
  <c r="J89"/>
  <c r="BF138"/>
  <c r="BF141"/>
  <c r="BF143"/>
  <c r="BF147"/>
  <c r="BF148"/>
  <c r="BF149"/>
  <c r="BF158"/>
  <c r="BF163"/>
  <c r="BF166"/>
  <c r="BF168"/>
  <c r="BF169"/>
  <c r="BF171"/>
  <c r="BF172"/>
  <c r="BF173"/>
  <c r="BF180"/>
  <c r="BF181"/>
  <c r="BF182"/>
  <c r="BF186"/>
  <c r="BF192"/>
  <c r="BF193"/>
  <c r="BF140"/>
  <c r="BF144"/>
  <c r="BF146"/>
  <c r="BF150"/>
  <c r="BF151"/>
  <c r="BF159"/>
  <c r="BF160"/>
  <c r="BF161"/>
  <c r="BF162"/>
  <c r="BF167"/>
  <c r="BF174"/>
  <c r="BF177"/>
  <c r="BF183"/>
  <c r="BF184"/>
  <c r="BF185"/>
  <c r="BF188"/>
  <c r="BF189"/>
  <c r="J33"/>
  <c i="1" r="AV95"/>
  <c i="2" r="F33"/>
  <c i="1" r="AZ95"/>
  <c i="3" r="J33"/>
  <c i="1" r="AV96"/>
  <c i="3" r="F35"/>
  <c i="1" r="BB96"/>
  <c i="5" r="F35"/>
  <c i="1" r="BB98"/>
  <c i="5" r="F33"/>
  <c i="1" r="AZ98"/>
  <c i="6" r="J33"/>
  <c i="1" r="AV99"/>
  <c i="7" r="F36"/>
  <c i="1" r="BC100"/>
  <c i="8" r="F35"/>
  <c i="1" r="BB101"/>
  <c i="9" r="F35"/>
  <c i="1" r="BB102"/>
  <c i="2" r="F35"/>
  <c i="1" r="BB95"/>
  <c i="3" r="F33"/>
  <c i="1" r="AZ96"/>
  <c i="4" r="F33"/>
  <c i="1" r="AZ97"/>
  <c i="5" r="F36"/>
  <c i="1" r="BC98"/>
  <c i="6" r="F35"/>
  <c i="1" r="BB99"/>
  <c i="6" r="F33"/>
  <c i="1" r="AZ99"/>
  <c i="7" r="F37"/>
  <c i="1" r="BD100"/>
  <c i="7" r="F33"/>
  <c i="1" r="AZ100"/>
  <c i="8" r="F33"/>
  <c i="1" r="AZ101"/>
  <c i="8" r="F37"/>
  <c i="1" r="BD101"/>
  <c i="9" r="J33"/>
  <c i="1" r="AV102"/>
  <c i="2" r="F37"/>
  <c i="1" r="BD95"/>
  <c i="3" r="F37"/>
  <c i="1" r="BD96"/>
  <c i="4" r="J33"/>
  <c i="1" r="AV97"/>
  <c i="4" r="F35"/>
  <c i="1" r="BB97"/>
  <c i="5" r="F37"/>
  <c i="1" r="BD98"/>
  <c i="6" r="F37"/>
  <c i="1" r="BD99"/>
  <c i="7" r="F35"/>
  <c i="1" r="BB100"/>
  <c i="8" r="F36"/>
  <c i="1" r="BC101"/>
  <c i="9" r="F33"/>
  <c i="1" r="AZ102"/>
  <c i="9" r="F36"/>
  <c i="1" r="BC102"/>
  <c i="2" r="F36"/>
  <c i="1" r="BC95"/>
  <c i="3" r="F36"/>
  <c i="1" r="BC96"/>
  <c i="4" r="F36"/>
  <c i="1" r="BC97"/>
  <c i="4" r="F37"/>
  <c i="1" r="BD97"/>
  <c i="5" r="J33"/>
  <c i="1" r="AV98"/>
  <c i="6" r="F36"/>
  <c i="1" r="BC99"/>
  <c i="7" r="J33"/>
  <c i="1" r="AV100"/>
  <c i="8" r="J33"/>
  <c i="1" r="AV101"/>
  <c i="9" r="F37"/>
  <c i="1" r="BD102"/>
  <c i="8" l="1" r="T123"/>
  <c i="6" r="BK125"/>
  <c r="J125"/>
  <c r="J97"/>
  <c i="5" r="T153"/>
  <c i="6" r="P125"/>
  <c r="P124"/>
  <c i="1" r="AU99"/>
  <c i="5" r="R153"/>
  <c i="3" r="T131"/>
  <c i="9" r="T132"/>
  <c r="T131"/>
  <c r="R132"/>
  <c r="R131"/>
  <c i="8" r="R123"/>
  <c i="9" r="BK132"/>
  <c r="J132"/>
  <c r="J97"/>
  <c i="6" r="R125"/>
  <c r="R124"/>
  <c i="5" r="P153"/>
  <c r="P129"/>
  <c i="1" r="AU98"/>
  <c i="5" r="R130"/>
  <c r="R129"/>
  <c i="2" r="P154"/>
  <c r="P132"/>
  <c i="1" r="AU95"/>
  <c i="9" r="P132"/>
  <c r="P131"/>
  <c i="1" r="AU102"/>
  <c i="7" r="T124"/>
  <c r="T123"/>
  <c i="3" r="R131"/>
  <c r="R130"/>
  <c i="8" r="P123"/>
  <c i="1" r="AU101"/>
  <c i="2" r="T154"/>
  <c r="T132"/>
  <c i="4" r="P127"/>
  <c r="P126"/>
  <c i="1" r="AU97"/>
  <c i="7" r="P124"/>
  <c r="P123"/>
  <c i="1" r="AU100"/>
  <c i="5" r="T130"/>
  <c r="T129"/>
  <c i="3" r="T154"/>
  <c i="2" r="R154"/>
  <c r="R132"/>
  <c i="4" r="R127"/>
  <c r="R126"/>
  <c i="2" r="BK133"/>
  <c r="J133"/>
  <c r="J97"/>
  <c i="3" r="BK131"/>
  <c r="J131"/>
  <c r="J97"/>
  <c i="5" r="BK130"/>
  <c r="J130"/>
  <c r="J97"/>
  <c i="9" r="J133"/>
  <c r="J98"/>
  <c i="2" r="BK154"/>
  <c r="J154"/>
  <c r="J103"/>
  <c i="4" r="BK154"/>
  <c r="J154"/>
  <c r="J104"/>
  <c i="7" r="BK124"/>
  <c r="J124"/>
  <c r="J97"/>
  <c i="8" r="BK123"/>
  <c r="J123"/>
  <c r="J96"/>
  <c i="2" r="BK190"/>
  <c r="J190"/>
  <c r="J110"/>
  <c i="4" r="BK127"/>
  <c r="J127"/>
  <c r="J97"/>
  <c i="5" r="BK153"/>
  <c r="J153"/>
  <c r="J104"/>
  <c i="3" r="BK154"/>
  <c r="J154"/>
  <c r="J104"/>
  <c i="4" r="BK148"/>
  <c r="J148"/>
  <c r="J102"/>
  <c i="2" r="J34"/>
  <c i="1" r="AW95"/>
  <c r="AT95"/>
  <c i="5" r="F34"/>
  <c i="1" r="BA98"/>
  <c i="7" r="F34"/>
  <c i="1" r="BA100"/>
  <c i="9" r="F34"/>
  <c i="1" r="BA102"/>
  <c i="3" r="J34"/>
  <c i="1" r="AW96"/>
  <c r="AT96"/>
  <c i="4" r="J34"/>
  <c i="1" r="AW97"/>
  <c r="AT97"/>
  <c i="6" r="F34"/>
  <c i="1" r="BA99"/>
  <c i="8" r="J34"/>
  <c i="1" r="AW101"/>
  <c r="AT101"/>
  <c r="BC94"/>
  <c r="W32"/>
  <c r="BB94"/>
  <c r="W31"/>
  <c i="3" r="F34"/>
  <c i="1" r="BA96"/>
  <c i="4" r="F34"/>
  <c i="1" r="BA97"/>
  <c i="6" r="J34"/>
  <c i="1" r="AW99"/>
  <c r="AT99"/>
  <c i="8" r="F34"/>
  <c i="1" r="BA101"/>
  <c r="AZ94"/>
  <c r="W29"/>
  <c r="BD94"/>
  <c r="W33"/>
  <c i="2" r="F34"/>
  <c i="1" r="BA95"/>
  <c i="5" r="J34"/>
  <c i="1" r="AW98"/>
  <c r="AT98"/>
  <c i="7" r="J34"/>
  <c i="1" r="AW100"/>
  <c r="AT100"/>
  <c i="9" r="J34"/>
  <c i="1" r="AW102"/>
  <c r="AT102"/>
  <c i="3" l="1" r="T130"/>
  <c i="7" r="BK123"/>
  <c r="J123"/>
  <c i="6" r="BK124"/>
  <c r="J124"/>
  <c r="J96"/>
  <c i="9" r="BK131"/>
  <c r="J131"/>
  <c r="J96"/>
  <c i="3" r="BK130"/>
  <c r="J130"/>
  <c r="J96"/>
  <c i="5" r="BK129"/>
  <c r="J129"/>
  <c i="2" r="BK132"/>
  <c r="J132"/>
  <c i="4" r="BK126"/>
  <c r="J126"/>
  <c i="1" r="AU94"/>
  <c i="5" r="J30"/>
  <c i="1" r="AG98"/>
  <c r="BA94"/>
  <c r="W30"/>
  <c i="2" r="J30"/>
  <c i="1" r="AG95"/>
  <c r="AY94"/>
  <c i="7" r="J30"/>
  <c i="1" r="AG100"/>
  <c i="4" r="J30"/>
  <c i="1" r="AG97"/>
  <c r="AV94"/>
  <c r="AK29"/>
  <c i="8" r="J30"/>
  <c i="1" r="AG101"/>
  <c r="AX94"/>
  <c i="4" l="1" r="J39"/>
  <c i="7" r="J39"/>
  <c i="5" r="J39"/>
  <c i="2" r="J39"/>
  <c i="8" r="J39"/>
  <c i="7" r="J96"/>
  <c i="2" r="J96"/>
  <c i="5" r="J96"/>
  <c i="4" r="J96"/>
  <c i="1" r="AN95"/>
  <c r="AN97"/>
  <c r="AN101"/>
  <c r="AN98"/>
  <c r="AN100"/>
  <c i="6" r="J30"/>
  <c i="1" r="AG99"/>
  <c r="AN99"/>
  <c i="3" r="J30"/>
  <c i="1" r="AG96"/>
  <c r="AW94"/>
  <c r="AK30"/>
  <c i="9" r="J30"/>
  <c i="1" r="AG102"/>
  <c i="9" l="1" r="J39"/>
  <c i="3" r="J39"/>
  <c i="6" r="J39"/>
  <c i="1" r="AN96"/>
  <c r="AN102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<sst xmlns="http://schemas.openxmlformats.org/spreadsheetml/2006/main">
  <si>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</si>
  <si>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</si>
  <si>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</si>
  <si>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</si>
  <si>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{86784a4d-cd8d-4ed8-94aa-d390672ae7d8}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</si>
  <si>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</si>
  <si>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</si>
  <si>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</si>
  <si>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</si>
  <si>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</si>
  <si>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</si>
  <si>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</si>
  <si>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</si>
  <si>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2021MH121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</si>
  <si>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</si>
  <si>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</si>
  <si>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ŠKOLAKKLUB - REKONŠTRUKCIA EXTERIÉROV</t>
  </si>
  <si>
    <t>JKSO:</t>
  </si>
  <si>
    <t>KS:</t>
  </si>
  <si>
    <t>Miesto:</t>
  </si>
  <si>
    <t>Mestká časť Bratislava - Nové Mesto</t>
  </si>
  <si>
    <t>Dátum:</t>
  </si>
  <si>
    <t>9. 6. 2021</t>
  </si>
  <si>
    <t>Objednávateľ:</t>
  </si>
  <si>
    <t>IČO:</t>
  </si>
  <si>
    <t>IČ DPH:</t>
  </si>
  <si>
    <t>Zhotoviteľ:</t>
  </si>
  <si>
    <t>Vyplň údaj</t>
  </si>
  <si>
    <t>Projektant:</t>
  </si>
  <si>
    <t>LENKA GULACOVÁ, IRENEJ ŠEREŠ</t>
  </si>
  <si>
    <t>True</t>
  </si>
  <si>
    <t>Spracovateľ:</t>
  </si>
  <si>
    <t>Ing. arch. Irenej Šereš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</si>
  <si>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</si>
  <si>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</si>
  <si>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</si>
  <si>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</si>
  <si>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</si>
  <si>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</si>
  <si>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</si>
  <si>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</si>
  <si>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</si>
  <si>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</si>
  <si>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</si>
  <si>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</si>
  <si>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</si>
  <si>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</si>
  <si>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</si>
  <si>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</si>
  <si>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</si>
  <si>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</si>
  <si>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</si>
  <si>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</si>
  <si>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</si>
  <si>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</si>
  <si>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</si>
  <si>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</si>
  <si>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</si>
  <si>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</si>
  <si>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</si>
  <si>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</si>
  <si>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</si>
  <si>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</si>
  <si>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</si>
  <si>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</si>
  <si>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</si>
  <si>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</si>
  <si>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</si>
  <si>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</si>
  <si>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</si>
  <si>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</si>
  <si>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</si>
  <si>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</si>
  <si>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</si>
  <si>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</si>
  <si>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</si>
  <si>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</si>
  <si>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</si>
  <si>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</si>
  <si>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</si>
  <si>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Vrátnica</t>
  </si>
  <si>
    <t>STA</t>
  </si>
  <si>
    <t>1</t>
  </si>
  <si>
    <t>{af9042c0-fc7d-4b23-ae3b-27e3bad39c04}</t>
  </si>
  <si>
    <t>03</t>
  </si>
  <si>
    <t>Stojisko kontajnerov a parkovisko</t>
  </si>
  <si>
    <t>{a3955b20-e8a3-47b7-96f1-6ab3ffd24d04}</t>
  </si>
  <si>
    <t>04</t>
  </si>
  <si>
    <t>Oplotenie</t>
  </si>
  <si>
    <t>{e2fbd031-6849-4198-85bf-272cd3a2e0c8}</t>
  </si>
  <si>
    <t>05</t>
  </si>
  <si>
    <t>Sklad bicyklov a športového náradia</t>
  </si>
  <si>
    <t>{826ead7a-cffb-42c3-80d0-7529acb9fb58}</t>
  </si>
  <si>
    <t>06</t>
  </si>
  <si>
    <t>Lavičky a pódium</t>
  </si>
  <si>
    <t>{9ae56168-17f1-492e-8ea5-5071828e5def}</t>
  </si>
  <si>
    <t>07</t>
  </si>
  <si>
    <t>Spevnené plochy</t>
  </si>
  <si>
    <t>{8bce8663-df3b-4316-8ce1-0855c39e0bda}</t>
  </si>
  <si>
    <t>08</t>
  </si>
  <si>
    <t>Mobiliár</t>
  </si>
  <si>
    <t>{0cd81440-2474-4301-b499-35220f5e136c}</t>
  </si>
  <si>
    <t>99</t>
  </si>
  <si>
    <t>Sadové úpravy</t>
  </si>
  <si>
    <t>{d521e99b-7c11-43ff-82de-b9d7f02fb62b}</t>
  </si>
  <si>
    <t>KRYCÍ LIST ROZPOČTU</t>
  </si>
  <si>
    <t>Objekt:</t>
  </si>
  <si>
    <t>01 - Vrátnica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</si>
  <si>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</si>
  <si>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</si>
  <si>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</si>
  <si>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</si>
  <si>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</si>
  <si>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</si>
  <si>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</si>
  <si>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</si>
  <si>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</si>
  <si>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</si>
  <si>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</si>
  <si>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</si>
  <si>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</si>
  <si>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</si>
  <si>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</si>
  <si>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</si>
  <si>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</si>
  <si>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</si>
  <si>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</si>
  <si>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</si>
  <si>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</si>
  <si>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</si>
  <si>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</si>
  <si>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</si>
  <si>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</si>
  <si>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</si>
  <si>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</si>
  <si>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</si>
  <si>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</si>
  <si>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</si>
  <si>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</si>
  <si>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</si>
  <si>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</si>
  <si>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</si>
  <si>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</si>
  <si>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</si>
  <si>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4</t>
  </si>
  <si>
    <t>Vodorovné konštrukcie</t>
  </si>
  <si>
    <t>34</t>
  </si>
  <si>
    <t>K</t>
  </si>
  <si>
    <t>451577877.S</t>
  </si>
  <si>
    <t>Podklad pod dlažbu v ploche vodorovnej alebo v sklone do 1:5 hr. 100 mm zo štrkopiesku</t>
  </si>
  <si>
    <t>m2</t>
  </si>
  <si>
    <t>2</t>
  </si>
  <si>
    <t>1734769221</t>
  </si>
  <si>
    <t>5</t>
  </si>
  <si>
    <t>Komunikácie</t>
  </si>
  <si>
    <t>35</t>
  </si>
  <si>
    <t>596911161.S</t>
  </si>
  <si>
    <t>Kladenie betónovej zámkovej dlažby komunikácií pre peších hr. 80 mm pre peších do 50 m2 so zriadením lôžka z kameniva hr. 30 mm</t>
  </si>
  <si>
    <t>2032965476</t>
  </si>
  <si>
    <t>36</t>
  </si>
  <si>
    <t>M</t>
  </si>
  <si>
    <t>592460008500.S</t>
  </si>
  <si>
    <t>Dlažba betónová škárová, rozmer 200x165x80 mm, prírodná</t>
  </si>
  <si>
    <t>8</t>
  </si>
  <si>
    <t>-1204478277</t>
  </si>
  <si>
    <t>6</t>
  </si>
  <si>
    <t>Úpravy povrchov, podlahy, osadenie</t>
  </si>
  <si>
    <t>127</t>
  </si>
  <si>
    <t>622461022.S</t>
  </si>
  <si>
    <t>Vonkajšia omietka stien pastovitá akrylátová ryhovaná, hr. 1,5 mm</t>
  </si>
  <si>
    <t>1743040610</t>
  </si>
  <si>
    <t>125</t>
  </si>
  <si>
    <t>625250548.S</t>
  </si>
  <si>
    <t>Kontaktný zatepľovací systém soklovej alebo vodou namáhanej časti hr. 100 mm, skrutkovacie kotvy</t>
  </si>
  <si>
    <t>-641236290</t>
  </si>
  <si>
    <t>126</t>
  </si>
  <si>
    <t>625250707.S</t>
  </si>
  <si>
    <t>Kontaktný zatepľovací systém z minerálnej vlny hr. 100 mm, skrutkovacie kotvy</t>
  </si>
  <si>
    <t>1582120707</t>
  </si>
  <si>
    <t>132</t>
  </si>
  <si>
    <t>632000001</t>
  </si>
  <si>
    <t>Dodávka a montáž nápisu z hliníkového plechu</t>
  </si>
  <si>
    <t>kpl</t>
  </si>
  <si>
    <t>496290586</t>
  </si>
  <si>
    <t>128</t>
  </si>
  <si>
    <t>632452252.S</t>
  </si>
  <si>
    <t>Cementový poter (vhodný aj ako spádový), pevnosti v tlaku 25 MPa, hr. 65 mm</t>
  </si>
  <si>
    <t>-1341832348</t>
  </si>
  <si>
    <t>9</t>
  </si>
  <si>
    <t>Ostatné konštrukcie a práce-búranie</t>
  </si>
  <si>
    <t>134</t>
  </si>
  <si>
    <t>965081712.S</t>
  </si>
  <si>
    <t xml:space="preserve">Búranie dlažieb, bez podklad. lôžka z xylolit., alebo keramických dlaždíc hr. do 10 mm,  -0,02000t</t>
  </si>
  <si>
    <t>-1826220448</t>
  </si>
  <si>
    <t>136</t>
  </si>
  <si>
    <t>968062745.S</t>
  </si>
  <si>
    <t>Vybúranie drevených okien a dverí</t>
  </si>
  <si>
    <t>ks</t>
  </si>
  <si>
    <t>-84111925</t>
  </si>
  <si>
    <t>135</t>
  </si>
  <si>
    <t>976061111.S</t>
  </si>
  <si>
    <t xml:space="preserve">Vybúranie drevených zábradlí a madiel,  -0,01600t</t>
  </si>
  <si>
    <t>m</t>
  </si>
  <si>
    <t>-1652385567</t>
  </si>
  <si>
    <t>137</t>
  </si>
  <si>
    <t>979081111.S</t>
  </si>
  <si>
    <t>Odvoz sutiny a vybúraných hmôt na skládku do 1 km</t>
  </si>
  <si>
    <t>t</t>
  </si>
  <si>
    <t>-1897702250</t>
  </si>
  <si>
    <t>138</t>
  </si>
  <si>
    <t>979081121.S</t>
  </si>
  <si>
    <t>Odvoz sutiny a vybúraných hmôt na skládku za každý ďalší 1 km</t>
  </si>
  <si>
    <t>2093974010</t>
  </si>
  <si>
    <t>139</t>
  </si>
  <si>
    <t>979089612.S</t>
  </si>
  <si>
    <t>Poplatok za skladovanie - iné odpady zo stavieb a demolácií (17 09), ostatné</t>
  </si>
  <si>
    <t>1731877994</t>
  </si>
  <si>
    <t>Presun hmôt HSV</t>
  </si>
  <si>
    <t>96</t>
  </si>
  <si>
    <t>998011001.S</t>
  </si>
  <si>
    <t>Presun hmôt pre budovy (801, 803, 812), zvislá konštr. z tehál, tvárnic, z kovu výšky do 6 m</t>
  </si>
  <si>
    <t>-619887987</t>
  </si>
  <si>
    <t>PSV</t>
  </si>
  <si>
    <t>Práce a dodávky PSV</t>
  </si>
  <si>
    <t>711</t>
  </si>
  <si>
    <t>Izolácie proti vode a vlhkosti</t>
  </si>
  <si>
    <t>37</t>
  </si>
  <si>
    <t>711111001.S</t>
  </si>
  <si>
    <t>Zhotovenie izolácie proti zemnej vlhkosti vodorovná náterom penetračným za studena</t>
  </si>
  <si>
    <t>16</t>
  </si>
  <si>
    <t>-24906536</t>
  </si>
  <si>
    <t>38</t>
  </si>
  <si>
    <t>111630002700.S</t>
  </si>
  <si>
    <t>Penetračný náter univerzálny s obsahom rozpúšťadiel na betón, bitumenové lepenky a kovové povrchy</t>
  </si>
  <si>
    <t>kg</t>
  </si>
  <si>
    <t>32</t>
  </si>
  <si>
    <t>2140763758</t>
  </si>
  <si>
    <t>69</t>
  </si>
  <si>
    <t>711112001.S</t>
  </si>
  <si>
    <t xml:space="preserve">Zhotovenie  izolácie proti zemnej vlhkosti zvislá penetračným náterom za studena</t>
  </si>
  <si>
    <t>1880009055</t>
  </si>
  <si>
    <t>70</t>
  </si>
  <si>
    <t>-449453386</t>
  </si>
  <si>
    <t>39</t>
  </si>
  <si>
    <t>711141559.S</t>
  </si>
  <si>
    <t xml:space="preserve">Zhotovenie  izolácie proti zemnej vlhkosti a tlakovej vode vodorovná NAIP pritavením</t>
  </si>
  <si>
    <t>-38617700</t>
  </si>
  <si>
    <t>40</t>
  </si>
  <si>
    <t>628310001000.S</t>
  </si>
  <si>
    <t>Pás asfaltový s posypom hr. 3,5 mm vystužený sklenenou rohožou</t>
  </si>
  <si>
    <t>855711595</t>
  </si>
  <si>
    <t>71</t>
  </si>
  <si>
    <t>711142559.S</t>
  </si>
  <si>
    <t xml:space="preserve">Zhotovenie  izolácie proti zemnej vlhkosti a tlakovej vode zvislá NAIP pritavením</t>
  </si>
  <si>
    <t>1643181056</t>
  </si>
  <si>
    <t>72</t>
  </si>
  <si>
    <t>250302427</t>
  </si>
  <si>
    <t>97</t>
  </si>
  <si>
    <t>998711101.S</t>
  </si>
  <si>
    <t>Presun hmôt pre izoláciu proti vode v objektoch výšky do 6 m</t>
  </si>
  <si>
    <t>-1794060286</t>
  </si>
  <si>
    <t>762</t>
  </si>
  <si>
    <t>Konštrukcie tesárske</t>
  </si>
  <si>
    <t>78</t>
  </si>
  <si>
    <t>762431130.S</t>
  </si>
  <si>
    <t>Montáž obloženia stien - vonkajšieho</t>
  </si>
  <si>
    <t>-1149411770</t>
  </si>
  <si>
    <t>79</t>
  </si>
  <si>
    <t>607150000101</t>
  </si>
  <si>
    <t>Drevený obklad - sibírsky smrekovec r. C24 45/28 mm</t>
  </si>
  <si>
    <t>-1986796206</t>
  </si>
  <si>
    <t>80</t>
  </si>
  <si>
    <t>607150000102</t>
  </si>
  <si>
    <t>Odvetraná medzera - vertikálne laty 50/50 na osovú vzdialenosť 460 mm</t>
  </si>
  <si>
    <t>1393983435</t>
  </si>
  <si>
    <t>998762102.S</t>
  </si>
  <si>
    <t>Presun hmôt pre konštrukcie tesárske v objektoch výšky do 12 m</t>
  </si>
  <si>
    <t>-660430779</t>
  </si>
  <si>
    <t>764</t>
  </si>
  <si>
    <t>Konštrukcie klampiarske</t>
  </si>
  <si>
    <t>108</t>
  </si>
  <si>
    <t>764331440.S</t>
  </si>
  <si>
    <t>Lemovanie z pozinkovaného farbeného PZf plechu, na strechách r.š. 400 mm</t>
  </si>
  <si>
    <t>1747940439</t>
  </si>
  <si>
    <t>130</t>
  </si>
  <si>
    <t>764352421.S</t>
  </si>
  <si>
    <t>Žľaby z pozinkovaného farbeného PZf plechu, pododkvapové polkruhové r.š. 200 mm</t>
  </si>
  <si>
    <t>-1579266838</t>
  </si>
  <si>
    <t>131</t>
  </si>
  <si>
    <t>764454452.S</t>
  </si>
  <si>
    <t>Zvodové rúry z pozinkovaného farbeného PZf plechu, kruhové priemer 80 mm</t>
  </si>
  <si>
    <t>-161880166</t>
  </si>
  <si>
    <t>115</t>
  </si>
  <si>
    <t>998764101.S</t>
  </si>
  <si>
    <t>Presun hmôt pre konštrukcie klampiarske v objektoch výšky do 6 m</t>
  </si>
  <si>
    <t>-1876195822</t>
  </si>
  <si>
    <t>765</t>
  </si>
  <si>
    <t>Konštrukcie - krytiny tvrdé</t>
  </si>
  <si>
    <t>129</t>
  </si>
  <si>
    <t>765361000.S</t>
  </si>
  <si>
    <t>Krytina z asfaltových šindľov tvar obdĺžnik, sklon strechy do 21°</t>
  </si>
  <si>
    <t>603258491</t>
  </si>
  <si>
    <t>133</t>
  </si>
  <si>
    <t>998765101.S</t>
  </si>
  <si>
    <t>Presun hmôt pre tvrdé krytiny v objektoch výšky do 6 m</t>
  </si>
  <si>
    <t>1772380299</t>
  </si>
  <si>
    <t>767</t>
  </si>
  <si>
    <t>Konštrukcie doplnkové kovové</t>
  </si>
  <si>
    <t>120</t>
  </si>
  <si>
    <t>767612100.S</t>
  </si>
  <si>
    <t>Montáž okien hliníkových s hydroizolačnými ISO páskami (exteriérová a interiérová)</t>
  </si>
  <si>
    <t>-1398688519</t>
  </si>
  <si>
    <t>121</t>
  </si>
  <si>
    <t>283290006100.S</t>
  </si>
  <si>
    <t>Tesniaca paropriepustná fólia polymér-flísová, š. 290 mm, dĺ. 30 m, pre tesnenie pripájacej škáry okenného rámu a muriva z exteriéru</t>
  </si>
  <si>
    <t>997134088</t>
  </si>
  <si>
    <t>122</t>
  </si>
  <si>
    <t>283290006200.S</t>
  </si>
  <si>
    <t>Tesniaca paronepriepustná fólia polymér-flísová, š. 70 mm, dĺ. 30 m, pre tesnenie pripájacej škáry okenného rámu a muriva z interiéru</t>
  </si>
  <si>
    <t>600386266</t>
  </si>
  <si>
    <t>123</t>
  </si>
  <si>
    <t>553410003900.S</t>
  </si>
  <si>
    <t>Okno hliníkové jednokrídlové OS, vxš 900x700 mm, izolačné dvojsklo</t>
  </si>
  <si>
    <t>370773090</t>
  </si>
  <si>
    <t>124</t>
  </si>
  <si>
    <t>553410003901.S</t>
  </si>
  <si>
    <t>Drevená okenica, vxš 900x700 mm</t>
  </si>
  <si>
    <t>2075041028</t>
  </si>
  <si>
    <t>58</t>
  </si>
  <si>
    <t>767646520.S</t>
  </si>
  <si>
    <t>Montáž dverí kovových - hliníkových, vchodových</t>
  </si>
  <si>
    <t>-1194964718</t>
  </si>
  <si>
    <t>59</t>
  </si>
  <si>
    <t>553410032701.S</t>
  </si>
  <si>
    <t>Dvere hliníkové s oceľovou zárubňou 800/1970 mm</t>
  </si>
  <si>
    <t>66328618</t>
  </si>
  <si>
    <t>113</t>
  </si>
  <si>
    <t>998767101.S</t>
  </si>
  <si>
    <t>Presun hmôt pre kovové stavebné doplnkové konštrukcie v objektoch výšky do 6 m</t>
  </si>
  <si>
    <t>544036858</t>
  </si>
  <si>
    <t>783</t>
  </si>
  <si>
    <t>Nátery</t>
  </si>
  <si>
    <t>140</t>
  </si>
  <si>
    <t>783726000.S</t>
  </si>
  <si>
    <t>Nátery tesárskych konštrukcií syntetické lazurovacím lakom napustením</t>
  </si>
  <si>
    <t>-406122492</t>
  </si>
  <si>
    <t>141</t>
  </si>
  <si>
    <t>783726200.S</t>
  </si>
  <si>
    <t>Nátery tesárskych konštrukcií syntetické na vzduchu schnúce lazurovacím lakom 2x lakovaním</t>
  </si>
  <si>
    <t>1876896105</t>
  </si>
  <si>
    <t>Práce a dodávky M</t>
  </si>
  <si>
    <t>3</t>
  </si>
  <si>
    <t>43-M</t>
  </si>
  <si>
    <t>Montáž oceľových konštrukcií</t>
  </si>
  <si>
    <t>103</t>
  </si>
  <si>
    <t>430420001.S</t>
  </si>
  <si>
    <t>Oceľová konštrukcia jednopodlažnej budovy</t>
  </si>
  <si>
    <t>64</t>
  </si>
  <si>
    <t>-411454879</t>
  </si>
  <si>
    <t>104</t>
  </si>
  <si>
    <t>132110001500.S</t>
  </si>
  <si>
    <t>Oceľová konštrukcia, podľa EN alebo EN ISO S235JRG1 vrátane povrchovej úpravy ( pozink + kotvenie )</t>
  </si>
  <si>
    <t>-95280573</t>
  </si>
  <si>
    <t>VP</t>
  </si>
  <si>
    <t xml:space="preserve">  Práce naviac</t>
  </si>
  <si>
    <t>PN</t>
  </si>
  <si>
    <t>03 - Stojisko kontajnerov a parkovisko</t>
  </si>
  <si>
    <t xml:space="preserve">    1 - Zemné práce</t>
  </si>
  <si>
    <t xml:space="preserve">    2 - Zakladanie</t>
  </si>
  <si>
    <t xml:space="preserve">    712 - Izolácie striech, povlakové krytiny</t>
  </si>
  <si>
    <t xml:space="preserve">    721 - Zdravotechnika - vnútorná kanalizácia</t>
  </si>
  <si>
    <t>Zemné práce</t>
  </si>
  <si>
    <t>87</t>
  </si>
  <si>
    <t>131201101.S</t>
  </si>
  <si>
    <t>Výkop nezapaženej jamy v hornine 3, do 100 m3</t>
  </si>
  <si>
    <t>m3</t>
  </si>
  <si>
    <t>-495626658</t>
  </si>
  <si>
    <t>88</t>
  </si>
  <si>
    <t>131201109.S</t>
  </si>
  <si>
    <t>Hĺbenie nezapažených jám a zárezov. Príplatok za lepivosť horniny 3</t>
  </si>
  <si>
    <t>1195954253</t>
  </si>
  <si>
    <t>91</t>
  </si>
  <si>
    <t>162201102.S</t>
  </si>
  <si>
    <t>Vodorovné premiestnenie výkopku z horniny 1-4 nad 20-50m</t>
  </si>
  <si>
    <t>806011910</t>
  </si>
  <si>
    <t>92</t>
  </si>
  <si>
    <t>162301102.S</t>
  </si>
  <si>
    <t>Vodorovné premiestnenie výkopku po spevnenej ceste z horniny tr.1-4, do 100 m3 na vzdialenosť do 1000 m</t>
  </si>
  <si>
    <t>1772825362</t>
  </si>
  <si>
    <t>93</t>
  </si>
  <si>
    <t>162501105.S</t>
  </si>
  <si>
    <t>Vodorovné premiestnenie výkopku po spevnenej ceste z horniny tr.1-4, do 100 m3, príplatok k cene za každých ďalšich a začatých 1000 m</t>
  </si>
  <si>
    <t>-12794204</t>
  </si>
  <si>
    <t>94</t>
  </si>
  <si>
    <t>171201201.S</t>
  </si>
  <si>
    <t>Uloženie sypaniny na skládky do 100 m3</t>
  </si>
  <si>
    <t>-1856059274</t>
  </si>
  <si>
    <t>95</t>
  </si>
  <si>
    <t>171209002.S</t>
  </si>
  <si>
    <t>Poplatok za skladovanie - zemina a kamenivo (17 05) ostatné</t>
  </si>
  <si>
    <t>-1717560808</t>
  </si>
  <si>
    <t>Zakladanie</t>
  </si>
  <si>
    <t>22</t>
  </si>
  <si>
    <t>271573001.S</t>
  </si>
  <si>
    <t>Násyp pod základové konštrukcie so zhutnením zo štrkopiesku fr.4-8 mm</t>
  </si>
  <si>
    <t>2082666572</t>
  </si>
  <si>
    <t>23</t>
  </si>
  <si>
    <t>273321411.S</t>
  </si>
  <si>
    <t>Betón základových dosiek, železový (bez výstuže), tr. C 25/30</t>
  </si>
  <si>
    <t>-709412004</t>
  </si>
  <si>
    <t>24</t>
  </si>
  <si>
    <t>273362441.S</t>
  </si>
  <si>
    <t>Výstuž základových dosiek zo zvár. sietí KARI, priemer drôtu 8/8 mm, veľkosť oka 100x100 mm</t>
  </si>
  <si>
    <t>458028542</t>
  </si>
  <si>
    <t>30</t>
  </si>
  <si>
    <t>916561111.S</t>
  </si>
  <si>
    <t>Osadenie záhonového alebo parkového obrubníka betón., do lôžka z bet. pros. tr. C 12/15 s bočnou oporou</t>
  </si>
  <si>
    <t>-1403626221</t>
  </si>
  <si>
    <t>31</t>
  </si>
  <si>
    <t>592170001800.S</t>
  </si>
  <si>
    <t>Obrubník parkový, lxšxv 1000x50x200 mm, prírodný</t>
  </si>
  <si>
    <t>579152880</t>
  </si>
  <si>
    <t>712</t>
  </si>
  <si>
    <t>Izolácie striech, povlakové krytiny</t>
  </si>
  <si>
    <t>712370200</t>
  </si>
  <si>
    <t>Zhotovenie kompletnej skladby zelenej "rozchodníkovej" strechy</t>
  </si>
  <si>
    <t>277529952</t>
  </si>
  <si>
    <t>313930002501</t>
  </si>
  <si>
    <t>Substrát Optigreen typ E 50mm</t>
  </si>
  <si>
    <t>148142842</t>
  </si>
  <si>
    <t>313930002502</t>
  </si>
  <si>
    <t>Filtračná textília typ 105</t>
  </si>
  <si>
    <t>-454475798</t>
  </si>
  <si>
    <t>313930002503</t>
  </si>
  <si>
    <t>Nopová drenážna fólia Optigreen FKD 25 - 25mm</t>
  </si>
  <si>
    <t>-275775927</t>
  </si>
  <si>
    <t>313930002504</t>
  </si>
  <si>
    <t xml:space="preserve">Sieťovina  - zvárané poplastované pletivo rozmer oka 50/50mm</t>
  </si>
  <si>
    <t>102521790</t>
  </si>
  <si>
    <t>998712101.S</t>
  </si>
  <si>
    <t>Presun hmôt pre izoláciu povlakovej krytiny v objektoch výšky do 6 m</t>
  </si>
  <si>
    <t>-276696249</t>
  </si>
  <si>
    <t>721</t>
  </si>
  <si>
    <t>Zdravotechnika - vnútorná kanalizácia</t>
  </si>
  <si>
    <t>100</t>
  </si>
  <si>
    <t>721110001</t>
  </si>
  <si>
    <t>Vnútorná kanalizácia</t>
  </si>
  <si>
    <t>832210740</t>
  </si>
  <si>
    <t>-420276658</t>
  </si>
  <si>
    <t>Drevený obklad - sibírsky smrekovec r. C24 45/25 mm</t>
  </si>
  <si>
    <t>67794021</t>
  </si>
  <si>
    <t>Odvetraná medzera - vertikálne laty 50/50 na osovú vzdialenosť 600 mm</t>
  </si>
  <si>
    <t>2000830394</t>
  </si>
  <si>
    <t>553510009002</t>
  </si>
  <si>
    <t>DVOJKRÍDLOVÉ DVERE 1920 / 2260 mm, sibírsky smrekovec</t>
  </si>
  <si>
    <t>477573381</t>
  </si>
  <si>
    <t>2008858358</t>
  </si>
  <si>
    <t>109</t>
  </si>
  <si>
    <t>133310003600.S</t>
  </si>
  <si>
    <t>Tyč oceľová prierezu L rovnoramenný uholník 100x250x5 mm, ozn. 11 373 podľa EN ISO S235JRG1</t>
  </si>
  <si>
    <t>bm</t>
  </si>
  <si>
    <t>-608356582</t>
  </si>
  <si>
    <t>764352427.S</t>
  </si>
  <si>
    <t>Žľaby z pozinkovaného farbeného PZf plechu, pododkvapové polkruhové r.š. 330 mm</t>
  </si>
  <si>
    <t>2021436079</t>
  </si>
  <si>
    <t>764359411.S</t>
  </si>
  <si>
    <t>Kotlík kónický z pozinkovaného farbeného PZf plechu, pre rúry s priemerom do 100 mm</t>
  </si>
  <si>
    <t>-1013087602</t>
  </si>
  <si>
    <t>-107469418</t>
  </si>
  <si>
    <t>119</t>
  </si>
  <si>
    <t>767392112.S</t>
  </si>
  <si>
    <t>Montáž krytiny striech plechom tvarovaným skrutkovaním</t>
  </si>
  <si>
    <t>-1207130186</t>
  </si>
  <si>
    <t>138310006910</t>
  </si>
  <si>
    <t>Plech trapézový pozinkovaný T 153</t>
  </si>
  <si>
    <t>2125145225</t>
  </si>
  <si>
    <t>04 - Oplotenie</t>
  </si>
  <si>
    <t>89</t>
  </si>
  <si>
    <t>132201101.S</t>
  </si>
  <si>
    <t>Výkop ryhy do šírky 600 mm v horn.3 do 100 m3</t>
  </si>
  <si>
    <t>132964869</t>
  </si>
  <si>
    <t>90</t>
  </si>
  <si>
    <t>132201109.S</t>
  </si>
  <si>
    <t>Príplatok k cene za lepivosť pri hĺbení rýh šírky do 600 mm zapažených i nezapažených s urovnaním dna v hornine 3</t>
  </si>
  <si>
    <t>-293883731</t>
  </si>
  <si>
    <t>25</t>
  </si>
  <si>
    <t>274313612.S</t>
  </si>
  <si>
    <t>Betón základových pásov, prostý tr. C 20/25</t>
  </si>
  <si>
    <t>1504017342</t>
  </si>
  <si>
    <t>6071500001X2</t>
  </si>
  <si>
    <t>Drevený obklad - Dvere dvojkrídlové 1620 / 2000</t>
  </si>
  <si>
    <t>-2054537110</t>
  </si>
  <si>
    <t>Oceľová konštrukcia, podľa EN alebo EN ISO S235JRG1 vrátane povrchovej úpravy</t>
  </si>
  <si>
    <t>05 - Sklad bicyklov a športového náradia</t>
  </si>
  <si>
    <t>117</t>
  </si>
  <si>
    <t>1619095648</t>
  </si>
  <si>
    <t>118</t>
  </si>
  <si>
    <t>-1235212113</t>
  </si>
  <si>
    <t>-1291873585</t>
  </si>
  <si>
    <t>1368406118</t>
  </si>
  <si>
    <t>692896369</t>
  </si>
  <si>
    <t>12</t>
  </si>
  <si>
    <t>-1355035030</t>
  </si>
  <si>
    <t>-1772946717</t>
  </si>
  <si>
    <t>6071500001X3</t>
  </si>
  <si>
    <t>Drevený obklad - Dvere 1800 / 1970</t>
  </si>
  <si>
    <t>2019207148</t>
  </si>
  <si>
    <t>-1221704501</t>
  </si>
  <si>
    <t>-46827989</t>
  </si>
  <si>
    <t>-498486127</t>
  </si>
  <si>
    <t>-49808709</t>
  </si>
  <si>
    <t>102092697</t>
  </si>
  <si>
    <t>767651210.S</t>
  </si>
  <si>
    <t>Montáž vrát otočných, osadených do oceľovej zárubne z dielov, s plochou do 6 m2</t>
  </si>
  <si>
    <t>-707647422</t>
  </si>
  <si>
    <t>553510009900.S</t>
  </si>
  <si>
    <t>Brána oceľová dvojkrídlová, vrátane zárubne, zateplená, 2500 x 2260 mm</t>
  </si>
  <si>
    <t>-1639180454</t>
  </si>
  <si>
    <t>06 - Lavičky a pódium</t>
  </si>
  <si>
    <t xml:space="preserve">    9.1 - Pódium</t>
  </si>
  <si>
    <t xml:space="preserve">    9.2 - Lavička 4 - Dopravné ihrisko</t>
  </si>
  <si>
    <t xml:space="preserve">    9.3 - Lavička 3 - Florball</t>
  </si>
  <si>
    <t xml:space="preserve">    9.4 - Lavička 3 - Pingpong</t>
  </si>
  <si>
    <t xml:space="preserve">    9.5 - Kruhové lavičky</t>
  </si>
  <si>
    <t>9.1</t>
  </si>
  <si>
    <t>Pódium</t>
  </si>
  <si>
    <t>792026731</t>
  </si>
  <si>
    <t>1040944529</t>
  </si>
  <si>
    <t>-1217118021</t>
  </si>
  <si>
    <t>-2125833242</t>
  </si>
  <si>
    <t>275857733</t>
  </si>
  <si>
    <t>7624311001</t>
  </si>
  <si>
    <t xml:space="preserve">Montáž a dodávka pódia </t>
  </si>
  <si>
    <t>9.2</t>
  </si>
  <si>
    <t>Lavička 4 - Dopravné ihrisko</t>
  </si>
  <si>
    <t>-1731711757</t>
  </si>
  <si>
    <t>1669164922</t>
  </si>
  <si>
    <t>-280628595</t>
  </si>
  <si>
    <t>-1725625290</t>
  </si>
  <si>
    <t>142</t>
  </si>
  <si>
    <t>-1072525067</t>
  </si>
  <si>
    <t>143</t>
  </si>
  <si>
    <t>-450618774</t>
  </si>
  <si>
    <t>144</t>
  </si>
  <si>
    <t>-1734942370</t>
  </si>
  <si>
    <t>145</t>
  </si>
  <si>
    <t>-823755938</t>
  </si>
  <si>
    <t>146</t>
  </si>
  <si>
    <t>7624311002</t>
  </si>
  <si>
    <t>Montáž a dodávka lavičky</t>
  </si>
  <si>
    <t>-2141250290</t>
  </si>
  <si>
    <t>9.3</t>
  </si>
  <si>
    <t>Lavička 3 - Florball</t>
  </si>
  <si>
    <t>147</t>
  </si>
  <si>
    <t>-1763139827</t>
  </si>
  <si>
    <t>148</t>
  </si>
  <si>
    <t>-1646264692</t>
  </si>
  <si>
    <t>149</t>
  </si>
  <si>
    <t>-579475732</t>
  </si>
  <si>
    <t>150</t>
  </si>
  <si>
    <t>-388196408</t>
  </si>
  <si>
    <t>151</t>
  </si>
  <si>
    <t>-671990836</t>
  </si>
  <si>
    <t>152</t>
  </si>
  <si>
    <t>967413607</t>
  </si>
  <si>
    <t>153</t>
  </si>
  <si>
    <t>-1319943406</t>
  </si>
  <si>
    <t>154</t>
  </si>
  <si>
    <t>1564263361</t>
  </si>
  <si>
    <t>155</t>
  </si>
  <si>
    <t>952610561</t>
  </si>
  <si>
    <t>9.4</t>
  </si>
  <si>
    <t>Lavička 3 - Pingpong</t>
  </si>
  <si>
    <t>156</t>
  </si>
  <si>
    <t>-506268106</t>
  </si>
  <si>
    <t>157</t>
  </si>
  <si>
    <t>-816266534</t>
  </si>
  <si>
    <t>158</t>
  </si>
  <si>
    <t>-1990173545</t>
  </si>
  <si>
    <t>159</t>
  </si>
  <si>
    <t>-332743055</t>
  </si>
  <si>
    <t>160</t>
  </si>
  <si>
    <t>-236280598</t>
  </si>
  <si>
    <t>161</t>
  </si>
  <si>
    <t>419005333</t>
  </si>
  <si>
    <t>162</t>
  </si>
  <si>
    <t>-1366765131</t>
  </si>
  <si>
    <t>163</t>
  </si>
  <si>
    <t>1510207967</t>
  </si>
  <si>
    <t>164</t>
  </si>
  <si>
    <t>465091531</t>
  </si>
  <si>
    <t>9.5</t>
  </si>
  <si>
    <t>Kruhové lavičky</t>
  </si>
  <si>
    <t>177</t>
  </si>
  <si>
    <t>-833578724</t>
  </si>
  <si>
    <t>178</t>
  </si>
  <si>
    <t>-677131657</t>
  </si>
  <si>
    <t>179</t>
  </si>
  <si>
    <t>-1661140974</t>
  </si>
  <si>
    <t>180</t>
  </si>
  <si>
    <t>1622729697</t>
  </si>
  <si>
    <t>181</t>
  </si>
  <si>
    <t>688502842</t>
  </si>
  <si>
    <t>182</t>
  </si>
  <si>
    <t>-1147823919</t>
  </si>
  <si>
    <t>184</t>
  </si>
  <si>
    <t>275313612.S</t>
  </si>
  <si>
    <t>Betón základových pätiek, prostý tr. C 20/25</t>
  </si>
  <si>
    <t>2020574663</t>
  </si>
  <si>
    <t>183</t>
  </si>
  <si>
    <t>-1342257438</t>
  </si>
  <si>
    <t>175</t>
  </si>
  <si>
    <t>7624311021</t>
  </si>
  <si>
    <t>Montáž a dodávka lavičky priemer 3000 mm</t>
  </si>
  <si>
    <t>1408694029</t>
  </si>
  <si>
    <t>176</t>
  </si>
  <si>
    <t>7624311022</t>
  </si>
  <si>
    <t>Montáž a dodávka lavičky priemer 8000 mm</t>
  </si>
  <si>
    <t>154863885</t>
  </si>
  <si>
    <t>07 - Spevnené plochy</t>
  </si>
  <si>
    <t>46</t>
  </si>
  <si>
    <t>113106121.S</t>
  </si>
  <si>
    <t xml:space="preserve">Rozoberanie dlažby, z betónových alebo kamenin. dlaždíc, dosiek alebo tvaroviek,  -0,13800t</t>
  </si>
  <si>
    <t>-2127366088</t>
  </si>
  <si>
    <t>47</t>
  </si>
  <si>
    <t>113107242.S</t>
  </si>
  <si>
    <t xml:space="preserve">Odstránenie krytu asfaltového v ploche nad 200 m2, hr. nad 50 do 100 mm,  -0,18100t</t>
  </si>
  <si>
    <t>-1983885981</t>
  </si>
  <si>
    <t>48</t>
  </si>
  <si>
    <t>113307212.S</t>
  </si>
  <si>
    <t xml:space="preserve">Odstránenie podkladu v ploche nad 200 m2 z kameniva ťaženého, hr. vrstvy 100 do 200 mm,  -0,24000t</t>
  </si>
  <si>
    <t>348661343</t>
  </si>
  <si>
    <t>45</t>
  </si>
  <si>
    <t>120901122.S</t>
  </si>
  <si>
    <t>Búranie konštrukcií z betónu prostého prekladaného kameňom v odkopávkach</t>
  </si>
  <si>
    <t>-1549639409</t>
  </si>
  <si>
    <t>122201102.S</t>
  </si>
  <si>
    <t>Odkopávka a prekopávka nezapažená v hornine 3, nad 100 do 1000 m3</t>
  </si>
  <si>
    <t>-1430219534</t>
  </si>
  <si>
    <t>-975803250</t>
  </si>
  <si>
    <t>41</t>
  </si>
  <si>
    <t>-1471569163</t>
  </si>
  <si>
    <t>42</t>
  </si>
  <si>
    <t>-983886600</t>
  </si>
  <si>
    <t>43</t>
  </si>
  <si>
    <t>171201202.S</t>
  </si>
  <si>
    <t>Uloženie sypaniny na skládky nad 100 do 1000 m3</t>
  </si>
  <si>
    <t>-1658668136</t>
  </si>
  <si>
    <t>44</t>
  </si>
  <si>
    <t>-676276248</t>
  </si>
  <si>
    <t>73</t>
  </si>
  <si>
    <t>180402111.S</t>
  </si>
  <si>
    <t>Založenie trávnika parkového výsevom v rovine do 1:5</t>
  </si>
  <si>
    <t>-1151178430</t>
  </si>
  <si>
    <t>74</t>
  </si>
  <si>
    <t>005720001400.S</t>
  </si>
  <si>
    <t>Osivá tráv - semená parkovej zmesi</t>
  </si>
  <si>
    <t>2114542760</t>
  </si>
  <si>
    <t>180502212.S</t>
  </si>
  <si>
    <t>Založenie ihriskového trávnika mačinovaním na vrstve substrátu</t>
  </si>
  <si>
    <t>917041896</t>
  </si>
  <si>
    <t>-1021517048</t>
  </si>
  <si>
    <t>181101102.S</t>
  </si>
  <si>
    <t>Úprava pláne v zárezoch v hornine 1-4 so zhutnením</t>
  </si>
  <si>
    <t>-1861984572</t>
  </si>
  <si>
    <t>181301101.S</t>
  </si>
  <si>
    <t>Rozprestretie ornice v rovine, plocha do 500 m2, hr.do 100 mm</t>
  </si>
  <si>
    <t>1168358232</t>
  </si>
  <si>
    <t>52</t>
  </si>
  <si>
    <t>103640000103.S</t>
  </si>
  <si>
    <t>Zemina pre terénne úpravy - ornica + priesok + štrk 8-16 + štrk 4-8 ( vrátane hnojiva a pôdneho kondicionéru ) v hrúbke 200 mm</t>
  </si>
  <si>
    <t>246568605</t>
  </si>
  <si>
    <t>60</t>
  </si>
  <si>
    <t>181301104.S</t>
  </si>
  <si>
    <t>Rozprestretie ornice v rovine, plocha do 500 m2, hr. do 100 mm</t>
  </si>
  <si>
    <t>-2008620657</t>
  </si>
  <si>
    <t>61</t>
  </si>
  <si>
    <t>103640000104.S</t>
  </si>
  <si>
    <t>Zemina pre terénne úpravy - ornica + hrubý a jemný štrk v pomere 20 : 80 v hrúbke 60 mm</t>
  </si>
  <si>
    <t>788994868</t>
  </si>
  <si>
    <t>181301116.S</t>
  </si>
  <si>
    <t>Rozprestretie ornice v rovine, plocha nad 500 m2, hr. do 200 mm</t>
  </si>
  <si>
    <t>656028151</t>
  </si>
  <si>
    <t>103640000100.S</t>
  </si>
  <si>
    <t>Zemina pre terénne úpravy - ornica</t>
  </si>
  <si>
    <t>2131818245</t>
  </si>
  <si>
    <t>583310003800.S</t>
  </si>
  <si>
    <t>Štrkopiesok frakcia 16-32 mm</t>
  </si>
  <si>
    <t>-128175067</t>
  </si>
  <si>
    <t>66</t>
  </si>
  <si>
    <t>182001111.S</t>
  </si>
  <si>
    <t>Plošná úprava terénu s doplnením ornice</t>
  </si>
  <si>
    <t>1496567836</t>
  </si>
  <si>
    <t>67</t>
  </si>
  <si>
    <t>-1944536853</t>
  </si>
  <si>
    <t>65</t>
  </si>
  <si>
    <t>183403111.S</t>
  </si>
  <si>
    <t>Obrobenie pôdy prekopaním do hĺbky nad 50 do 100 mm v rovine alebo na svahu do 1:5</t>
  </si>
  <si>
    <t>-1728316431</t>
  </si>
  <si>
    <t>183403114.S</t>
  </si>
  <si>
    <t>Obrobenie pôdy kultivátorovaním v rovine alebo na svahu do 1:5</t>
  </si>
  <si>
    <t>264210212</t>
  </si>
  <si>
    <t>183410025.S</t>
  </si>
  <si>
    <t>Vertikutácia trávnika plochy nad 500 m2 v rovine alebo na svahu do 1:5</t>
  </si>
  <si>
    <t>204015480</t>
  </si>
  <si>
    <t>68</t>
  </si>
  <si>
    <t>184802710.S</t>
  </si>
  <si>
    <t>Mechanické odburinenie trávnikov, chodníkov plochy do 500 m2 v rovine alebo na svahu do 1:5</t>
  </si>
  <si>
    <t>275843507</t>
  </si>
  <si>
    <t>185803411.S</t>
  </si>
  <si>
    <t>Vyhrabanie trávnika v rovine alebo na svahu do 1:5</t>
  </si>
  <si>
    <t>-485303253</t>
  </si>
  <si>
    <t>Podklad pod dlažbu v ploche vodorovnej alebo v sklone do 1:5 hr. 40 mm zo štrkopiesku fr. 4-8 mm</t>
  </si>
  <si>
    <t>-1372450399</t>
  </si>
  <si>
    <t>7</t>
  </si>
  <si>
    <t>457971111.S</t>
  </si>
  <si>
    <t>Zriadenie vrstvy z geotextílie s presahom s dočas. zaťaž. podkladu so sklonom do 1:5, šírky geotextílie do 3 m</t>
  </si>
  <si>
    <t>-224109202</t>
  </si>
  <si>
    <t>693110004500.S</t>
  </si>
  <si>
    <t>Geotextília GEOMATEX TST</t>
  </si>
  <si>
    <t>1853024916</t>
  </si>
  <si>
    <t>56421011101</t>
  </si>
  <si>
    <t>Kryt pre mlátový chodník z fr. 0-4 mm s rozprestretím, vlhčením a zhutnením do hr. 40 mm, plochy do 200 m2 ( hlinito piesčitá lomová presievka - sivá )</t>
  </si>
  <si>
    <t>1450431915</t>
  </si>
  <si>
    <t>56421011102</t>
  </si>
  <si>
    <t>Kryt pre mlátový chodník z fr. 0-4 mm s rozprestretím, vlhčením a zhutnením do hr. 40 mm, plochy do 200 m2 ( hlinito piesčitá lomová presievka - červená )</t>
  </si>
  <si>
    <t>601954229</t>
  </si>
  <si>
    <t>21</t>
  </si>
  <si>
    <t>564210311.S</t>
  </si>
  <si>
    <t>Podklad pre mlátový chodník zo štrkopiesku fr. 0-32 mm s rozprestretím, vlhčením a zhutnením hr. 100 mm, plochy do 200 m2</t>
  </si>
  <si>
    <t>634545116</t>
  </si>
  <si>
    <t>564261811.S</t>
  </si>
  <si>
    <t>Podklad alebo podsyp zo štrkopiesku vymývaného fr. 16-22 mm s rozprestretím a zhutnením, po zhutnení hr. 200 mm</t>
  </si>
  <si>
    <t>-1094901010</t>
  </si>
  <si>
    <t>17</t>
  </si>
  <si>
    <t>564281111.S</t>
  </si>
  <si>
    <t>Podklad alebo podsyp zo štrkopiesku fr. 4-8 mm s rozprestretím, vlhčením a zhutnením, po zhutnení hr. 300 mm</t>
  </si>
  <si>
    <t>1405786589</t>
  </si>
  <si>
    <t>564281211.S</t>
  </si>
  <si>
    <t>Podklad alebo podsyp z piesku s rozprestretím, vlhčením a zhutnením, po zhutnení hr. 400 mm</t>
  </si>
  <si>
    <t>-1556256381</t>
  </si>
  <si>
    <t>62</t>
  </si>
  <si>
    <t>564730111.S</t>
  </si>
  <si>
    <t>Podklad alebo kryt z kameniva hrubého drveného veľ. 8-16 mm s rozprestretím a zhutnením hr. 100 mm</t>
  </si>
  <si>
    <t>-802874687</t>
  </si>
  <si>
    <t>564750111.S</t>
  </si>
  <si>
    <t>Podklad alebo kryt z kameniva hrubého drveného veľ. 8-16 mm s rozprestretím a zhutnením hr. 150 mm</t>
  </si>
  <si>
    <t>-2127397746</t>
  </si>
  <si>
    <t>564750311.S</t>
  </si>
  <si>
    <t>Podklad pre mlátový chodník z kameniva hrubého drveného fr. 16-32 mm s rozprestretím a zhutnením hr. 100 mm, plochy do 200 m2</t>
  </si>
  <si>
    <t>1273441302</t>
  </si>
  <si>
    <t>564760211.S</t>
  </si>
  <si>
    <t>Podklad alebo kryt z kameniva hrubého drveného veľ. 16-32 mm s rozprestretím a zhutnením hr. 200 mm</t>
  </si>
  <si>
    <t>1908174982</t>
  </si>
  <si>
    <t>63</t>
  </si>
  <si>
    <t>564761111.S</t>
  </si>
  <si>
    <t>Podklad alebo kryt z kameniva hrubého drveného veľ. 32-63 mm s rozprestretím a zhutnením hr. 200 mm</t>
  </si>
  <si>
    <t>672983264</t>
  </si>
  <si>
    <t>10</t>
  </si>
  <si>
    <t>564851111.S</t>
  </si>
  <si>
    <t>Podklad zo štrkodrviny s rozprestretím a zhutnením, po zhutnení hr. 150 mm - UM ŠD 0/63, Gc</t>
  </si>
  <si>
    <t>-1190276650</t>
  </si>
  <si>
    <t>567122114.S</t>
  </si>
  <si>
    <t>Podklad z kameniva stmeleného cementom s rozprestretím a zhutnením, CBGM C 8/10 (C 6/8), po zhutnení hr. 150 mm</t>
  </si>
  <si>
    <t>-841724477</t>
  </si>
  <si>
    <t>15</t>
  </si>
  <si>
    <t>567134115.S</t>
  </si>
  <si>
    <t>Podklad z podkladového betónu PB I tr. C 20/25 hr. 200 mm</t>
  </si>
  <si>
    <t>1890599021</t>
  </si>
  <si>
    <t>29</t>
  </si>
  <si>
    <t>573131102.S</t>
  </si>
  <si>
    <t>Postrek asfaltový infiltračný s posypom kamenivom z cestnej emulzie v množstve 0,80 kg/m2</t>
  </si>
  <si>
    <t>-2134988097</t>
  </si>
  <si>
    <t>576123121.S</t>
  </si>
  <si>
    <t>Nástrek asfaltový na florballové ihrisko, hr. 50 mm</t>
  </si>
  <si>
    <t>-996603702</t>
  </si>
  <si>
    <t>577144219.S</t>
  </si>
  <si>
    <t>Asfaltový betón vrstva v pruhu š. do 3 m z nemodifik. asfaltu tr. I, po zhutnení hr. 50 mm - farbená</t>
  </si>
  <si>
    <t>154114411</t>
  </si>
  <si>
    <t>14</t>
  </si>
  <si>
    <t>589150021.S</t>
  </si>
  <si>
    <t>Športový povrch z tartanu 13 mm + SBR</t>
  </si>
  <si>
    <t>424974940</t>
  </si>
  <si>
    <t>11</t>
  </si>
  <si>
    <t>589160021.S</t>
  </si>
  <si>
    <t>Športový povrch multifunkčný z EPDM 10 mm ( vrátane čiarovania )</t>
  </si>
  <si>
    <t>-1305518495</t>
  </si>
  <si>
    <t>589170021.S</t>
  </si>
  <si>
    <t>Športový povrch atletický z SBR 20 mm</t>
  </si>
  <si>
    <t>1739350010</t>
  </si>
  <si>
    <t>596811320.S</t>
  </si>
  <si>
    <t>Kladenie betónovej dlažby s vyplnením škár do lôžka z kameniva, veľ. do 0,25 m2 plochy do 50 m2</t>
  </si>
  <si>
    <t>1159153889</t>
  </si>
  <si>
    <t>26</t>
  </si>
  <si>
    <t>592460014400.S</t>
  </si>
  <si>
    <t>Platňa betónová, rozmer 1000x300x80 mm</t>
  </si>
  <si>
    <t>864427709</t>
  </si>
  <si>
    <t>596811323.S</t>
  </si>
  <si>
    <t>Kladenie betónovej dlažby s vyplnením škár do lôžka z kameniva, veľ. do 0,25 m2 plochy nad 300 m2</t>
  </si>
  <si>
    <t>2062284511</t>
  </si>
  <si>
    <t>592460004400.S</t>
  </si>
  <si>
    <t>Dlažba betónová, rozmer 300x600x60 mm ( ref výrobok Semmelrock Asti Eco )</t>
  </si>
  <si>
    <t>-2042818381</t>
  </si>
  <si>
    <t>592460004401.S</t>
  </si>
  <si>
    <t>Dlažba betónová, hr. 70 mm ( ref výrobok Semmelrock Asti Kombi )</t>
  </si>
  <si>
    <t>1607014874</t>
  </si>
  <si>
    <t>53</t>
  </si>
  <si>
    <t>917812111</t>
  </si>
  <si>
    <t>Osadenie chodník. obrubníka kovového do lôžka z betónu</t>
  </si>
  <si>
    <t>-1321021527</t>
  </si>
  <si>
    <t>54</t>
  </si>
  <si>
    <t>5922902990</t>
  </si>
  <si>
    <t>Skrytý obrubník, ref. DEMA kovový obrubník na trávnik do záhrady 118x20 cm</t>
  </si>
  <si>
    <t>-539184417</t>
  </si>
  <si>
    <t>55</t>
  </si>
  <si>
    <t>917832111.S</t>
  </si>
  <si>
    <t>Osadenie chodník. obrubníka betónového stojatého do lôžka z betónu prosteho tr. C 12/15 bez bočnej opory</t>
  </si>
  <si>
    <t>340668617</t>
  </si>
  <si>
    <t>56</t>
  </si>
  <si>
    <t>-599119628</t>
  </si>
  <si>
    <t>57</t>
  </si>
  <si>
    <t>918101111.S</t>
  </si>
  <si>
    <t>Lôžko pod obrubníky, krajníky alebo obruby z dlažobných kociek z betónu prostého tr. C 12/15</t>
  </si>
  <si>
    <t>-1895327399</t>
  </si>
  <si>
    <t>49</t>
  </si>
  <si>
    <t>1637262050</t>
  </si>
  <si>
    <t>50</t>
  </si>
  <si>
    <t>-1130674492</t>
  </si>
  <si>
    <t>51</t>
  </si>
  <si>
    <t>979089012.S</t>
  </si>
  <si>
    <t>Poplatok za skladovanie - betón, tehly, dlaždice (17 01) ostatné</t>
  </si>
  <si>
    <t>-1975615647</t>
  </si>
  <si>
    <t>19</t>
  </si>
  <si>
    <t>998222012.S</t>
  </si>
  <si>
    <t>Presun hmôt na spevnených plochách s krytom z kameniva (8233, 8235) pre akékoľvek dľžky</t>
  </si>
  <si>
    <t>163726813</t>
  </si>
  <si>
    <t>08 - Mobiliár</t>
  </si>
  <si>
    <t>D1 - KONŠTRUKCIE FLORBALOVÉHO IHRISKA</t>
  </si>
  <si>
    <t>D2 - HERNÉ PRVKY</t>
  </si>
  <si>
    <t>D3 - ATYPICKÉ PRVKY</t>
  </si>
  <si>
    <t>D4 - MOBILIÁR</t>
  </si>
  <si>
    <t>D6 - OSVETLENIE A VODA</t>
  </si>
  <si>
    <t>D7 - OSTATNÉ</t>
  </si>
  <si>
    <t>D1</t>
  </si>
  <si>
    <t>KONŠTRUKCIE FLORBALOVÉHO IHRISKA</t>
  </si>
  <si>
    <t>Pol41</t>
  </si>
  <si>
    <t>oplotenie ihriska v.3,00 m</t>
  </si>
  <si>
    <t>1795243689</t>
  </si>
  <si>
    <t>Pol42</t>
  </si>
  <si>
    <t>mantinely floorball</t>
  </si>
  <si>
    <t>-1096316162</t>
  </si>
  <si>
    <t>D2</t>
  </si>
  <si>
    <t>HERNÉ PRVKY</t>
  </si>
  <si>
    <t>Pol43</t>
  </si>
  <si>
    <t>ping-pongový stôl</t>
  </si>
  <si>
    <t>-671784981</t>
  </si>
  <si>
    <t>Pol44</t>
  </si>
  <si>
    <t>Kompan, Točidlo Spinner Bowl</t>
  </si>
  <si>
    <t>-2121655832</t>
  </si>
  <si>
    <t>Pol90</t>
  </si>
  <si>
    <t>Ihriskovo, lezecký šesťuholník ( dodávka a montáž )</t>
  </si>
  <si>
    <t>-1964888703</t>
  </si>
  <si>
    <t>Pol91</t>
  </si>
  <si>
    <t>Ihriskovo, Pyramída, výška 2m ( dodávka a montáž )</t>
  </si>
  <si>
    <t>842512119</t>
  </si>
  <si>
    <t>Pol92</t>
  </si>
  <si>
    <t>Ihriskovo, Trojhojdačka s hniezdom ( dodávka a montáž )</t>
  </si>
  <si>
    <t>99395262</t>
  </si>
  <si>
    <t>D3</t>
  </si>
  <si>
    <t>ATYPICKÉ PRVKY</t>
  </si>
  <si>
    <t>Pol47</t>
  </si>
  <si>
    <t>šach, kompan, STM MAT 60x60x72 cm, kotvený pod dlažbou</t>
  </si>
  <si>
    <t>-1471090832</t>
  </si>
  <si>
    <t>D4</t>
  </si>
  <si>
    <t>MOBILIÁR</t>
  </si>
  <si>
    <t>Pol50</t>
  </si>
  <si>
    <t>stojan na bicykel, mmcite, Velo, VL 140</t>
  </si>
  <si>
    <t>-1886166006</t>
  </si>
  <si>
    <t>Pol51</t>
  </si>
  <si>
    <t>stojan na bicykel, mmcite, Lotlimit, SL 505</t>
  </si>
  <si>
    <t>-416859081</t>
  </si>
  <si>
    <t>Pol52</t>
  </si>
  <si>
    <t>odpadkový kôš, mmcite, Crystal, CS 331</t>
  </si>
  <si>
    <t>-1760941854</t>
  </si>
  <si>
    <t>13</t>
  </si>
  <si>
    <t>Pol53</t>
  </si>
  <si>
    <t>parkové lavičky, mmcite, Limpido, LLP 255</t>
  </si>
  <si>
    <t>751005161</t>
  </si>
  <si>
    <t>Pol54</t>
  </si>
  <si>
    <t>parkové lavičky, mmcite, Limpido, LLP 235</t>
  </si>
  <si>
    <t>-538516996</t>
  </si>
  <si>
    <t>Pol55</t>
  </si>
  <si>
    <t>parkové lavičky, mmcite, Limpido, LLP 205</t>
  </si>
  <si>
    <t>-660507300</t>
  </si>
  <si>
    <t>Pol56</t>
  </si>
  <si>
    <t>parkové lavičky, mmcite, Limpido, LLP 226</t>
  </si>
  <si>
    <t>594204437</t>
  </si>
  <si>
    <t>18</t>
  </si>
  <si>
    <t>Pol58</t>
  </si>
  <si>
    <t>parkové lavičky, mmcite, Vera Solo LVS111t</t>
  </si>
  <si>
    <t>1596245400</t>
  </si>
  <si>
    <t>Pol61</t>
  </si>
  <si>
    <t xml:space="preserve">stolček  kotvený pod dlažbou, mmcite, Pixel, PIX91</t>
  </si>
  <si>
    <t>-64584251</t>
  </si>
  <si>
    <t>Pol62</t>
  </si>
  <si>
    <t>pítko, mmcite, Hydro, HD 410</t>
  </si>
  <si>
    <t>-1566656672</t>
  </si>
  <si>
    <t>Pol99</t>
  </si>
  <si>
    <t xml:space="preserve">parkové lavičky s operadlom, mmcite, Vera LV151 </t>
  </si>
  <si>
    <t>-44565557</t>
  </si>
  <si>
    <t>D6</t>
  </si>
  <si>
    <t>OSVETLENIE A VODA</t>
  </si>
  <si>
    <t>33</t>
  </si>
  <si>
    <t>Pol63.1</t>
  </si>
  <si>
    <t>Areálové osvetlenie, výmena žiaroviek a náter</t>
  </si>
  <si>
    <t>414541452</t>
  </si>
  <si>
    <t>Pol63.2</t>
  </si>
  <si>
    <t>Osvetlenie na ihrisko ( STK 76/80/3K12 výšky 8 m ) - stožiar</t>
  </si>
  <si>
    <t>396259727</t>
  </si>
  <si>
    <t>Pol63.3</t>
  </si>
  <si>
    <t>Osvetlenie na ihrisko ( FGH LANZINI INTEGRA ASYM S7 160 W ) - reflektor</t>
  </si>
  <si>
    <t>-339741795</t>
  </si>
  <si>
    <t>Pol64</t>
  </si>
  <si>
    <t>Kabeláž ( CYKY-J 4x10 mm² + FeZn 30x4mm )</t>
  </si>
  <si>
    <t>1861731742</t>
  </si>
  <si>
    <t>Pol65</t>
  </si>
  <si>
    <t>Rozvod vody k picím fontánkam</t>
  </si>
  <si>
    <t>-1078702403</t>
  </si>
  <si>
    <t>D7</t>
  </si>
  <si>
    <t>OSTATNÉ</t>
  </si>
  <si>
    <t>28</t>
  </si>
  <si>
    <t>Pol201</t>
  </si>
  <si>
    <t>D+M - dopravné značky I. dopravné značky - malá sada, 16 kusov , výška 1,6 m ( Blask PL )</t>
  </si>
  <si>
    <t>-217320377</t>
  </si>
  <si>
    <t>Pol202</t>
  </si>
  <si>
    <t>D+M - búdky pre vtáky</t>
  </si>
  <si>
    <t>1277854184</t>
  </si>
  <si>
    <t>Pol203</t>
  </si>
  <si>
    <t>D+M - pítko pre vtáky</t>
  </si>
  <si>
    <t>-1032382849</t>
  </si>
  <si>
    <t>Pol204</t>
  </si>
  <si>
    <t>D+M - jašterničník</t>
  </si>
  <si>
    <t>-2009112175</t>
  </si>
  <si>
    <t>Pol205</t>
  </si>
  <si>
    <t>D+M - oplotenie pre MŠ výšky 1,2 m</t>
  </si>
  <si>
    <t>-233214701</t>
  </si>
  <si>
    <t>Pol206</t>
  </si>
  <si>
    <t>D+M - bránka pre oplotenie pre MŠ výšky 1,2 m</t>
  </si>
  <si>
    <t>1710172118</t>
  </si>
  <si>
    <t>Pol207</t>
  </si>
  <si>
    <t>D+M - lezecké úchyty ( ref. výrobok vidaXL Lezecké kamene 20 ks viacfarebné PE )</t>
  </si>
  <si>
    <t>bal.</t>
  </si>
  <si>
    <t>-1894551459</t>
  </si>
  <si>
    <t>99 - Sadové úpravy</t>
  </si>
  <si>
    <t xml:space="preserve">    7 - Sadové úpravy - dreviny</t>
  </si>
  <si>
    <t xml:space="preserve">    7.2 - Záhon 2</t>
  </si>
  <si>
    <t xml:space="preserve">    7.3 - Záhon 3</t>
  </si>
  <si>
    <t xml:space="preserve">    7.4 - Záhon 4</t>
  </si>
  <si>
    <t xml:space="preserve">    7.5 - Záhon 5</t>
  </si>
  <si>
    <t xml:space="preserve">    7.6 - Záhon 6</t>
  </si>
  <si>
    <t xml:space="preserve">    7.7 - Záhon 7</t>
  </si>
  <si>
    <t xml:space="preserve">    7.8 - Záhon 8</t>
  </si>
  <si>
    <t xml:space="preserve">    7.9 - Záhon 9</t>
  </si>
  <si>
    <t xml:space="preserve">    7.10 - Záhon 10</t>
  </si>
  <si>
    <t xml:space="preserve">    7.11 - Záhon 11</t>
  </si>
  <si>
    <t xml:space="preserve">    7.12 - Záhon 12</t>
  </si>
  <si>
    <t xml:space="preserve">    7.13 - Záhon 13</t>
  </si>
  <si>
    <t>Sadové úpravy - dreviny</t>
  </si>
  <si>
    <t>203</t>
  </si>
  <si>
    <t>184401111.S</t>
  </si>
  <si>
    <t xml:space="preserve">Presadenie dreviny v rovine alebo na svahu do 1:5 priemer do 20 cm </t>
  </si>
  <si>
    <t>406139834</t>
  </si>
  <si>
    <t>183104713</t>
  </si>
  <si>
    <t>Kopanie jamky priem. 1500 mm, hĺbky 1000 mm v pôde nezaburinenej, zemina tr. 3</t>
  </si>
  <si>
    <t>-1963413662</t>
  </si>
  <si>
    <t>184000001</t>
  </si>
  <si>
    <t xml:space="preserve">Ošetrovanie stromov, prerezávanie, ochrana proti škodcom, hnojenie a tvarový rez </t>
  </si>
  <si>
    <t>43232909</t>
  </si>
  <si>
    <t>184004415</t>
  </si>
  <si>
    <t>Výsadba stromov výšky 1500-3000 mm, do jamky priemeru 1500 mm, hĺbky 1000 mm</t>
  </si>
  <si>
    <t>833916606</t>
  </si>
  <si>
    <t>184807911</t>
  </si>
  <si>
    <t>Kôl dĺžky 2 m, priemeru od 60 do 80 mm, ku každemu stromu 3 ks + páska ARBOR Tie</t>
  </si>
  <si>
    <t>1088785447</t>
  </si>
  <si>
    <t>Pol1</t>
  </si>
  <si>
    <t>Paulownia tomentosa paulovnia plstnatá 18-20 cm</t>
  </si>
  <si>
    <t>Pol2</t>
  </si>
  <si>
    <t xml:space="preserve">Gledíčia trojtŕňová ´Skyline´  gladíčia trojtŕňová 18-20 cm</t>
  </si>
  <si>
    <t>Pol3</t>
  </si>
  <si>
    <t>Magnolia kobus - mnohokmeň magnolia japonská 225-250</t>
  </si>
  <si>
    <t>Pol4</t>
  </si>
  <si>
    <t>Amelanchier lamarckii - mnohokmeň muchovník lamarckov 200- 225 cm</t>
  </si>
  <si>
    <t>Pol5</t>
  </si>
  <si>
    <t>Betula utilis 'Doorenbos' - mnohokmeň breza himalájska 225-250</t>
  </si>
  <si>
    <t>Pol6</t>
  </si>
  <si>
    <t xml:space="preserve">Acer campestre  javor poľný 18-20 cm</t>
  </si>
  <si>
    <t>5812115000</t>
  </si>
  <si>
    <t>Zemina výsadbová ( záhradnický substrát )</t>
  </si>
  <si>
    <t>-1617590142</t>
  </si>
  <si>
    <t>055410000100.S</t>
  </si>
  <si>
    <t>Mulčovacia kôra</t>
  </si>
  <si>
    <t>l</t>
  </si>
  <si>
    <t>-1772236506</t>
  </si>
  <si>
    <t>184808314</t>
  </si>
  <si>
    <t>Hnojenie rýchle rastúcich drevin pripravenými hnojivami 0, 20kg/sadenicu</t>
  </si>
  <si>
    <t>1660437838</t>
  </si>
  <si>
    <t>2519115500</t>
  </si>
  <si>
    <t>Hnojivo priemyslové na dreviny a kríky ( napr. Silvamix MG )</t>
  </si>
  <si>
    <t>1220519827</t>
  </si>
  <si>
    <t>7.2</t>
  </si>
  <si>
    <t>Záhon 2</t>
  </si>
  <si>
    <t>183101211</t>
  </si>
  <si>
    <t>Hĺbenie jamiek pre výsadbu v hornine 1 až 4 s výmenou pôdy do 50% v rovine alebo na svahu do 1:5 objemu do 0, 01 m3</t>
  </si>
  <si>
    <t>518808749</t>
  </si>
  <si>
    <t>183204112</t>
  </si>
  <si>
    <t>Výsadba trvaliek a cibuľovín do pripravovanej pôdy so zaliatím s jednoduchými koreňami trvaliek</t>
  </si>
  <si>
    <t>1226375738</t>
  </si>
  <si>
    <t>Pol13</t>
  </si>
  <si>
    <t>Echinacea purpurea ´Magnus´ echinacea K 9x9</t>
  </si>
  <si>
    <t>Pol14</t>
  </si>
  <si>
    <t>Salvia nemorosa 'Caradonna' šalvia hájna K 9x9</t>
  </si>
  <si>
    <t>Pol15</t>
  </si>
  <si>
    <t>Centranthus ruber ´Coccineus´ centrant červený K 9</t>
  </si>
  <si>
    <t>Pol16</t>
  </si>
  <si>
    <t>Pennisetum alopecuroides ´Herbstzauber´ perovec psiarkovitý 0,5 l</t>
  </si>
  <si>
    <t>Pol17</t>
  </si>
  <si>
    <t>Sedum briliant rozchodník k 11x11</t>
  </si>
  <si>
    <t>Pol18</t>
  </si>
  <si>
    <t>Aster ´Rosenwichtel´ astra k 11x11</t>
  </si>
  <si>
    <t>Pol19</t>
  </si>
  <si>
    <t>Euphorbia polychroma mliečnik K 9x9</t>
  </si>
  <si>
    <t>Pol20</t>
  </si>
  <si>
    <t>Achillea ´Moonshine´ rebríček K 9x9</t>
  </si>
  <si>
    <t>Pol21</t>
  </si>
  <si>
    <t>Deschampsia 'Bronzeschleier' metlica K 9x9</t>
  </si>
  <si>
    <t>Pol22</t>
  </si>
  <si>
    <t>Gaura lindheimeri ʹWhirling Butterfliesʹ gaura lindheimerova K 9x9</t>
  </si>
  <si>
    <t>Pol10</t>
  </si>
  <si>
    <t>Allium atropurpureum ozdobný cesnak -</t>
  </si>
  <si>
    <t>Pol23</t>
  </si>
  <si>
    <t>Allium 'Ping Pong' ozdobný cesnak -</t>
  </si>
  <si>
    <t>Pol24</t>
  </si>
  <si>
    <t>Narcis Pueblo narcis -</t>
  </si>
  <si>
    <t>1280142554</t>
  </si>
  <si>
    <t>183101212.S</t>
  </si>
  <si>
    <t>Hĺbenie jamiek pre výsadbu v horn. 1-4 s výmenou pôdy do 50% v rovine alebo na svahu do 1:5 objemu nad 0,01 do 0,02 m3</t>
  </si>
  <si>
    <t>1138531746</t>
  </si>
  <si>
    <t>184102211</t>
  </si>
  <si>
    <t>Výsadba kríku bez balu do vopred vyhĺbenej jamky v rovine alebo na svahu do 1:5 výšky do 1 m</t>
  </si>
  <si>
    <t>1599931061</t>
  </si>
  <si>
    <t>Pol11</t>
  </si>
  <si>
    <t>Cornus sanguinea 'Midwinter fire' svída krvavá 40-60 cm</t>
  </si>
  <si>
    <t>Pol12</t>
  </si>
  <si>
    <t xml:space="preserve">Viburnum opulus´Compactum´ kalina obecná  40-60 cm</t>
  </si>
  <si>
    <t>204</t>
  </si>
  <si>
    <t>184921093.S</t>
  </si>
  <si>
    <t>Mulčovanie rastlín pri hrúbke mulča nad 50 do 100 mm v rovine alebo na svahu do 1:5</t>
  </si>
  <si>
    <t>-2536016</t>
  </si>
  <si>
    <t>205</t>
  </si>
  <si>
    <t>685979559</t>
  </si>
  <si>
    <t>206</t>
  </si>
  <si>
    <t>342803362</t>
  </si>
  <si>
    <t>7.3</t>
  </si>
  <si>
    <t>Záhon 3</t>
  </si>
  <si>
    <t>1245877489</t>
  </si>
  <si>
    <t>-1606158191</t>
  </si>
  <si>
    <t>Pol27</t>
  </si>
  <si>
    <t>Vinca major ´Variegata´ zimozeleň väčšia K 9x9</t>
  </si>
  <si>
    <t>1743004479</t>
  </si>
  <si>
    <t>699039720</t>
  </si>
  <si>
    <t>1183364891</t>
  </si>
  <si>
    <t>Pol26</t>
  </si>
  <si>
    <t>Hydrangea 'Limelight' hortenzia metlinatá 'Limelight' 40- 60 cm</t>
  </si>
  <si>
    <t>7.4</t>
  </si>
  <si>
    <t>Záhon 4</t>
  </si>
  <si>
    <t>-1509622502</t>
  </si>
  <si>
    <t>976458717</t>
  </si>
  <si>
    <t>Pol28</t>
  </si>
  <si>
    <t xml:space="preserve">Miscanthus 'Gracillimus'  ozdobnica čínska K 9x9</t>
  </si>
  <si>
    <t>184921240.S</t>
  </si>
  <si>
    <t>Mulčovanie záhonu štrkom alebo štrkodrvou hr. vrstvy nad 50 do 100 mm v rovine alebo na svahu do 1:5</t>
  </si>
  <si>
    <t>392666950</t>
  </si>
  <si>
    <t>583410003200.S</t>
  </si>
  <si>
    <t>Mulč praný štrk fr. 8-16 mm, hr. 8 cm</t>
  </si>
  <si>
    <t>623928611</t>
  </si>
  <si>
    <t>7.5</t>
  </si>
  <si>
    <t>Záhon 5</t>
  </si>
  <si>
    <t>2019449210</t>
  </si>
  <si>
    <t>-1641242705</t>
  </si>
  <si>
    <t>1653524780</t>
  </si>
  <si>
    <t>799043618</t>
  </si>
  <si>
    <t>131642955</t>
  </si>
  <si>
    <t>-1772874881</t>
  </si>
  <si>
    <t>7.6</t>
  </si>
  <si>
    <t>Záhon 6</t>
  </si>
  <si>
    <t>2000694677</t>
  </si>
  <si>
    <t>1078569328</t>
  </si>
  <si>
    <t>76</t>
  </si>
  <si>
    <t>-836715067</t>
  </si>
  <si>
    <t>-912371566</t>
  </si>
  <si>
    <t>-1906293317</t>
  </si>
  <si>
    <t>7.7</t>
  </si>
  <si>
    <t>Záhon 7</t>
  </si>
  <si>
    <t>180401211.S</t>
  </si>
  <si>
    <t>Založenie trávnika lúčneho výsevom v rovine alebo na svahu do 1:5</t>
  </si>
  <si>
    <t>-1544715576</t>
  </si>
  <si>
    <t>105</t>
  </si>
  <si>
    <t>005720001500.S</t>
  </si>
  <si>
    <t>travinno bylinná zmes Krasohled, Agrostis</t>
  </si>
  <si>
    <t>-1479045786</t>
  </si>
  <si>
    <t>-1630020143</t>
  </si>
  <si>
    <t>1706099879</t>
  </si>
  <si>
    <t>Pol40</t>
  </si>
  <si>
    <t>Ligustrum vulgare ´Atrovirens´ vtáči zob 40-60 cm</t>
  </si>
  <si>
    <t>Pol37</t>
  </si>
  <si>
    <t>Galanthus nivalis snežienka jarná -</t>
  </si>
  <si>
    <t>Pol38</t>
  </si>
  <si>
    <t>Leucojum vernum bleduľa jarná -</t>
  </si>
  <si>
    <t>-1285313745</t>
  </si>
  <si>
    <t>7.8</t>
  </si>
  <si>
    <t>Záhon 8</t>
  </si>
  <si>
    <t>-653152554</t>
  </si>
  <si>
    <t>172</t>
  </si>
  <si>
    <t>005720001501.S</t>
  </si>
  <si>
    <t>travinno bylinná zmes Rusalka do tienisteho porastu</t>
  </si>
  <si>
    <t>2060201102</t>
  </si>
  <si>
    <t>166</t>
  </si>
  <si>
    <t>-346989057</t>
  </si>
  <si>
    <t>167</t>
  </si>
  <si>
    <t>1114003818</t>
  </si>
  <si>
    <t>168</t>
  </si>
  <si>
    <t>-282654130</t>
  </si>
  <si>
    <t>169</t>
  </si>
  <si>
    <t>85780343</t>
  </si>
  <si>
    <t>170</t>
  </si>
  <si>
    <t>1318175385</t>
  </si>
  <si>
    <t>171</t>
  </si>
  <si>
    <t>1973859337</t>
  </si>
  <si>
    <t>7.9</t>
  </si>
  <si>
    <t>Záhon 9</t>
  </si>
  <si>
    <t>173</t>
  </si>
  <si>
    <t>1126716263</t>
  </si>
  <si>
    <t>174</t>
  </si>
  <si>
    <t>-1550692413</t>
  </si>
  <si>
    <t>1855744656</t>
  </si>
  <si>
    <t>936298942</t>
  </si>
  <si>
    <t>-1805672824</t>
  </si>
  <si>
    <t>-1869216714</t>
  </si>
  <si>
    <t>Pol100</t>
  </si>
  <si>
    <t>Muscari armeniacum k 9x9</t>
  </si>
  <si>
    <t>-1316789357</t>
  </si>
  <si>
    <t>1159311560</t>
  </si>
  <si>
    <t>2056104321</t>
  </si>
  <si>
    <t>1717040655</t>
  </si>
  <si>
    <t>7.10</t>
  </si>
  <si>
    <t>Záhon 10</t>
  </si>
  <si>
    <t>112</t>
  </si>
  <si>
    <t>-1139750535</t>
  </si>
  <si>
    <t>318924879</t>
  </si>
  <si>
    <t>Pol102</t>
  </si>
  <si>
    <t>Heliopsis 'Loraine Sunshine'  k 9x9</t>
  </si>
  <si>
    <t>-1427996358</t>
  </si>
  <si>
    <t>Pol103</t>
  </si>
  <si>
    <t>Anemone 'Honorine Jobert'  k 9x9</t>
  </si>
  <si>
    <t>561073211</t>
  </si>
  <si>
    <t>Pol104</t>
  </si>
  <si>
    <t>Dryopteris filix-mas k 9x9</t>
  </si>
  <si>
    <t>-3058510</t>
  </si>
  <si>
    <t>Pol105</t>
  </si>
  <si>
    <t>Aster divaricatus 'Tradescant'  k9</t>
  </si>
  <si>
    <t>-1608019931</t>
  </si>
  <si>
    <t>Pol106</t>
  </si>
  <si>
    <t>Astrantia major k 9x9</t>
  </si>
  <si>
    <t>-50330113</t>
  </si>
  <si>
    <t>Pol107</t>
  </si>
  <si>
    <t>Bergenia 'Abendglut' k 9x9</t>
  </si>
  <si>
    <t>-1721441446</t>
  </si>
  <si>
    <t>Pol108</t>
  </si>
  <si>
    <t>Hosta plantaginea ´ Grandiflora ´ k 9x9</t>
  </si>
  <si>
    <t>1790401717</t>
  </si>
  <si>
    <t>Pol109</t>
  </si>
  <si>
    <t>Luzula nivea k 9x9</t>
  </si>
  <si>
    <t>286349396</t>
  </si>
  <si>
    <t>Pol110</t>
  </si>
  <si>
    <t>Primula veris 'Cabrillo Yellow' k 9x9</t>
  </si>
  <si>
    <t>-732958433</t>
  </si>
  <si>
    <t>Pol111</t>
  </si>
  <si>
    <t>Sedum 'Herbstfreude' k 9x9</t>
  </si>
  <si>
    <t>388758521</t>
  </si>
  <si>
    <t>Pol112</t>
  </si>
  <si>
    <t>Waldsteinia ternata  k 9x9</t>
  </si>
  <si>
    <t>-747534440</t>
  </si>
  <si>
    <t>Pol113</t>
  </si>
  <si>
    <t>Epimedium rubrum k 9x9</t>
  </si>
  <si>
    <t>667182626</t>
  </si>
  <si>
    <t>Pol114</t>
  </si>
  <si>
    <t>Geranium macrorrhizum k 9x9</t>
  </si>
  <si>
    <t>638921690</t>
  </si>
  <si>
    <t>Pol116</t>
  </si>
  <si>
    <t>Lamiastrum galeobdolon k9</t>
  </si>
  <si>
    <t>726997512</t>
  </si>
  <si>
    <t>Pol117</t>
  </si>
  <si>
    <t>Lithospermum purpurocaeruleum k 9x9</t>
  </si>
  <si>
    <t>2011499627</t>
  </si>
  <si>
    <t>Pol118</t>
  </si>
  <si>
    <t>Aquilegia vulgaris k 9x9</t>
  </si>
  <si>
    <t>-398128385</t>
  </si>
  <si>
    <t>Pol119</t>
  </si>
  <si>
    <t>Corydalis lutea k 9x9</t>
  </si>
  <si>
    <t>-1366198495</t>
  </si>
  <si>
    <t>Pol121</t>
  </si>
  <si>
    <t>Cyclamen hederifolium k 11x11</t>
  </si>
  <si>
    <t>-1071869755</t>
  </si>
  <si>
    <t>-1741787925</t>
  </si>
  <si>
    <t>1171309913</t>
  </si>
  <si>
    <t>7.11</t>
  </si>
  <si>
    <t>Záhon 11</t>
  </si>
  <si>
    <t>-49396693</t>
  </si>
  <si>
    <t>-1488568216</t>
  </si>
  <si>
    <t>1214333655</t>
  </si>
  <si>
    <t>-1976675765</t>
  </si>
  <si>
    <t>-540131590</t>
  </si>
  <si>
    <t>940573304</t>
  </si>
  <si>
    <t>1606045889</t>
  </si>
  <si>
    <t>-613631406</t>
  </si>
  <si>
    <t>-1672355119</t>
  </si>
  <si>
    <t>7.12</t>
  </si>
  <si>
    <t>Záhon 12</t>
  </si>
  <si>
    <t>192</t>
  </si>
  <si>
    <t>1490733488</t>
  </si>
  <si>
    <t>193</t>
  </si>
  <si>
    <t>1070772811</t>
  </si>
  <si>
    <t>190</t>
  </si>
  <si>
    <t>583673682</t>
  </si>
  <si>
    <t>1984869016</t>
  </si>
  <si>
    <t>185</t>
  </si>
  <si>
    <t>-1359315412</t>
  </si>
  <si>
    <t>186</t>
  </si>
  <si>
    <t>Pol77</t>
  </si>
  <si>
    <t>Parthenocissus quinquefolia - pavinič päťlaločný</t>
  </si>
  <si>
    <t>232348572</t>
  </si>
  <si>
    <t>187</t>
  </si>
  <si>
    <t>2124565825</t>
  </si>
  <si>
    <t>188</t>
  </si>
  <si>
    <t>1866386123</t>
  </si>
  <si>
    <t>189</t>
  </si>
  <si>
    <t>2084946291</t>
  </si>
  <si>
    <t>191</t>
  </si>
  <si>
    <t>501546209</t>
  </si>
  <si>
    <t>7.13</t>
  </si>
  <si>
    <t>Záhon 13</t>
  </si>
  <si>
    <t>194</t>
  </si>
  <si>
    <t>1771137659</t>
  </si>
  <si>
    <t>195</t>
  </si>
  <si>
    <t>692694080</t>
  </si>
  <si>
    <t>201</t>
  </si>
  <si>
    <t>-1076343615</t>
  </si>
  <si>
    <t>202</t>
  </si>
  <si>
    <t>1908634116</t>
  </si>
  <si>
    <t>196</t>
  </si>
  <si>
    <t>Pol30</t>
  </si>
  <si>
    <t>Parthenocissus quinquefolia  pavinič päťlaločný K 9x9</t>
  </si>
  <si>
    <t>-1075192845</t>
  </si>
  <si>
    <t>197</t>
  </si>
  <si>
    <t>Pol31</t>
  </si>
  <si>
    <t>Hedera helix brečtan popínavý K 9x9</t>
  </si>
  <si>
    <t>-971210902</t>
  </si>
  <si>
    <t>198</t>
  </si>
  <si>
    <t>-1605203472</t>
  </si>
  <si>
    <t>199</t>
  </si>
  <si>
    <t>1071528684</t>
  </si>
  <si>
    <t>200</t>
  </si>
  <si>
    <t>Pol39</t>
  </si>
  <si>
    <t>Muscari modrica -</t>
  </si>
  <si>
    <t>-1663352125</t>
  </si>
  <si>
    <t>Pol33</t>
  </si>
  <si>
    <t>Syringa vulgaris ´Madame Lemoine´ orgován obyčajný 100-125 cm</t>
  </si>
  <si>
    <t>98</t>
  </si>
  <si>
    <t>Pol34</t>
  </si>
  <si>
    <t>Syringa vulgaris ´Andenken an Ludwig Späth´ orgován obyčajný 100-125 cm</t>
  </si>
  <si>
    <t>Pol35</t>
  </si>
  <si>
    <t>Syringa x chinensis ´Saugeana´ orgován čínsky 100-125 cm</t>
  </si>
  <si>
    <t>102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</si>
</sst>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20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24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32</v>
      </c>
      <c r="AK20" s="28" t="s">
        <v>25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2021MH121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ŠKOLAKKLUB - REKONŠTRUKCIA EXTERIÉROV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Mestká časť Bratislava - Nové Mesto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9. 6. 2021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25.6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Mestká časť Bratislava - Nové Mesto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71" t="str">
        <f>IF(E17="","",E17)</f>
        <v>LENKA GULACOVÁ, IRENEJ ŠEREŠ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71" t="str">
        <f>IF(E20="","",E20)</f>
        <v>Ing. arch. Irenej Šereš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ROUND(SUM(AG95:AG102),2)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ROUND(SUM(AS95:AS102),2)</f>
        <v>0</v>
      </c>
      <c r="AT94" s="100">
        <f>ROUND(SUM(AV94:AW94),2)</f>
        <v>0</v>
      </c>
      <c r="AU94" s="101">
        <f>ROUND(SUM(AU95:AU102),5)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ROUND(SUM(AZ95:AZ102),2)</f>
        <v>0</v>
      </c>
      <c r="BA94" s="100">
        <f>ROUND(SUM(BA95:BA102),2)</f>
        <v>0</v>
      </c>
      <c r="BB94" s="100">
        <f>ROUND(SUM(BB95:BB102),2)</f>
        <v>0</v>
      </c>
      <c r="BC94" s="100">
        <f>ROUND(SUM(BC95:BC102),2)</f>
        <v>0</v>
      </c>
      <c r="BD94" s="102">
        <f>ROUND(SUM(BD95:BD102),2)</f>
        <v>0</v>
      </c>
      <c r="BE94" s="6"/>
      <c r="BS94" s="103" t="s">
        <v>73</v>
      </c>
      <c r="BT94" s="103" t="s">
        <v>74</v>
      </c>
      <c r="BU94" s="104" t="s">
        <v>75</v>
      </c>
      <c r="BV94" s="103" t="s">
        <v>76</v>
      </c>
      <c r="BW94" s="103" t="s">
        <v>4</v>
      </c>
      <c r="BX94" s="103" t="s">
        <v>77</v>
      </c>
      <c r="CL94" s="103" t="s">
        <v>1</v>
      </c>
    </row>
    <row r="95" s="7" customFormat="1" ht="16.5" customHeight="1">
      <c r="A95" s="105" t="s">
        <v>78</v>
      </c>
      <c r="B95" s="106"/>
      <c r="C95" s="107"/>
      <c r="D95" s="108" t="s">
        <v>79</v>
      </c>
      <c r="E95" s="108"/>
      <c r="F95" s="108"/>
      <c r="G95" s="108"/>
      <c r="H95" s="108"/>
      <c r="I95" s="109"/>
      <c r="J95" s="108" t="s">
        <v>80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'01 - Vrátnica'!J30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81</v>
      </c>
      <c r="AR95" s="106"/>
      <c r="AS95" s="112">
        <v>0</v>
      </c>
      <c r="AT95" s="113">
        <f>ROUND(SUM(AV95:AW95),2)</f>
        <v>0</v>
      </c>
      <c r="AU95" s="114">
        <f>'01 - Vrátnica'!P132</f>
        <v>0</v>
      </c>
      <c r="AV95" s="113">
        <f>'01 - Vrátnica'!J33</f>
        <v>0</v>
      </c>
      <c r="AW95" s="113">
        <f>'01 - Vrátnica'!J34</f>
        <v>0</v>
      </c>
      <c r="AX95" s="113">
        <f>'01 - Vrátnica'!J35</f>
        <v>0</v>
      </c>
      <c r="AY95" s="113">
        <f>'01 - Vrátnica'!J36</f>
        <v>0</v>
      </c>
      <c r="AZ95" s="113">
        <f>'01 - Vrátnica'!F33</f>
        <v>0</v>
      </c>
      <c r="BA95" s="113">
        <f>'01 - Vrátnica'!F34</f>
        <v>0</v>
      </c>
      <c r="BB95" s="113">
        <f>'01 - Vrátnica'!F35</f>
        <v>0</v>
      </c>
      <c r="BC95" s="113">
        <f>'01 - Vrátnica'!F36</f>
        <v>0</v>
      </c>
      <c r="BD95" s="115">
        <f>'01 - Vrátnica'!F37</f>
        <v>0</v>
      </c>
      <c r="BE95" s="7"/>
      <c r="BT95" s="116" t="s">
        <v>82</v>
      </c>
      <c r="BV95" s="116" t="s">
        <v>76</v>
      </c>
      <c r="BW95" s="116" t="s">
        <v>83</v>
      </c>
      <c r="BX95" s="116" t="s">
        <v>4</v>
      </c>
      <c r="CL95" s="116" t="s">
        <v>1</v>
      </c>
      <c r="CM95" s="116" t="s">
        <v>74</v>
      </c>
    </row>
    <row r="96" s="7" customFormat="1" ht="16.5" customHeight="1">
      <c r="A96" s="105" t="s">
        <v>78</v>
      </c>
      <c r="B96" s="106"/>
      <c r="C96" s="107"/>
      <c r="D96" s="108" t="s">
        <v>84</v>
      </c>
      <c r="E96" s="108"/>
      <c r="F96" s="108"/>
      <c r="G96" s="108"/>
      <c r="H96" s="108"/>
      <c r="I96" s="109"/>
      <c r="J96" s="108" t="s">
        <v>85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'03 - Stojisko kontajnerov...'!J30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81</v>
      </c>
      <c r="AR96" s="106"/>
      <c r="AS96" s="112">
        <v>0</v>
      </c>
      <c r="AT96" s="113">
        <f>ROUND(SUM(AV96:AW96),2)</f>
        <v>0</v>
      </c>
      <c r="AU96" s="114">
        <f>'03 - Stojisko kontajnerov...'!P130</f>
        <v>0</v>
      </c>
      <c r="AV96" s="113">
        <f>'03 - Stojisko kontajnerov...'!J33</f>
        <v>0</v>
      </c>
      <c r="AW96" s="113">
        <f>'03 - Stojisko kontajnerov...'!J34</f>
        <v>0</v>
      </c>
      <c r="AX96" s="113">
        <f>'03 - Stojisko kontajnerov...'!J35</f>
        <v>0</v>
      </c>
      <c r="AY96" s="113">
        <f>'03 - Stojisko kontajnerov...'!J36</f>
        <v>0</v>
      </c>
      <c r="AZ96" s="113">
        <f>'03 - Stojisko kontajnerov...'!F33</f>
        <v>0</v>
      </c>
      <c r="BA96" s="113">
        <f>'03 - Stojisko kontajnerov...'!F34</f>
        <v>0</v>
      </c>
      <c r="BB96" s="113">
        <f>'03 - Stojisko kontajnerov...'!F35</f>
        <v>0</v>
      </c>
      <c r="BC96" s="113">
        <f>'03 - Stojisko kontajnerov...'!F36</f>
        <v>0</v>
      </c>
      <c r="BD96" s="115">
        <f>'03 - Stojisko kontajnerov...'!F37</f>
        <v>0</v>
      </c>
      <c r="BE96" s="7"/>
      <c r="BT96" s="116" t="s">
        <v>82</v>
      </c>
      <c r="BV96" s="116" t="s">
        <v>76</v>
      </c>
      <c r="BW96" s="116" t="s">
        <v>86</v>
      </c>
      <c r="BX96" s="116" t="s">
        <v>4</v>
      </c>
      <c r="CL96" s="116" t="s">
        <v>1</v>
      </c>
      <c r="CM96" s="116" t="s">
        <v>74</v>
      </c>
    </row>
    <row r="97" s="7" customFormat="1" ht="16.5" customHeight="1">
      <c r="A97" s="105" t="s">
        <v>78</v>
      </c>
      <c r="B97" s="106"/>
      <c r="C97" s="107"/>
      <c r="D97" s="108" t="s">
        <v>87</v>
      </c>
      <c r="E97" s="108"/>
      <c r="F97" s="108"/>
      <c r="G97" s="108"/>
      <c r="H97" s="108"/>
      <c r="I97" s="109"/>
      <c r="J97" s="108" t="s">
        <v>88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'04 - Oplotenie'!J30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81</v>
      </c>
      <c r="AR97" s="106"/>
      <c r="AS97" s="112">
        <v>0</v>
      </c>
      <c r="AT97" s="113">
        <f>ROUND(SUM(AV97:AW97),2)</f>
        <v>0</v>
      </c>
      <c r="AU97" s="114">
        <f>'04 - Oplotenie'!P126</f>
        <v>0</v>
      </c>
      <c r="AV97" s="113">
        <f>'04 - Oplotenie'!J33</f>
        <v>0</v>
      </c>
      <c r="AW97" s="113">
        <f>'04 - Oplotenie'!J34</f>
        <v>0</v>
      </c>
      <c r="AX97" s="113">
        <f>'04 - Oplotenie'!J35</f>
        <v>0</v>
      </c>
      <c r="AY97" s="113">
        <f>'04 - Oplotenie'!J36</f>
        <v>0</v>
      </c>
      <c r="AZ97" s="113">
        <f>'04 - Oplotenie'!F33</f>
        <v>0</v>
      </c>
      <c r="BA97" s="113">
        <f>'04 - Oplotenie'!F34</f>
        <v>0</v>
      </c>
      <c r="BB97" s="113">
        <f>'04 - Oplotenie'!F35</f>
        <v>0</v>
      </c>
      <c r="BC97" s="113">
        <f>'04 - Oplotenie'!F36</f>
        <v>0</v>
      </c>
      <c r="BD97" s="115">
        <f>'04 - Oplotenie'!F37</f>
        <v>0</v>
      </c>
      <c r="BE97" s="7"/>
      <c r="BT97" s="116" t="s">
        <v>82</v>
      </c>
      <c r="BV97" s="116" t="s">
        <v>76</v>
      </c>
      <c r="BW97" s="116" t="s">
        <v>89</v>
      </c>
      <c r="BX97" s="116" t="s">
        <v>4</v>
      </c>
      <c r="CL97" s="116" t="s">
        <v>1</v>
      </c>
      <c r="CM97" s="116" t="s">
        <v>74</v>
      </c>
    </row>
    <row r="98" s="7" customFormat="1" ht="16.5" customHeight="1">
      <c r="A98" s="105" t="s">
        <v>78</v>
      </c>
      <c r="B98" s="106"/>
      <c r="C98" s="107"/>
      <c r="D98" s="108" t="s">
        <v>90</v>
      </c>
      <c r="E98" s="108"/>
      <c r="F98" s="108"/>
      <c r="G98" s="108"/>
      <c r="H98" s="108"/>
      <c r="I98" s="109"/>
      <c r="J98" s="108" t="s">
        <v>91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0">
        <f>'05 - Sklad bicyklov a špo...'!J30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81</v>
      </c>
      <c r="AR98" s="106"/>
      <c r="AS98" s="112">
        <v>0</v>
      </c>
      <c r="AT98" s="113">
        <f>ROUND(SUM(AV98:AW98),2)</f>
        <v>0</v>
      </c>
      <c r="AU98" s="114">
        <f>'05 - Sklad bicyklov a špo...'!P129</f>
        <v>0</v>
      </c>
      <c r="AV98" s="113">
        <f>'05 - Sklad bicyklov a špo...'!J33</f>
        <v>0</v>
      </c>
      <c r="AW98" s="113">
        <f>'05 - Sklad bicyklov a špo...'!J34</f>
        <v>0</v>
      </c>
      <c r="AX98" s="113">
        <f>'05 - Sklad bicyklov a špo...'!J35</f>
        <v>0</v>
      </c>
      <c r="AY98" s="113">
        <f>'05 - Sklad bicyklov a špo...'!J36</f>
        <v>0</v>
      </c>
      <c r="AZ98" s="113">
        <f>'05 - Sklad bicyklov a špo...'!F33</f>
        <v>0</v>
      </c>
      <c r="BA98" s="113">
        <f>'05 - Sklad bicyklov a špo...'!F34</f>
        <v>0</v>
      </c>
      <c r="BB98" s="113">
        <f>'05 - Sklad bicyklov a špo...'!F35</f>
        <v>0</v>
      </c>
      <c r="BC98" s="113">
        <f>'05 - Sklad bicyklov a špo...'!F36</f>
        <v>0</v>
      </c>
      <c r="BD98" s="115">
        <f>'05 - Sklad bicyklov a špo...'!F37</f>
        <v>0</v>
      </c>
      <c r="BE98" s="7"/>
      <c r="BT98" s="116" t="s">
        <v>82</v>
      </c>
      <c r="BV98" s="116" t="s">
        <v>76</v>
      </c>
      <c r="BW98" s="116" t="s">
        <v>92</v>
      </c>
      <c r="BX98" s="116" t="s">
        <v>4</v>
      </c>
      <c r="CL98" s="116" t="s">
        <v>1</v>
      </c>
      <c r="CM98" s="116" t="s">
        <v>74</v>
      </c>
    </row>
    <row r="99" s="7" customFormat="1" ht="16.5" customHeight="1">
      <c r="A99" s="105" t="s">
        <v>78</v>
      </c>
      <c r="B99" s="106"/>
      <c r="C99" s="107"/>
      <c r="D99" s="108" t="s">
        <v>93</v>
      </c>
      <c r="E99" s="108"/>
      <c r="F99" s="108"/>
      <c r="G99" s="108"/>
      <c r="H99" s="108"/>
      <c r="I99" s="109"/>
      <c r="J99" s="108" t="s">
        <v>94</v>
      </c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10">
        <f>'06 - Lavičky a pódium'!J30</f>
        <v>0</v>
      </c>
      <c r="AH99" s="109"/>
      <c r="AI99" s="109"/>
      <c r="AJ99" s="109"/>
      <c r="AK99" s="109"/>
      <c r="AL99" s="109"/>
      <c r="AM99" s="109"/>
      <c r="AN99" s="110">
        <f>SUM(AG99,AT99)</f>
        <v>0</v>
      </c>
      <c r="AO99" s="109"/>
      <c r="AP99" s="109"/>
      <c r="AQ99" s="111" t="s">
        <v>81</v>
      </c>
      <c r="AR99" s="106"/>
      <c r="AS99" s="112">
        <v>0</v>
      </c>
      <c r="AT99" s="113">
        <f>ROUND(SUM(AV99:AW99),2)</f>
        <v>0</v>
      </c>
      <c r="AU99" s="114">
        <f>'06 - Lavičky a pódium'!P124</f>
        <v>0</v>
      </c>
      <c r="AV99" s="113">
        <f>'06 - Lavičky a pódium'!J33</f>
        <v>0</v>
      </c>
      <c r="AW99" s="113">
        <f>'06 - Lavičky a pódium'!J34</f>
        <v>0</v>
      </c>
      <c r="AX99" s="113">
        <f>'06 - Lavičky a pódium'!J35</f>
        <v>0</v>
      </c>
      <c r="AY99" s="113">
        <f>'06 - Lavičky a pódium'!J36</f>
        <v>0</v>
      </c>
      <c r="AZ99" s="113">
        <f>'06 - Lavičky a pódium'!F33</f>
        <v>0</v>
      </c>
      <c r="BA99" s="113">
        <f>'06 - Lavičky a pódium'!F34</f>
        <v>0</v>
      </c>
      <c r="BB99" s="113">
        <f>'06 - Lavičky a pódium'!F35</f>
        <v>0</v>
      </c>
      <c r="BC99" s="113">
        <f>'06 - Lavičky a pódium'!F36</f>
        <v>0</v>
      </c>
      <c r="BD99" s="115">
        <f>'06 - Lavičky a pódium'!F37</f>
        <v>0</v>
      </c>
      <c r="BE99" s="7"/>
      <c r="BT99" s="116" t="s">
        <v>82</v>
      </c>
      <c r="BV99" s="116" t="s">
        <v>76</v>
      </c>
      <c r="BW99" s="116" t="s">
        <v>95</v>
      </c>
      <c r="BX99" s="116" t="s">
        <v>4</v>
      </c>
      <c r="CL99" s="116" t="s">
        <v>1</v>
      </c>
      <c r="CM99" s="116" t="s">
        <v>74</v>
      </c>
    </row>
    <row r="100" s="7" customFormat="1" ht="16.5" customHeight="1">
      <c r="A100" s="105" t="s">
        <v>78</v>
      </c>
      <c r="B100" s="106"/>
      <c r="C100" s="107"/>
      <c r="D100" s="108" t="s">
        <v>96</v>
      </c>
      <c r="E100" s="108"/>
      <c r="F100" s="108"/>
      <c r="G100" s="108"/>
      <c r="H100" s="108"/>
      <c r="I100" s="109"/>
      <c r="J100" s="108" t="s">
        <v>97</v>
      </c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10">
        <f>'07 - Spevnené plochy'!J30</f>
        <v>0</v>
      </c>
      <c r="AH100" s="109"/>
      <c r="AI100" s="109"/>
      <c r="AJ100" s="109"/>
      <c r="AK100" s="109"/>
      <c r="AL100" s="109"/>
      <c r="AM100" s="109"/>
      <c r="AN100" s="110">
        <f>SUM(AG100,AT100)</f>
        <v>0</v>
      </c>
      <c r="AO100" s="109"/>
      <c r="AP100" s="109"/>
      <c r="AQ100" s="111" t="s">
        <v>81</v>
      </c>
      <c r="AR100" s="106"/>
      <c r="AS100" s="112">
        <v>0</v>
      </c>
      <c r="AT100" s="113">
        <f>ROUND(SUM(AV100:AW100),2)</f>
        <v>0</v>
      </c>
      <c r="AU100" s="114">
        <f>'07 - Spevnené plochy'!P123</f>
        <v>0</v>
      </c>
      <c r="AV100" s="113">
        <f>'07 - Spevnené plochy'!J33</f>
        <v>0</v>
      </c>
      <c r="AW100" s="113">
        <f>'07 - Spevnené plochy'!J34</f>
        <v>0</v>
      </c>
      <c r="AX100" s="113">
        <f>'07 - Spevnené plochy'!J35</f>
        <v>0</v>
      </c>
      <c r="AY100" s="113">
        <f>'07 - Spevnené plochy'!J36</f>
        <v>0</v>
      </c>
      <c r="AZ100" s="113">
        <f>'07 - Spevnené plochy'!F33</f>
        <v>0</v>
      </c>
      <c r="BA100" s="113">
        <f>'07 - Spevnené plochy'!F34</f>
        <v>0</v>
      </c>
      <c r="BB100" s="113">
        <f>'07 - Spevnené plochy'!F35</f>
        <v>0</v>
      </c>
      <c r="BC100" s="113">
        <f>'07 - Spevnené plochy'!F36</f>
        <v>0</v>
      </c>
      <c r="BD100" s="115">
        <f>'07 - Spevnené plochy'!F37</f>
        <v>0</v>
      </c>
      <c r="BE100" s="7"/>
      <c r="BT100" s="116" t="s">
        <v>82</v>
      </c>
      <c r="BV100" s="116" t="s">
        <v>76</v>
      </c>
      <c r="BW100" s="116" t="s">
        <v>98</v>
      </c>
      <c r="BX100" s="116" t="s">
        <v>4</v>
      </c>
      <c r="CL100" s="116" t="s">
        <v>1</v>
      </c>
      <c r="CM100" s="116" t="s">
        <v>74</v>
      </c>
    </row>
    <row r="101" s="7" customFormat="1" ht="16.5" customHeight="1">
      <c r="A101" s="105" t="s">
        <v>78</v>
      </c>
      <c r="B101" s="106"/>
      <c r="C101" s="107"/>
      <c r="D101" s="108" t="s">
        <v>99</v>
      </c>
      <c r="E101" s="108"/>
      <c r="F101" s="108"/>
      <c r="G101" s="108"/>
      <c r="H101" s="108"/>
      <c r="I101" s="109"/>
      <c r="J101" s="108" t="s">
        <v>100</v>
      </c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10">
        <f>'08 - Mobiliár'!J30</f>
        <v>0</v>
      </c>
      <c r="AH101" s="109"/>
      <c r="AI101" s="109"/>
      <c r="AJ101" s="109"/>
      <c r="AK101" s="109"/>
      <c r="AL101" s="109"/>
      <c r="AM101" s="109"/>
      <c r="AN101" s="110">
        <f>SUM(AG101,AT101)</f>
        <v>0</v>
      </c>
      <c r="AO101" s="109"/>
      <c r="AP101" s="109"/>
      <c r="AQ101" s="111" t="s">
        <v>81</v>
      </c>
      <c r="AR101" s="106"/>
      <c r="AS101" s="112">
        <v>0</v>
      </c>
      <c r="AT101" s="113">
        <f>ROUND(SUM(AV101:AW101),2)</f>
        <v>0</v>
      </c>
      <c r="AU101" s="114">
        <f>'08 - Mobiliár'!P123</f>
        <v>0</v>
      </c>
      <c r="AV101" s="113">
        <f>'08 - Mobiliár'!J33</f>
        <v>0</v>
      </c>
      <c r="AW101" s="113">
        <f>'08 - Mobiliár'!J34</f>
        <v>0</v>
      </c>
      <c r="AX101" s="113">
        <f>'08 - Mobiliár'!J35</f>
        <v>0</v>
      </c>
      <c r="AY101" s="113">
        <f>'08 - Mobiliár'!J36</f>
        <v>0</v>
      </c>
      <c r="AZ101" s="113">
        <f>'08 - Mobiliár'!F33</f>
        <v>0</v>
      </c>
      <c r="BA101" s="113">
        <f>'08 - Mobiliár'!F34</f>
        <v>0</v>
      </c>
      <c r="BB101" s="113">
        <f>'08 - Mobiliár'!F35</f>
        <v>0</v>
      </c>
      <c r="BC101" s="113">
        <f>'08 - Mobiliár'!F36</f>
        <v>0</v>
      </c>
      <c r="BD101" s="115">
        <f>'08 - Mobiliár'!F37</f>
        <v>0</v>
      </c>
      <c r="BE101" s="7"/>
      <c r="BT101" s="116" t="s">
        <v>82</v>
      </c>
      <c r="BV101" s="116" t="s">
        <v>76</v>
      </c>
      <c r="BW101" s="116" t="s">
        <v>101</v>
      </c>
      <c r="BX101" s="116" t="s">
        <v>4</v>
      </c>
      <c r="CL101" s="116" t="s">
        <v>1</v>
      </c>
      <c r="CM101" s="116" t="s">
        <v>74</v>
      </c>
    </row>
    <row r="102" s="7" customFormat="1" ht="16.5" customHeight="1">
      <c r="A102" s="105" t="s">
        <v>78</v>
      </c>
      <c r="B102" s="106"/>
      <c r="C102" s="107"/>
      <c r="D102" s="108" t="s">
        <v>102</v>
      </c>
      <c r="E102" s="108"/>
      <c r="F102" s="108"/>
      <c r="G102" s="108"/>
      <c r="H102" s="108"/>
      <c r="I102" s="109"/>
      <c r="J102" s="108" t="s">
        <v>103</v>
      </c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10">
        <f>'99 - Sadové úpravy'!J30</f>
        <v>0</v>
      </c>
      <c r="AH102" s="109"/>
      <c r="AI102" s="109"/>
      <c r="AJ102" s="109"/>
      <c r="AK102" s="109"/>
      <c r="AL102" s="109"/>
      <c r="AM102" s="109"/>
      <c r="AN102" s="110">
        <f>SUM(AG102,AT102)</f>
        <v>0</v>
      </c>
      <c r="AO102" s="109"/>
      <c r="AP102" s="109"/>
      <c r="AQ102" s="111" t="s">
        <v>81</v>
      </c>
      <c r="AR102" s="106"/>
      <c r="AS102" s="117">
        <v>0</v>
      </c>
      <c r="AT102" s="118">
        <f>ROUND(SUM(AV102:AW102),2)</f>
        <v>0</v>
      </c>
      <c r="AU102" s="119">
        <f>'99 - Sadové úpravy'!P131</f>
        <v>0</v>
      </c>
      <c r="AV102" s="118">
        <f>'99 - Sadové úpravy'!J33</f>
        <v>0</v>
      </c>
      <c r="AW102" s="118">
        <f>'99 - Sadové úpravy'!J34</f>
        <v>0</v>
      </c>
      <c r="AX102" s="118">
        <f>'99 - Sadové úpravy'!J35</f>
        <v>0</v>
      </c>
      <c r="AY102" s="118">
        <f>'99 - Sadové úpravy'!J36</f>
        <v>0</v>
      </c>
      <c r="AZ102" s="118">
        <f>'99 - Sadové úpravy'!F33</f>
        <v>0</v>
      </c>
      <c r="BA102" s="118">
        <f>'99 - Sadové úpravy'!F34</f>
        <v>0</v>
      </c>
      <c r="BB102" s="118">
        <f>'99 - Sadové úpravy'!F35</f>
        <v>0</v>
      </c>
      <c r="BC102" s="118">
        <f>'99 - Sadové úpravy'!F36</f>
        <v>0</v>
      </c>
      <c r="BD102" s="120">
        <f>'99 - Sadové úpravy'!F37</f>
        <v>0</v>
      </c>
      <c r="BE102" s="7"/>
      <c r="BT102" s="116" t="s">
        <v>82</v>
      </c>
      <c r="BV102" s="116" t="s">
        <v>76</v>
      </c>
      <c r="BW102" s="116" t="s">
        <v>104</v>
      </c>
      <c r="BX102" s="116" t="s">
        <v>4</v>
      </c>
      <c r="CL102" s="116" t="s">
        <v>1</v>
      </c>
      <c r="CM102" s="116" t="s">
        <v>74</v>
      </c>
    </row>
    <row r="103" s="2" customFormat="1" ht="30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5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35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</sheetData>
  <mergeCells count="70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Vrátnica'!C2" display="/"/>
    <hyperlink ref="A96" location="'03 - Stojisko kontajnerov...'!C2" display="/"/>
    <hyperlink ref="A97" location="'04 - Oplotenie'!C2" display="/"/>
    <hyperlink ref="A98" location="'05 - Sklad bicyklov a špo...'!C2" display="/"/>
    <hyperlink ref="A99" location="'06 - Lavičky a pódium'!C2" display="/"/>
    <hyperlink ref="A100" location="'07 - Spevnené plochy'!C2" display="/"/>
    <hyperlink ref="A101" location="'08 - Mobiliár'!C2" display="/"/>
    <hyperlink ref="A102" location="'99 - Sadové úprav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107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ROUND(J132,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ROUND((ROUND((SUM(BE132:BE193)),  2) + SUM(BE195:BE199)), 2)</f>
        <v>0</v>
      </c>
      <c r="G33" s="129"/>
      <c r="H33" s="129"/>
      <c r="I33" s="130">
        <v>0.20000000000000001</v>
      </c>
      <c r="J33" s="128">
        <f>ROUND((ROUND(((SUM(BE132:BE193))*I33),  2) + (SUM(BE195:BE199)*I33)),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ROUND((ROUND((SUM(BF132:BF193)),  2) + SUM(BF195:BF199)), 2)</f>
        <v>0</v>
      </c>
      <c r="G34" s="129"/>
      <c r="H34" s="129"/>
      <c r="I34" s="130">
        <v>0.20000000000000001</v>
      </c>
      <c r="J34" s="128">
        <f>ROUND((ROUND(((SUM(BF132:BF193))*I34),  2) + (SUM(BF195:BF199)*I34)),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ROUND((ROUND((SUM(BG132:BG193)),  2) + SUM(BG195:BG199)),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ROUND((ROUND((SUM(BH132:BH193)),  2) + SUM(BH195:BH199)),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ROUND((ROUND((SUM(BI132:BI193)),  2) + SUM(BI195:BI199)),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01 - Vrátnica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J132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J133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114</v>
      </c>
      <c r="E98" s="150"/>
      <c r="F98" s="150"/>
      <c r="G98" s="150"/>
      <c r="H98" s="150"/>
      <c r="I98" s="150"/>
      <c r="J98" s="151">
        <f>J134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115</v>
      </c>
      <c r="E99" s="150"/>
      <c r="F99" s="150"/>
      <c r="G99" s="150"/>
      <c r="H99" s="150"/>
      <c r="I99" s="150"/>
      <c r="J99" s="151">
        <f>J136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116</v>
      </c>
      <c r="E100" s="150"/>
      <c r="F100" s="150"/>
      <c r="G100" s="150"/>
      <c r="H100" s="150"/>
      <c r="I100" s="150"/>
      <c r="J100" s="151">
        <f>J139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117</v>
      </c>
      <c r="E101" s="150"/>
      <c r="F101" s="150"/>
      <c r="G101" s="150"/>
      <c r="H101" s="150"/>
      <c r="I101" s="150"/>
      <c r="J101" s="151">
        <f>J145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118</v>
      </c>
      <c r="E102" s="150"/>
      <c r="F102" s="150"/>
      <c r="G102" s="150"/>
      <c r="H102" s="150"/>
      <c r="I102" s="150"/>
      <c r="J102" s="151">
        <f>J152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44"/>
      <c r="C103" s="9"/>
      <c r="D103" s="145" t="s">
        <v>119</v>
      </c>
      <c r="E103" s="146"/>
      <c r="F103" s="146"/>
      <c r="G103" s="146"/>
      <c r="H103" s="146"/>
      <c r="I103" s="146"/>
      <c r="J103" s="147">
        <f>J154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8"/>
      <c r="C104" s="10"/>
      <c r="D104" s="149" t="s">
        <v>120</v>
      </c>
      <c r="E104" s="150"/>
      <c r="F104" s="150"/>
      <c r="G104" s="150"/>
      <c r="H104" s="150"/>
      <c r="I104" s="150"/>
      <c r="J104" s="151">
        <f>J155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8"/>
      <c r="C105" s="10"/>
      <c r="D105" s="149" t="s">
        <v>121</v>
      </c>
      <c r="E105" s="150"/>
      <c r="F105" s="150"/>
      <c r="G105" s="150"/>
      <c r="H105" s="150"/>
      <c r="I105" s="150"/>
      <c r="J105" s="151">
        <f>J165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122</v>
      </c>
      <c r="E106" s="150"/>
      <c r="F106" s="150"/>
      <c r="G106" s="150"/>
      <c r="H106" s="150"/>
      <c r="I106" s="150"/>
      <c r="J106" s="151">
        <f>J170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8"/>
      <c r="C107" s="10"/>
      <c r="D107" s="149" t="s">
        <v>123</v>
      </c>
      <c r="E107" s="150"/>
      <c r="F107" s="150"/>
      <c r="G107" s="150"/>
      <c r="H107" s="150"/>
      <c r="I107" s="150"/>
      <c r="J107" s="151">
        <f>J175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8"/>
      <c r="C108" s="10"/>
      <c r="D108" s="149" t="s">
        <v>124</v>
      </c>
      <c r="E108" s="150"/>
      <c r="F108" s="150"/>
      <c r="G108" s="150"/>
      <c r="H108" s="150"/>
      <c r="I108" s="150"/>
      <c r="J108" s="151">
        <f>J178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8"/>
      <c r="C109" s="10"/>
      <c r="D109" s="149" t="s">
        <v>125</v>
      </c>
      <c r="E109" s="150"/>
      <c r="F109" s="150"/>
      <c r="G109" s="150"/>
      <c r="H109" s="150"/>
      <c r="I109" s="150"/>
      <c r="J109" s="151">
        <f>J187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44"/>
      <c r="C110" s="9"/>
      <c r="D110" s="145" t="s">
        <v>126</v>
      </c>
      <c r="E110" s="146"/>
      <c r="F110" s="146"/>
      <c r="G110" s="146"/>
      <c r="H110" s="146"/>
      <c r="I110" s="146"/>
      <c r="J110" s="147">
        <f>J190</f>
        <v>0</v>
      </c>
      <c r="K110" s="9"/>
      <c r="L110" s="14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48"/>
      <c r="C111" s="10"/>
      <c r="D111" s="149" t="s">
        <v>127</v>
      </c>
      <c r="E111" s="150"/>
      <c r="F111" s="150"/>
      <c r="G111" s="150"/>
      <c r="H111" s="150"/>
      <c r="I111" s="150"/>
      <c r="J111" s="151">
        <f>J191</f>
        <v>0</v>
      </c>
      <c r="K111" s="10"/>
      <c r="L111" s="14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9" customFormat="1" ht="21.84" customHeight="1">
      <c r="A112" s="9"/>
      <c r="B112" s="144"/>
      <c r="C112" s="9"/>
      <c r="D112" s="152" t="s">
        <v>128</v>
      </c>
      <c r="E112" s="9"/>
      <c r="F112" s="9"/>
      <c r="G112" s="9"/>
      <c r="H112" s="9"/>
      <c r="I112" s="9"/>
      <c r="J112" s="153">
        <f>J194</f>
        <v>0</v>
      </c>
      <c r="K112" s="9"/>
      <c r="L112" s="144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="2" customFormat="1" ht="6.96" customHeight="1">
      <c r="A118" s="34"/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129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122" t="str">
        <f>E7</f>
        <v>ŠKOLAKKLUB - REKONŠTRUKCIA EXTERIÉROV</v>
      </c>
      <c r="F122" s="28"/>
      <c r="G122" s="28"/>
      <c r="H122" s="28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106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68" t="str">
        <f>E9</f>
        <v>01 - Vrátnica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F12</f>
        <v>Mestká časť Bratislava - Nové Mesto</v>
      </c>
      <c r="G126" s="34"/>
      <c r="H126" s="34"/>
      <c r="I126" s="28" t="s">
        <v>21</v>
      </c>
      <c r="J126" s="70" t="str">
        <f>IF(J12="","",J12)</f>
        <v>9. 6. 2021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5.65" customHeight="1">
      <c r="A128" s="34"/>
      <c r="B128" s="35"/>
      <c r="C128" s="28" t="s">
        <v>23</v>
      </c>
      <c r="D128" s="34"/>
      <c r="E128" s="34"/>
      <c r="F128" s="23" t="str">
        <f>E15</f>
        <v>Mestká časť Bratislava - Nové Mesto</v>
      </c>
      <c r="G128" s="34"/>
      <c r="H128" s="34"/>
      <c r="I128" s="28" t="s">
        <v>28</v>
      </c>
      <c r="J128" s="32" t="str">
        <f>E21</f>
        <v>LENKA GULACOVÁ, IRENEJ ŠEREŠ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26</v>
      </c>
      <c r="D129" s="34"/>
      <c r="E129" s="34"/>
      <c r="F129" s="23" t="str">
        <f>IF(E18="","",E18)</f>
        <v>Vyplň údaj</v>
      </c>
      <c r="G129" s="34"/>
      <c r="H129" s="34"/>
      <c r="I129" s="28" t="s">
        <v>31</v>
      </c>
      <c r="J129" s="32" t="str">
        <f>E24</f>
        <v>Ing. arch. Irenej Šereš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54"/>
      <c r="B131" s="155"/>
      <c r="C131" s="156" t="s">
        <v>130</v>
      </c>
      <c r="D131" s="157" t="s">
        <v>59</v>
      </c>
      <c r="E131" s="157" t="s">
        <v>55</v>
      </c>
      <c r="F131" s="157" t="s">
        <v>56</v>
      </c>
      <c r="G131" s="157" t="s">
        <v>131</v>
      </c>
      <c r="H131" s="157" t="s">
        <v>132</v>
      </c>
      <c r="I131" s="157" t="s">
        <v>133</v>
      </c>
      <c r="J131" s="158" t="s">
        <v>110</v>
      </c>
      <c r="K131" s="159" t="s">
        <v>134</v>
      </c>
      <c r="L131" s="160"/>
      <c r="M131" s="87" t="s">
        <v>1</v>
      </c>
      <c r="N131" s="88" t="s">
        <v>38</v>
      </c>
      <c r="O131" s="88" t="s">
        <v>135</v>
      </c>
      <c r="P131" s="88" t="s">
        <v>136</v>
      </c>
      <c r="Q131" s="88" t="s">
        <v>137</v>
      </c>
      <c r="R131" s="88" t="s">
        <v>138</v>
      </c>
      <c r="S131" s="88" t="s">
        <v>139</v>
      </c>
      <c r="T131" s="89" t="s">
        <v>140</v>
      </c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</row>
    <row r="132" s="2" customFormat="1" ht="22.8" customHeight="1">
      <c r="A132" s="34"/>
      <c r="B132" s="35"/>
      <c r="C132" s="94" t="s">
        <v>111</v>
      </c>
      <c r="D132" s="34"/>
      <c r="E132" s="34"/>
      <c r="F132" s="34"/>
      <c r="G132" s="34"/>
      <c r="H132" s="34"/>
      <c r="I132" s="34"/>
      <c r="J132" s="161">
        <f>BK132</f>
        <v>0</v>
      </c>
      <c r="K132" s="34"/>
      <c r="L132" s="35"/>
      <c r="M132" s="90"/>
      <c r="N132" s="74"/>
      <c r="O132" s="91"/>
      <c r="P132" s="162">
        <f>P133+P154+P190+P194</f>
        <v>0</v>
      </c>
      <c r="Q132" s="91"/>
      <c r="R132" s="162">
        <f>R133+R154+R190+R194</f>
        <v>695.68582679999997</v>
      </c>
      <c r="S132" s="91"/>
      <c r="T132" s="163">
        <f>T133+T154+T190+T194</f>
        <v>0.26895999999999998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73</v>
      </c>
      <c r="AU132" s="15" t="s">
        <v>112</v>
      </c>
      <c r="BK132" s="164">
        <f>BK133+BK154+BK190+BK194</f>
        <v>0</v>
      </c>
    </row>
    <row r="133" s="12" customFormat="1" ht="25.92" customHeight="1">
      <c r="A133" s="12"/>
      <c r="B133" s="165"/>
      <c r="C133" s="12"/>
      <c r="D133" s="166" t="s">
        <v>73</v>
      </c>
      <c r="E133" s="167" t="s">
        <v>141</v>
      </c>
      <c r="F133" s="167" t="s">
        <v>142</v>
      </c>
      <c r="G133" s="12"/>
      <c r="H133" s="12"/>
      <c r="I133" s="168"/>
      <c r="J133" s="153">
        <f>BK133</f>
        <v>0</v>
      </c>
      <c r="K133" s="12"/>
      <c r="L133" s="165"/>
      <c r="M133" s="169"/>
      <c r="N133" s="170"/>
      <c r="O133" s="170"/>
      <c r="P133" s="171">
        <f>P134+P136+P139+P145+P152</f>
        <v>0</v>
      </c>
      <c r="Q133" s="170"/>
      <c r="R133" s="171">
        <f>R134+R136+R139+R145+R152</f>
        <v>7.4084288000000003</v>
      </c>
      <c r="S133" s="170"/>
      <c r="T133" s="172">
        <f>T134+T136+T139+T145+T152</f>
        <v>0.26895999999999998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6" t="s">
        <v>82</v>
      </c>
      <c r="AT133" s="173" t="s">
        <v>73</v>
      </c>
      <c r="AU133" s="173" t="s">
        <v>74</v>
      </c>
      <c r="AY133" s="166" t="s">
        <v>143</v>
      </c>
      <c r="BK133" s="174">
        <f>BK134+BK136+BK139+BK145+BK152</f>
        <v>0</v>
      </c>
    </row>
    <row r="134" s="12" customFormat="1" ht="22.8" customHeight="1">
      <c r="A134" s="12"/>
      <c r="B134" s="165"/>
      <c r="C134" s="12"/>
      <c r="D134" s="166" t="s">
        <v>73</v>
      </c>
      <c r="E134" s="175" t="s">
        <v>144</v>
      </c>
      <c r="F134" s="175" t="s">
        <v>145</v>
      </c>
      <c r="G134" s="12"/>
      <c r="H134" s="12"/>
      <c r="I134" s="168"/>
      <c r="J134" s="176">
        <f>BK134</f>
        <v>0</v>
      </c>
      <c r="K134" s="12"/>
      <c r="L134" s="165"/>
      <c r="M134" s="169"/>
      <c r="N134" s="170"/>
      <c r="O134" s="170"/>
      <c r="P134" s="171">
        <f>P135</f>
        <v>0</v>
      </c>
      <c r="Q134" s="170"/>
      <c r="R134" s="171">
        <f>R135</f>
        <v>1.78112</v>
      </c>
      <c r="S134" s="170"/>
      <c r="T134" s="172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6" t="s">
        <v>82</v>
      </c>
      <c r="AT134" s="173" t="s">
        <v>73</v>
      </c>
      <c r="AU134" s="173" t="s">
        <v>82</v>
      </c>
      <c r="AY134" s="166" t="s">
        <v>143</v>
      </c>
      <c r="BK134" s="174">
        <f>BK135</f>
        <v>0</v>
      </c>
    </row>
    <row r="135" s="2" customFormat="1" ht="24.15" customHeight="1">
      <c r="A135" s="34"/>
      <c r="B135" s="177"/>
      <c r="C135" s="178" t="s">
        <v>146</v>
      </c>
      <c r="D135" s="178" t="s">
        <v>147</v>
      </c>
      <c r="E135" s="179" t="s">
        <v>148</v>
      </c>
      <c r="F135" s="180" t="s">
        <v>149</v>
      </c>
      <c r="G135" s="181" t="s">
        <v>150</v>
      </c>
      <c r="H135" s="182">
        <v>11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0.16192000000000001</v>
      </c>
      <c r="R135" s="188">
        <f>Q135*H135</f>
        <v>1.78112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152</v>
      </c>
    </row>
    <row r="136" s="12" customFormat="1" ht="22.8" customHeight="1">
      <c r="A136" s="12"/>
      <c r="B136" s="165"/>
      <c r="C136" s="12"/>
      <c r="D136" s="166" t="s">
        <v>73</v>
      </c>
      <c r="E136" s="175" t="s">
        <v>153</v>
      </c>
      <c r="F136" s="175" t="s">
        <v>154</v>
      </c>
      <c r="G136" s="12"/>
      <c r="H136" s="12"/>
      <c r="I136" s="168"/>
      <c r="J136" s="176">
        <f>BK136</f>
        <v>0</v>
      </c>
      <c r="K136" s="12"/>
      <c r="L136" s="165"/>
      <c r="M136" s="169"/>
      <c r="N136" s="170"/>
      <c r="O136" s="170"/>
      <c r="P136" s="171">
        <f>SUM(P137:P138)</f>
        <v>0</v>
      </c>
      <c r="Q136" s="170"/>
      <c r="R136" s="171">
        <f>SUM(R137:R138)</f>
        <v>3.0819800000000002</v>
      </c>
      <c r="S136" s="170"/>
      <c r="T136" s="172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6" t="s">
        <v>82</v>
      </c>
      <c r="AT136" s="173" t="s">
        <v>73</v>
      </c>
      <c r="AU136" s="173" t="s">
        <v>82</v>
      </c>
      <c r="AY136" s="166" t="s">
        <v>143</v>
      </c>
      <c r="BK136" s="174">
        <f>SUM(BK137:BK138)</f>
        <v>0</v>
      </c>
    </row>
    <row r="137" s="2" customFormat="1" ht="37.8" customHeight="1">
      <c r="A137" s="34"/>
      <c r="B137" s="177"/>
      <c r="C137" s="178" t="s">
        <v>155</v>
      </c>
      <c r="D137" s="178" t="s">
        <v>147</v>
      </c>
      <c r="E137" s="179" t="s">
        <v>156</v>
      </c>
      <c r="F137" s="180" t="s">
        <v>157</v>
      </c>
      <c r="G137" s="181" t="s">
        <v>150</v>
      </c>
      <c r="H137" s="182">
        <v>11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0.092499999999999999</v>
      </c>
      <c r="R137" s="188">
        <f>Q137*H137</f>
        <v>1.0175000000000001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158</v>
      </c>
    </row>
    <row r="138" s="2" customFormat="1" ht="24.15" customHeight="1">
      <c r="A138" s="34"/>
      <c r="B138" s="177"/>
      <c r="C138" s="192" t="s">
        <v>159</v>
      </c>
      <c r="D138" s="192" t="s">
        <v>160</v>
      </c>
      <c r="E138" s="193" t="s">
        <v>161</v>
      </c>
      <c r="F138" s="194" t="s">
        <v>162</v>
      </c>
      <c r="G138" s="195" t="s">
        <v>150</v>
      </c>
      <c r="H138" s="196">
        <v>11.220000000000001</v>
      </c>
      <c r="I138" s="197"/>
      <c r="J138" s="198">
        <f>ROUND(I138*H138,2)</f>
        <v>0</v>
      </c>
      <c r="K138" s="199"/>
      <c r="L138" s="200"/>
      <c r="M138" s="201" t="s">
        <v>1</v>
      </c>
      <c r="N138" s="202" t="s">
        <v>40</v>
      </c>
      <c r="O138" s="78"/>
      <c r="P138" s="188">
        <f>O138*H138</f>
        <v>0</v>
      </c>
      <c r="Q138" s="188">
        <v>0.184</v>
      </c>
      <c r="R138" s="188">
        <f>Q138*H138</f>
        <v>2.0644800000000001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163</v>
      </c>
      <c r="AT138" s="190" t="s">
        <v>160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164</v>
      </c>
    </row>
    <row r="139" s="12" customFormat="1" ht="22.8" customHeight="1">
      <c r="A139" s="12"/>
      <c r="B139" s="165"/>
      <c r="C139" s="12"/>
      <c r="D139" s="166" t="s">
        <v>73</v>
      </c>
      <c r="E139" s="175" t="s">
        <v>165</v>
      </c>
      <c r="F139" s="175" t="s">
        <v>166</v>
      </c>
      <c r="G139" s="12"/>
      <c r="H139" s="12"/>
      <c r="I139" s="168"/>
      <c r="J139" s="176">
        <f>BK139</f>
        <v>0</v>
      </c>
      <c r="K139" s="12"/>
      <c r="L139" s="165"/>
      <c r="M139" s="169"/>
      <c r="N139" s="170"/>
      <c r="O139" s="170"/>
      <c r="P139" s="171">
        <f>SUM(P140:P144)</f>
        <v>0</v>
      </c>
      <c r="Q139" s="170"/>
      <c r="R139" s="171">
        <f>SUM(R140:R144)</f>
        <v>2.5453288000000001</v>
      </c>
      <c r="S139" s="170"/>
      <c r="T139" s="172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6" t="s">
        <v>82</v>
      </c>
      <c r="AT139" s="173" t="s">
        <v>73</v>
      </c>
      <c r="AU139" s="173" t="s">
        <v>82</v>
      </c>
      <c r="AY139" s="166" t="s">
        <v>143</v>
      </c>
      <c r="BK139" s="174">
        <f>SUM(BK140:BK144)</f>
        <v>0</v>
      </c>
    </row>
    <row r="140" s="2" customFormat="1" ht="24.15" customHeight="1">
      <c r="A140" s="34"/>
      <c r="B140" s="177"/>
      <c r="C140" s="178" t="s">
        <v>167</v>
      </c>
      <c r="D140" s="178" t="s">
        <v>147</v>
      </c>
      <c r="E140" s="179" t="s">
        <v>168</v>
      </c>
      <c r="F140" s="180" t="s">
        <v>169</v>
      </c>
      <c r="G140" s="181" t="s">
        <v>150</v>
      </c>
      <c r="H140" s="182">
        <v>46.68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0.00232</v>
      </c>
      <c r="R140" s="188">
        <f>Q140*H140</f>
        <v>0.10829759999999999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170</v>
      </c>
    </row>
    <row r="141" s="2" customFormat="1" ht="33" customHeight="1">
      <c r="A141" s="34"/>
      <c r="B141" s="177"/>
      <c r="C141" s="178" t="s">
        <v>171</v>
      </c>
      <c r="D141" s="178" t="s">
        <v>147</v>
      </c>
      <c r="E141" s="179" t="s">
        <v>172</v>
      </c>
      <c r="F141" s="180" t="s">
        <v>173</v>
      </c>
      <c r="G141" s="181" t="s">
        <v>150</v>
      </c>
      <c r="H141" s="182">
        <v>6.6799999999999997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0.01299</v>
      </c>
      <c r="R141" s="188">
        <f>Q141*H141</f>
        <v>0.086773199999999995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174</v>
      </c>
    </row>
    <row r="142" s="2" customFormat="1" ht="24.15" customHeight="1">
      <c r="A142" s="34"/>
      <c r="B142" s="177"/>
      <c r="C142" s="178" t="s">
        <v>175</v>
      </c>
      <c r="D142" s="178" t="s">
        <v>147</v>
      </c>
      <c r="E142" s="179" t="s">
        <v>176</v>
      </c>
      <c r="F142" s="180" t="s">
        <v>177</v>
      </c>
      <c r="G142" s="181" t="s">
        <v>150</v>
      </c>
      <c r="H142" s="182">
        <v>40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0.02759</v>
      </c>
      <c r="R142" s="188">
        <f>Q142*H142</f>
        <v>1.1035999999999999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178</v>
      </c>
    </row>
    <row r="143" s="2" customFormat="1" ht="16.5" customHeight="1">
      <c r="A143" s="34"/>
      <c r="B143" s="177"/>
      <c r="C143" s="178" t="s">
        <v>179</v>
      </c>
      <c r="D143" s="178" t="s">
        <v>147</v>
      </c>
      <c r="E143" s="179" t="s">
        <v>180</v>
      </c>
      <c r="F143" s="180" t="s">
        <v>181</v>
      </c>
      <c r="G143" s="181" t="s">
        <v>182</v>
      </c>
      <c r="H143" s="182">
        <v>1</v>
      </c>
      <c r="I143" s="183"/>
      <c r="J143" s="184">
        <f>ROUND(I143*H143,2)</f>
        <v>0</v>
      </c>
      <c r="K143" s="185"/>
      <c r="L143" s="35"/>
      <c r="M143" s="186" t="s">
        <v>1</v>
      </c>
      <c r="N143" s="187" t="s">
        <v>40</v>
      </c>
      <c r="O143" s="78"/>
      <c r="P143" s="188">
        <f>O143*H143</f>
        <v>0</v>
      </c>
      <c r="Q143" s="188">
        <v>0.12720999999999999</v>
      </c>
      <c r="R143" s="188">
        <f>Q143*H143</f>
        <v>0.12720999999999999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144</v>
      </c>
      <c r="AT143" s="190" t="s">
        <v>147</v>
      </c>
      <c r="AU143" s="190" t="s">
        <v>151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183</v>
      </c>
    </row>
    <row r="144" s="2" customFormat="1" ht="24.15" customHeight="1">
      <c r="A144" s="34"/>
      <c r="B144" s="177"/>
      <c r="C144" s="178" t="s">
        <v>184</v>
      </c>
      <c r="D144" s="178" t="s">
        <v>147</v>
      </c>
      <c r="E144" s="179" t="s">
        <v>185</v>
      </c>
      <c r="F144" s="180" t="s">
        <v>186</v>
      </c>
      <c r="G144" s="181" t="s">
        <v>150</v>
      </c>
      <c r="H144" s="182">
        <v>8.8000000000000007</v>
      </c>
      <c r="I144" s="183"/>
      <c r="J144" s="184">
        <f>ROUND(I144*H144,2)</f>
        <v>0</v>
      </c>
      <c r="K144" s="185"/>
      <c r="L144" s="35"/>
      <c r="M144" s="186" t="s">
        <v>1</v>
      </c>
      <c r="N144" s="187" t="s">
        <v>40</v>
      </c>
      <c r="O144" s="78"/>
      <c r="P144" s="188">
        <f>O144*H144</f>
        <v>0</v>
      </c>
      <c r="Q144" s="188">
        <v>0.12720999999999999</v>
      </c>
      <c r="R144" s="188">
        <f>Q144*H144</f>
        <v>1.119448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144</v>
      </c>
      <c r="AT144" s="190" t="s">
        <v>147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187</v>
      </c>
    </row>
    <row r="145" s="12" customFormat="1" ht="22.8" customHeight="1">
      <c r="A145" s="12"/>
      <c r="B145" s="165"/>
      <c r="C145" s="12"/>
      <c r="D145" s="166" t="s">
        <v>73</v>
      </c>
      <c r="E145" s="175" t="s">
        <v>188</v>
      </c>
      <c r="F145" s="175" t="s">
        <v>189</v>
      </c>
      <c r="G145" s="12"/>
      <c r="H145" s="12"/>
      <c r="I145" s="168"/>
      <c r="J145" s="176">
        <f>BK145</f>
        <v>0</v>
      </c>
      <c r="K145" s="12"/>
      <c r="L145" s="165"/>
      <c r="M145" s="169"/>
      <c r="N145" s="170"/>
      <c r="O145" s="170"/>
      <c r="P145" s="171">
        <f>SUM(P146:P151)</f>
        <v>0</v>
      </c>
      <c r="Q145" s="170"/>
      <c r="R145" s="171">
        <f>SUM(R146:R151)</f>
        <v>0</v>
      </c>
      <c r="S145" s="170"/>
      <c r="T145" s="172">
        <f>SUM(T146:T151)</f>
        <v>0.26895999999999998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6" t="s">
        <v>82</v>
      </c>
      <c r="AT145" s="173" t="s">
        <v>73</v>
      </c>
      <c r="AU145" s="173" t="s">
        <v>82</v>
      </c>
      <c r="AY145" s="166" t="s">
        <v>143</v>
      </c>
      <c r="BK145" s="174">
        <f>SUM(BK146:BK151)</f>
        <v>0</v>
      </c>
    </row>
    <row r="146" s="2" customFormat="1" ht="33" customHeight="1">
      <c r="A146" s="34"/>
      <c r="B146" s="177"/>
      <c r="C146" s="178" t="s">
        <v>190</v>
      </c>
      <c r="D146" s="178" t="s">
        <v>147</v>
      </c>
      <c r="E146" s="179" t="s">
        <v>191</v>
      </c>
      <c r="F146" s="180" t="s">
        <v>192</v>
      </c>
      <c r="G146" s="181" t="s">
        <v>150</v>
      </c>
      <c r="H146" s="182">
        <v>5.7999999999999998</v>
      </c>
      <c r="I146" s="183"/>
      <c r="J146" s="184">
        <f>ROUND(I146*H146,2)</f>
        <v>0</v>
      </c>
      <c r="K146" s="185"/>
      <c r="L146" s="35"/>
      <c r="M146" s="186" t="s">
        <v>1</v>
      </c>
      <c r="N146" s="187" t="s">
        <v>40</v>
      </c>
      <c r="O146" s="78"/>
      <c r="P146" s="188">
        <f>O146*H146</f>
        <v>0</v>
      </c>
      <c r="Q146" s="188">
        <v>0</v>
      </c>
      <c r="R146" s="188">
        <f>Q146*H146</f>
        <v>0</v>
      </c>
      <c r="S146" s="188">
        <v>0.02</v>
      </c>
      <c r="T146" s="189">
        <f>S146*H146</f>
        <v>0.11599999999999999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144</v>
      </c>
      <c r="AT146" s="190" t="s">
        <v>147</v>
      </c>
      <c r="AU146" s="190" t="s">
        <v>151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193</v>
      </c>
    </row>
    <row r="147" s="2" customFormat="1" ht="16.5" customHeight="1">
      <c r="A147" s="34"/>
      <c r="B147" s="177"/>
      <c r="C147" s="178" t="s">
        <v>194</v>
      </c>
      <c r="D147" s="178" t="s">
        <v>147</v>
      </c>
      <c r="E147" s="179" t="s">
        <v>195</v>
      </c>
      <c r="F147" s="180" t="s">
        <v>196</v>
      </c>
      <c r="G147" s="181" t="s">
        <v>197</v>
      </c>
      <c r="H147" s="182">
        <v>2</v>
      </c>
      <c r="I147" s="183"/>
      <c r="J147" s="184">
        <f>ROUND(I147*H147,2)</f>
        <v>0</v>
      </c>
      <c r="K147" s="185"/>
      <c r="L147" s="35"/>
      <c r="M147" s="186" t="s">
        <v>1</v>
      </c>
      <c r="N147" s="187" t="s">
        <v>40</v>
      </c>
      <c r="O147" s="78"/>
      <c r="P147" s="188">
        <f>O147*H147</f>
        <v>0</v>
      </c>
      <c r="Q147" s="188">
        <v>0</v>
      </c>
      <c r="R147" s="188">
        <f>Q147*H147</f>
        <v>0</v>
      </c>
      <c r="S147" s="188">
        <v>0.024</v>
      </c>
      <c r="T147" s="189">
        <f>S147*H147</f>
        <v>0.048000000000000001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144</v>
      </c>
      <c r="AT147" s="190" t="s">
        <v>147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198</v>
      </c>
    </row>
    <row r="148" s="2" customFormat="1" ht="21.75" customHeight="1">
      <c r="A148" s="34"/>
      <c r="B148" s="177"/>
      <c r="C148" s="178" t="s">
        <v>199</v>
      </c>
      <c r="D148" s="178" t="s">
        <v>147</v>
      </c>
      <c r="E148" s="179" t="s">
        <v>200</v>
      </c>
      <c r="F148" s="180" t="s">
        <v>201</v>
      </c>
      <c r="G148" s="181" t="s">
        <v>202</v>
      </c>
      <c r="H148" s="182">
        <v>6.5599999999999996</v>
      </c>
      <c r="I148" s="183"/>
      <c r="J148" s="184">
        <f>ROUND(I148*H148,2)</f>
        <v>0</v>
      </c>
      <c r="K148" s="185"/>
      <c r="L148" s="35"/>
      <c r="M148" s="186" t="s">
        <v>1</v>
      </c>
      <c r="N148" s="187" t="s">
        <v>40</v>
      </c>
      <c r="O148" s="78"/>
      <c r="P148" s="188">
        <f>O148*H148</f>
        <v>0</v>
      </c>
      <c r="Q148" s="188">
        <v>0</v>
      </c>
      <c r="R148" s="188">
        <f>Q148*H148</f>
        <v>0</v>
      </c>
      <c r="S148" s="188">
        <v>0.016</v>
      </c>
      <c r="T148" s="189">
        <f>S148*H148</f>
        <v>0.10496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144</v>
      </c>
      <c r="AT148" s="190" t="s">
        <v>147</v>
      </c>
      <c r="AU148" s="190" t="s">
        <v>151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203</v>
      </c>
    </row>
    <row r="149" s="2" customFormat="1" ht="21.75" customHeight="1">
      <c r="A149" s="34"/>
      <c r="B149" s="177"/>
      <c r="C149" s="178" t="s">
        <v>204</v>
      </c>
      <c r="D149" s="178" t="s">
        <v>147</v>
      </c>
      <c r="E149" s="179" t="s">
        <v>205</v>
      </c>
      <c r="F149" s="180" t="s">
        <v>206</v>
      </c>
      <c r="G149" s="181" t="s">
        <v>207</v>
      </c>
      <c r="H149" s="182">
        <v>0.26900000000000002</v>
      </c>
      <c r="I149" s="183"/>
      <c r="J149" s="184">
        <f>ROUND(I149*H149,2)</f>
        <v>0</v>
      </c>
      <c r="K149" s="185"/>
      <c r="L149" s="35"/>
      <c r="M149" s="186" t="s">
        <v>1</v>
      </c>
      <c r="N149" s="187" t="s">
        <v>40</v>
      </c>
      <c r="O149" s="78"/>
      <c r="P149" s="188">
        <f>O149*H149</f>
        <v>0</v>
      </c>
      <c r="Q149" s="188">
        <v>0</v>
      </c>
      <c r="R149" s="188">
        <f>Q149*H149</f>
        <v>0</v>
      </c>
      <c r="S149" s="188">
        <v>0</v>
      </c>
      <c r="T149" s="189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0" t="s">
        <v>144</v>
      </c>
      <c r="AT149" s="190" t="s">
        <v>147</v>
      </c>
      <c r="AU149" s="190" t="s">
        <v>151</v>
      </c>
      <c r="AY149" s="15" t="s">
        <v>143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5" t="s">
        <v>151</v>
      </c>
      <c r="BK149" s="191">
        <f>ROUND(I149*H149,2)</f>
        <v>0</v>
      </c>
      <c r="BL149" s="15" t="s">
        <v>144</v>
      </c>
      <c r="BM149" s="190" t="s">
        <v>208</v>
      </c>
    </row>
    <row r="150" s="2" customFormat="1" ht="24.15" customHeight="1">
      <c r="A150" s="34"/>
      <c r="B150" s="177"/>
      <c r="C150" s="178" t="s">
        <v>209</v>
      </c>
      <c r="D150" s="178" t="s">
        <v>147</v>
      </c>
      <c r="E150" s="179" t="s">
        <v>210</v>
      </c>
      <c r="F150" s="180" t="s">
        <v>211</v>
      </c>
      <c r="G150" s="181" t="s">
        <v>207</v>
      </c>
      <c r="H150" s="182">
        <v>5.3799999999999999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212</v>
      </c>
    </row>
    <row r="151" s="2" customFormat="1" ht="24.15" customHeight="1">
      <c r="A151" s="34"/>
      <c r="B151" s="177"/>
      <c r="C151" s="178" t="s">
        <v>213</v>
      </c>
      <c r="D151" s="178" t="s">
        <v>147</v>
      </c>
      <c r="E151" s="179" t="s">
        <v>214</v>
      </c>
      <c r="F151" s="180" t="s">
        <v>215</v>
      </c>
      <c r="G151" s="181" t="s">
        <v>207</v>
      </c>
      <c r="H151" s="182">
        <v>0.26900000000000002</v>
      </c>
      <c r="I151" s="183"/>
      <c r="J151" s="184">
        <f>ROUND(I151*H151,2)</f>
        <v>0</v>
      </c>
      <c r="K151" s="185"/>
      <c r="L151" s="35"/>
      <c r="M151" s="186" t="s">
        <v>1</v>
      </c>
      <c r="N151" s="187" t="s">
        <v>40</v>
      </c>
      <c r="O151" s="78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144</v>
      </c>
      <c r="AT151" s="190" t="s">
        <v>147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216</v>
      </c>
    </row>
    <row r="152" s="12" customFormat="1" ht="22.8" customHeight="1">
      <c r="A152" s="12"/>
      <c r="B152" s="165"/>
      <c r="C152" s="12"/>
      <c r="D152" s="166" t="s">
        <v>73</v>
      </c>
      <c r="E152" s="175" t="s">
        <v>102</v>
      </c>
      <c r="F152" s="175" t="s">
        <v>217</v>
      </c>
      <c r="G152" s="12"/>
      <c r="H152" s="12"/>
      <c r="I152" s="168"/>
      <c r="J152" s="176">
        <f>BK152</f>
        <v>0</v>
      </c>
      <c r="K152" s="12"/>
      <c r="L152" s="165"/>
      <c r="M152" s="169"/>
      <c r="N152" s="170"/>
      <c r="O152" s="170"/>
      <c r="P152" s="171">
        <f>P153</f>
        <v>0</v>
      </c>
      <c r="Q152" s="170"/>
      <c r="R152" s="171">
        <f>R153</f>
        <v>0</v>
      </c>
      <c r="S152" s="170"/>
      <c r="T152" s="172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66" t="s">
        <v>82</v>
      </c>
      <c r="AT152" s="173" t="s">
        <v>73</v>
      </c>
      <c r="AU152" s="173" t="s">
        <v>82</v>
      </c>
      <c r="AY152" s="166" t="s">
        <v>143</v>
      </c>
      <c r="BK152" s="174">
        <f>BK153</f>
        <v>0</v>
      </c>
    </row>
    <row r="153" s="2" customFormat="1" ht="24.15" customHeight="1">
      <c r="A153" s="34"/>
      <c r="B153" s="177"/>
      <c r="C153" s="178" t="s">
        <v>218</v>
      </c>
      <c r="D153" s="178" t="s">
        <v>147</v>
      </c>
      <c r="E153" s="179" t="s">
        <v>219</v>
      </c>
      <c r="F153" s="180" t="s">
        <v>220</v>
      </c>
      <c r="G153" s="181" t="s">
        <v>207</v>
      </c>
      <c r="H153" s="182">
        <v>7.4080000000000004</v>
      </c>
      <c r="I153" s="183"/>
      <c r="J153" s="184">
        <f>ROUND(I153*H153,2)</f>
        <v>0</v>
      </c>
      <c r="K153" s="185"/>
      <c r="L153" s="35"/>
      <c r="M153" s="186" t="s">
        <v>1</v>
      </c>
      <c r="N153" s="187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144</v>
      </c>
      <c r="AT153" s="190" t="s">
        <v>147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144</v>
      </c>
      <c r="BM153" s="190" t="s">
        <v>221</v>
      </c>
    </row>
    <row r="154" s="12" customFormat="1" ht="25.92" customHeight="1">
      <c r="A154" s="12"/>
      <c r="B154" s="165"/>
      <c r="C154" s="12"/>
      <c r="D154" s="166" t="s">
        <v>73</v>
      </c>
      <c r="E154" s="167" t="s">
        <v>222</v>
      </c>
      <c r="F154" s="167" t="s">
        <v>223</v>
      </c>
      <c r="G154" s="12"/>
      <c r="H154" s="12"/>
      <c r="I154" s="168"/>
      <c r="J154" s="153">
        <f>BK154</f>
        <v>0</v>
      </c>
      <c r="K154" s="12"/>
      <c r="L154" s="165"/>
      <c r="M154" s="169"/>
      <c r="N154" s="170"/>
      <c r="O154" s="170"/>
      <c r="P154" s="171">
        <f>P155+P165+P170+P175+P178+P187</f>
        <v>0</v>
      </c>
      <c r="Q154" s="170"/>
      <c r="R154" s="171">
        <f>R155+R165+R170+R175+R178+R187</f>
        <v>1.8773979999999999</v>
      </c>
      <c r="S154" s="170"/>
      <c r="T154" s="172">
        <f>T155+T165+T170+T175+T178+T187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151</v>
      </c>
      <c r="AT154" s="173" t="s">
        <v>73</v>
      </c>
      <c r="AU154" s="173" t="s">
        <v>74</v>
      </c>
      <c r="AY154" s="166" t="s">
        <v>143</v>
      </c>
      <c r="BK154" s="174">
        <f>BK155+BK165+BK170+BK175+BK178+BK187</f>
        <v>0</v>
      </c>
    </row>
    <row r="155" s="12" customFormat="1" ht="22.8" customHeight="1">
      <c r="A155" s="12"/>
      <c r="B155" s="165"/>
      <c r="C155" s="12"/>
      <c r="D155" s="166" t="s">
        <v>73</v>
      </c>
      <c r="E155" s="175" t="s">
        <v>224</v>
      </c>
      <c r="F155" s="175" t="s">
        <v>225</v>
      </c>
      <c r="G155" s="12"/>
      <c r="H155" s="12"/>
      <c r="I155" s="168"/>
      <c r="J155" s="176">
        <f>BK155</f>
        <v>0</v>
      </c>
      <c r="K155" s="12"/>
      <c r="L155" s="165"/>
      <c r="M155" s="169"/>
      <c r="N155" s="170"/>
      <c r="O155" s="170"/>
      <c r="P155" s="171">
        <f>SUM(P156:P164)</f>
        <v>0</v>
      </c>
      <c r="Q155" s="170"/>
      <c r="R155" s="171">
        <f>SUM(R156:R164)</f>
        <v>0.099100999999999995</v>
      </c>
      <c r="S155" s="170"/>
      <c r="T155" s="172">
        <f>SUM(T156:T164)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6" t="s">
        <v>151</v>
      </c>
      <c r="AT155" s="173" t="s">
        <v>73</v>
      </c>
      <c r="AU155" s="173" t="s">
        <v>82</v>
      </c>
      <c r="AY155" s="166" t="s">
        <v>143</v>
      </c>
      <c r="BK155" s="174">
        <f>SUM(BK156:BK164)</f>
        <v>0</v>
      </c>
    </row>
    <row r="156" s="2" customFormat="1" ht="24.15" customHeight="1">
      <c r="A156" s="34"/>
      <c r="B156" s="177"/>
      <c r="C156" s="178" t="s">
        <v>226</v>
      </c>
      <c r="D156" s="178" t="s">
        <v>147</v>
      </c>
      <c r="E156" s="179" t="s">
        <v>227</v>
      </c>
      <c r="F156" s="180" t="s">
        <v>228</v>
      </c>
      <c r="G156" s="181" t="s">
        <v>150</v>
      </c>
      <c r="H156" s="182">
        <v>8.8000000000000007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229</v>
      </c>
      <c r="AT156" s="190" t="s">
        <v>147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229</v>
      </c>
      <c r="BM156" s="190" t="s">
        <v>230</v>
      </c>
    </row>
    <row r="157" s="2" customFormat="1" ht="33" customHeight="1">
      <c r="A157" s="34"/>
      <c r="B157" s="177"/>
      <c r="C157" s="192" t="s">
        <v>231</v>
      </c>
      <c r="D157" s="192" t="s">
        <v>160</v>
      </c>
      <c r="E157" s="193" t="s">
        <v>232</v>
      </c>
      <c r="F157" s="194" t="s">
        <v>233</v>
      </c>
      <c r="G157" s="195" t="s">
        <v>234</v>
      </c>
      <c r="H157" s="196">
        <v>0.26400000000000001</v>
      </c>
      <c r="I157" s="197"/>
      <c r="J157" s="198">
        <f>ROUND(I157*H157,2)</f>
        <v>0</v>
      </c>
      <c r="K157" s="199"/>
      <c r="L157" s="200"/>
      <c r="M157" s="201" t="s">
        <v>1</v>
      </c>
      <c r="N157" s="202" t="s">
        <v>40</v>
      </c>
      <c r="O157" s="78"/>
      <c r="P157" s="188">
        <f>O157*H157</f>
        <v>0</v>
      </c>
      <c r="Q157" s="188">
        <v>0.001</v>
      </c>
      <c r="R157" s="188">
        <f>Q157*H157</f>
        <v>0.00026400000000000002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235</v>
      </c>
      <c r="AT157" s="190" t="s">
        <v>160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229</v>
      </c>
      <c r="BM157" s="190" t="s">
        <v>236</v>
      </c>
    </row>
    <row r="158" s="2" customFormat="1" ht="24.15" customHeight="1">
      <c r="A158" s="34"/>
      <c r="B158" s="177"/>
      <c r="C158" s="178" t="s">
        <v>237</v>
      </c>
      <c r="D158" s="178" t="s">
        <v>147</v>
      </c>
      <c r="E158" s="179" t="s">
        <v>238</v>
      </c>
      <c r="F158" s="180" t="s">
        <v>239</v>
      </c>
      <c r="G158" s="181" t="s">
        <v>150</v>
      </c>
      <c r="H158" s="182">
        <v>9</v>
      </c>
      <c r="I158" s="183"/>
      <c r="J158" s="184">
        <f>ROUND(I158*H158,2)</f>
        <v>0</v>
      </c>
      <c r="K158" s="185"/>
      <c r="L158" s="35"/>
      <c r="M158" s="186" t="s">
        <v>1</v>
      </c>
      <c r="N158" s="187" t="s">
        <v>40</v>
      </c>
      <c r="O158" s="78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229</v>
      </c>
      <c r="AT158" s="190" t="s">
        <v>147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229</v>
      </c>
      <c r="BM158" s="190" t="s">
        <v>240</v>
      </c>
    </row>
    <row r="159" s="2" customFormat="1" ht="33" customHeight="1">
      <c r="A159" s="34"/>
      <c r="B159" s="177"/>
      <c r="C159" s="192" t="s">
        <v>241</v>
      </c>
      <c r="D159" s="192" t="s">
        <v>160</v>
      </c>
      <c r="E159" s="193" t="s">
        <v>232</v>
      </c>
      <c r="F159" s="194" t="s">
        <v>233</v>
      </c>
      <c r="G159" s="195" t="s">
        <v>234</v>
      </c>
      <c r="H159" s="196">
        <v>0.315</v>
      </c>
      <c r="I159" s="197"/>
      <c r="J159" s="198">
        <f>ROUND(I159*H159,2)</f>
        <v>0</v>
      </c>
      <c r="K159" s="199"/>
      <c r="L159" s="200"/>
      <c r="M159" s="201" t="s">
        <v>1</v>
      </c>
      <c r="N159" s="202" t="s">
        <v>40</v>
      </c>
      <c r="O159" s="78"/>
      <c r="P159" s="188">
        <f>O159*H159</f>
        <v>0</v>
      </c>
      <c r="Q159" s="188">
        <v>0.001</v>
      </c>
      <c r="R159" s="188">
        <f>Q159*H159</f>
        <v>0.00031500000000000001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235</v>
      </c>
      <c r="AT159" s="190" t="s">
        <v>160</v>
      </c>
      <c r="AU159" s="190" t="s">
        <v>151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229</v>
      </c>
      <c r="BM159" s="190" t="s">
        <v>242</v>
      </c>
    </row>
    <row r="160" s="2" customFormat="1" ht="24.15" customHeight="1">
      <c r="A160" s="34"/>
      <c r="B160" s="177"/>
      <c r="C160" s="178" t="s">
        <v>243</v>
      </c>
      <c r="D160" s="178" t="s">
        <v>147</v>
      </c>
      <c r="E160" s="179" t="s">
        <v>244</v>
      </c>
      <c r="F160" s="180" t="s">
        <v>245</v>
      </c>
      <c r="G160" s="181" t="s">
        <v>150</v>
      </c>
      <c r="H160" s="182">
        <v>8.8000000000000007</v>
      </c>
      <c r="I160" s="183"/>
      <c r="J160" s="184">
        <f>ROUND(I160*H160,2)</f>
        <v>0</v>
      </c>
      <c r="K160" s="185"/>
      <c r="L160" s="35"/>
      <c r="M160" s="186" t="s">
        <v>1</v>
      </c>
      <c r="N160" s="187" t="s">
        <v>40</v>
      </c>
      <c r="O160" s="78"/>
      <c r="P160" s="188">
        <f>O160*H160</f>
        <v>0</v>
      </c>
      <c r="Q160" s="188">
        <v>0.00054000000000000001</v>
      </c>
      <c r="R160" s="188">
        <f>Q160*H160</f>
        <v>0.0047520000000000001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229</v>
      </c>
      <c r="AT160" s="190" t="s">
        <v>147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229</v>
      </c>
      <c r="BM160" s="190" t="s">
        <v>246</v>
      </c>
    </row>
    <row r="161" s="2" customFormat="1" ht="24.15" customHeight="1">
      <c r="A161" s="34"/>
      <c r="B161" s="177"/>
      <c r="C161" s="192" t="s">
        <v>247</v>
      </c>
      <c r="D161" s="192" t="s">
        <v>160</v>
      </c>
      <c r="E161" s="193" t="s">
        <v>248</v>
      </c>
      <c r="F161" s="194" t="s">
        <v>249</v>
      </c>
      <c r="G161" s="195" t="s">
        <v>150</v>
      </c>
      <c r="H161" s="196">
        <v>10.119999999999999</v>
      </c>
      <c r="I161" s="197"/>
      <c r="J161" s="198">
        <f>ROUND(I161*H161,2)</f>
        <v>0</v>
      </c>
      <c r="K161" s="199"/>
      <c r="L161" s="200"/>
      <c r="M161" s="201" t="s">
        <v>1</v>
      </c>
      <c r="N161" s="202" t="s">
        <v>40</v>
      </c>
      <c r="O161" s="78"/>
      <c r="P161" s="188">
        <f>O161*H161</f>
        <v>0</v>
      </c>
      <c r="Q161" s="188">
        <v>0.0042500000000000003</v>
      </c>
      <c r="R161" s="188">
        <f>Q161*H161</f>
        <v>0.04301</v>
      </c>
      <c r="S161" s="188">
        <v>0</v>
      </c>
      <c r="T161" s="18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0" t="s">
        <v>235</v>
      </c>
      <c r="AT161" s="190" t="s">
        <v>160</v>
      </c>
      <c r="AU161" s="190" t="s">
        <v>151</v>
      </c>
      <c r="AY161" s="15" t="s">
        <v>143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ROUND(I161*H161,2)</f>
        <v>0</v>
      </c>
      <c r="BL161" s="15" t="s">
        <v>229</v>
      </c>
      <c r="BM161" s="190" t="s">
        <v>250</v>
      </c>
    </row>
    <row r="162" s="2" customFormat="1" ht="24.15" customHeight="1">
      <c r="A162" s="34"/>
      <c r="B162" s="177"/>
      <c r="C162" s="178" t="s">
        <v>251</v>
      </c>
      <c r="D162" s="178" t="s">
        <v>147</v>
      </c>
      <c r="E162" s="179" t="s">
        <v>252</v>
      </c>
      <c r="F162" s="180" t="s">
        <v>253</v>
      </c>
      <c r="G162" s="181" t="s">
        <v>150</v>
      </c>
      <c r="H162" s="182">
        <v>9</v>
      </c>
      <c r="I162" s="183"/>
      <c r="J162" s="184">
        <f>ROUND(I162*H162,2)</f>
        <v>0</v>
      </c>
      <c r="K162" s="185"/>
      <c r="L162" s="35"/>
      <c r="M162" s="186" t="s">
        <v>1</v>
      </c>
      <c r="N162" s="187" t="s">
        <v>40</v>
      </c>
      <c r="O162" s="78"/>
      <c r="P162" s="188">
        <f>O162*H162</f>
        <v>0</v>
      </c>
      <c r="Q162" s="188">
        <v>0.00054000000000000001</v>
      </c>
      <c r="R162" s="188">
        <f>Q162*H162</f>
        <v>0.0048599999999999997</v>
      </c>
      <c r="S162" s="188">
        <v>0</v>
      </c>
      <c r="T162" s="189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0" t="s">
        <v>229</v>
      </c>
      <c r="AT162" s="190" t="s">
        <v>147</v>
      </c>
      <c r="AU162" s="190" t="s">
        <v>151</v>
      </c>
      <c r="AY162" s="15" t="s">
        <v>143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ROUND(I162*H162,2)</f>
        <v>0</v>
      </c>
      <c r="BL162" s="15" t="s">
        <v>229</v>
      </c>
      <c r="BM162" s="190" t="s">
        <v>254</v>
      </c>
    </row>
    <row r="163" s="2" customFormat="1" ht="24.15" customHeight="1">
      <c r="A163" s="34"/>
      <c r="B163" s="177"/>
      <c r="C163" s="192" t="s">
        <v>255</v>
      </c>
      <c r="D163" s="192" t="s">
        <v>160</v>
      </c>
      <c r="E163" s="193" t="s">
        <v>248</v>
      </c>
      <c r="F163" s="194" t="s">
        <v>249</v>
      </c>
      <c r="G163" s="195" t="s">
        <v>150</v>
      </c>
      <c r="H163" s="196">
        <v>10.800000000000001</v>
      </c>
      <c r="I163" s="197"/>
      <c r="J163" s="198">
        <f>ROUND(I163*H163,2)</f>
        <v>0</v>
      </c>
      <c r="K163" s="199"/>
      <c r="L163" s="200"/>
      <c r="M163" s="201" t="s">
        <v>1</v>
      </c>
      <c r="N163" s="202" t="s">
        <v>40</v>
      </c>
      <c r="O163" s="78"/>
      <c r="P163" s="188">
        <f>O163*H163</f>
        <v>0</v>
      </c>
      <c r="Q163" s="188">
        <v>0.0042500000000000003</v>
      </c>
      <c r="R163" s="188">
        <f>Q163*H163</f>
        <v>0.045900000000000003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235</v>
      </c>
      <c r="AT163" s="190" t="s">
        <v>160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229</v>
      </c>
      <c r="BM163" s="190" t="s">
        <v>256</v>
      </c>
    </row>
    <row r="164" s="2" customFormat="1" ht="24.15" customHeight="1">
      <c r="A164" s="34"/>
      <c r="B164" s="177"/>
      <c r="C164" s="178" t="s">
        <v>257</v>
      </c>
      <c r="D164" s="178" t="s">
        <v>147</v>
      </c>
      <c r="E164" s="179" t="s">
        <v>258</v>
      </c>
      <c r="F164" s="180" t="s">
        <v>259</v>
      </c>
      <c r="G164" s="181" t="s">
        <v>207</v>
      </c>
      <c r="H164" s="182">
        <v>0.099000000000000005</v>
      </c>
      <c r="I164" s="183"/>
      <c r="J164" s="184">
        <f>ROUND(I164*H164,2)</f>
        <v>0</v>
      </c>
      <c r="K164" s="185"/>
      <c r="L164" s="35"/>
      <c r="M164" s="186" t="s">
        <v>1</v>
      </c>
      <c r="N164" s="187" t="s">
        <v>40</v>
      </c>
      <c r="O164" s="78"/>
      <c r="P164" s="188">
        <f>O164*H164</f>
        <v>0</v>
      </c>
      <c r="Q164" s="188">
        <v>0</v>
      </c>
      <c r="R164" s="188">
        <f>Q164*H164</f>
        <v>0</v>
      </c>
      <c r="S164" s="188">
        <v>0</v>
      </c>
      <c r="T164" s="18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0" t="s">
        <v>229</v>
      </c>
      <c r="AT164" s="190" t="s">
        <v>147</v>
      </c>
      <c r="AU164" s="190" t="s">
        <v>151</v>
      </c>
      <c r="AY164" s="15" t="s">
        <v>143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ROUND(I164*H164,2)</f>
        <v>0</v>
      </c>
      <c r="BL164" s="15" t="s">
        <v>229</v>
      </c>
      <c r="BM164" s="190" t="s">
        <v>260</v>
      </c>
    </row>
    <row r="165" s="12" customFormat="1" ht="22.8" customHeight="1">
      <c r="A165" s="12"/>
      <c r="B165" s="165"/>
      <c r="C165" s="12"/>
      <c r="D165" s="166" t="s">
        <v>73</v>
      </c>
      <c r="E165" s="175" t="s">
        <v>261</v>
      </c>
      <c r="F165" s="175" t="s">
        <v>262</v>
      </c>
      <c r="G165" s="12"/>
      <c r="H165" s="12"/>
      <c r="I165" s="168"/>
      <c r="J165" s="176">
        <f>BK165</f>
        <v>0</v>
      </c>
      <c r="K165" s="12"/>
      <c r="L165" s="165"/>
      <c r="M165" s="169"/>
      <c r="N165" s="170"/>
      <c r="O165" s="170"/>
      <c r="P165" s="171">
        <f>SUM(P166:P169)</f>
        <v>0</v>
      </c>
      <c r="Q165" s="170"/>
      <c r="R165" s="171">
        <f>SUM(R166:R169)</f>
        <v>1.2729599999999999</v>
      </c>
      <c r="S165" s="170"/>
      <c r="T165" s="172">
        <f>SUM(T166:T169)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6" t="s">
        <v>151</v>
      </c>
      <c r="AT165" s="173" t="s">
        <v>73</v>
      </c>
      <c r="AU165" s="173" t="s">
        <v>82</v>
      </c>
      <c r="AY165" s="166" t="s">
        <v>143</v>
      </c>
      <c r="BK165" s="174">
        <f>SUM(BK166:BK169)</f>
        <v>0</v>
      </c>
    </row>
    <row r="166" s="2" customFormat="1" ht="16.5" customHeight="1">
      <c r="A166" s="34"/>
      <c r="B166" s="177"/>
      <c r="C166" s="178" t="s">
        <v>263</v>
      </c>
      <c r="D166" s="178" t="s">
        <v>147</v>
      </c>
      <c r="E166" s="179" t="s">
        <v>264</v>
      </c>
      <c r="F166" s="180" t="s">
        <v>265</v>
      </c>
      <c r="G166" s="181" t="s">
        <v>150</v>
      </c>
      <c r="H166" s="182">
        <v>68</v>
      </c>
      <c r="I166" s="183"/>
      <c r="J166" s="184">
        <f>ROUND(I166*H166,2)</f>
        <v>0</v>
      </c>
      <c r="K166" s="185"/>
      <c r="L166" s="35"/>
      <c r="M166" s="186" t="s">
        <v>1</v>
      </c>
      <c r="N166" s="187" t="s">
        <v>40</v>
      </c>
      <c r="O166" s="78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229</v>
      </c>
      <c r="AT166" s="190" t="s">
        <v>147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229</v>
      </c>
      <c r="BM166" s="190" t="s">
        <v>266</v>
      </c>
    </row>
    <row r="167" s="2" customFormat="1" ht="21.75" customHeight="1">
      <c r="A167" s="34"/>
      <c r="B167" s="177"/>
      <c r="C167" s="192" t="s">
        <v>267</v>
      </c>
      <c r="D167" s="192" t="s">
        <v>160</v>
      </c>
      <c r="E167" s="193" t="s">
        <v>268</v>
      </c>
      <c r="F167" s="194" t="s">
        <v>269</v>
      </c>
      <c r="G167" s="195" t="s">
        <v>150</v>
      </c>
      <c r="H167" s="196">
        <v>70.719999999999999</v>
      </c>
      <c r="I167" s="197"/>
      <c r="J167" s="198">
        <f>ROUND(I167*H167,2)</f>
        <v>0</v>
      </c>
      <c r="K167" s="199"/>
      <c r="L167" s="200"/>
      <c r="M167" s="201" t="s">
        <v>1</v>
      </c>
      <c r="N167" s="202" t="s">
        <v>40</v>
      </c>
      <c r="O167" s="78"/>
      <c r="P167" s="188">
        <f>O167*H167</f>
        <v>0</v>
      </c>
      <c r="Q167" s="188">
        <v>0.0089999999999999993</v>
      </c>
      <c r="R167" s="188">
        <f>Q167*H167</f>
        <v>0.63647999999999993</v>
      </c>
      <c r="S167" s="188">
        <v>0</v>
      </c>
      <c r="T167" s="189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0" t="s">
        <v>235</v>
      </c>
      <c r="AT167" s="190" t="s">
        <v>160</v>
      </c>
      <c r="AU167" s="190" t="s">
        <v>151</v>
      </c>
      <c r="AY167" s="15" t="s">
        <v>143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5" t="s">
        <v>151</v>
      </c>
      <c r="BK167" s="191">
        <f>ROUND(I167*H167,2)</f>
        <v>0</v>
      </c>
      <c r="BL167" s="15" t="s">
        <v>229</v>
      </c>
      <c r="BM167" s="190" t="s">
        <v>270</v>
      </c>
    </row>
    <row r="168" s="2" customFormat="1" ht="24.15" customHeight="1">
      <c r="A168" s="34"/>
      <c r="B168" s="177"/>
      <c r="C168" s="192" t="s">
        <v>271</v>
      </c>
      <c r="D168" s="192" t="s">
        <v>160</v>
      </c>
      <c r="E168" s="193" t="s">
        <v>272</v>
      </c>
      <c r="F168" s="194" t="s">
        <v>273</v>
      </c>
      <c r="G168" s="195" t="s">
        <v>150</v>
      </c>
      <c r="H168" s="196">
        <v>70.719999999999999</v>
      </c>
      <c r="I168" s="197"/>
      <c r="J168" s="198">
        <f>ROUND(I168*H168,2)</f>
        <v>0</v>
      </c>
      <c r="K168" s="199"/>
      <c r="L168" s="200"/>
      <c r="M168" s="201" t="s">
        <v>1</v>
      </c>
      <c r="N168" s="202" t="s">
        <v>40</v>
      </c>
      <c r="O168" s="78"/>
      <c r="P168" s="188">
        <f>O168*H168</f>
        <v>0</v>
      </c>
      <c r="Q168" s="188">
        <v>0.0089999999999999993</v>
      </c>
      <c r="R168" s="188">
        <f>Q168*H168</f>
        <v>0.63647999999999993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235</v>
      </c>
      <c r="AT168" s="190" t="s">
        <v>160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229</v>
      </c>
      <c r="BM168" s="190" t="s">
        <v>274</v>
      </c>
    </row>
    <row r="169" s="2" customFormat="1" ht="24.15" customHeight="1">
      <c r="A169" s="34"/>
      <c r="B169" s="177"/>
      <c r="C169" s="178" t="s">
        <v>102</v>
      </c>
      <c r="D169" s="178" t="s">
        <v>147</v>
      </c>
      <c r="E169" s="179" t="s">
        <v>275</v>
      </c>
      <c r="F169" s="180" t="s">
        <v>276</v>
      </c>
      <c r="G169" s="181" t="s">
        <v>207</v>
      </c>
      <c r="H169" s="182">
        <v>1.2729999999999999</v>
      </c>
      <c r="I169" s="183"/>
      <c r="J169" s="184">
        <f>ROUND(I169*H169,2)</f>
        <v>0</v>
      </c>
      <c r="K169" s="185"/>
      <c r="L169" s="35"/>
      <c r="M169" s="186" t="s">
        <v>1</v>
      </c>
      <c r="N169" s="187" t="s">
        <v>40</v>
      </c>
      <c r="O169" s="78"/>
      <c r="P169" s="188">
        <f>O169*H169</f>
        <v>0</v>
      </c>
      <c r="Q169" s="188">
        <v>0</v>
      </c>
      <c r="R169" s="188">
        <f>Q169*H169</f>
        <v>0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229</v>
      </c>
      <c r="AT169" s="190" t="s">
        <v>147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229</v>
      </c>
      <c r="BM169" s="190" t="s">
        <v>277</v>
      </c>
    </row>
    <row r="170" s="12" customFormat="1" ht="22.8" customHeight="1">
      <c r="A170" s="12"/>
      <c r="B170" s="165"/>
      <c r="C170" s="12"/>
      <c r="D170" s="166" t="s">
        <v>73</v>
      </c>
      <c r="E170" s="175" t="s">
        <v>278</v>
      </c>
      <c r="F170" s="175" t="s">
        <v>279</v>
      </c>
      <c r="G170" s="12"/>
      <c r="H170" s="12"/>
      <c r="I170" s="168"/>
      <c r="J170" s="176">
        <f>BK170</f>
        <v>0</v>
      </c>
      <c r="K170" s="12"/>
      <c r="L170" s="165"/>
      <c r="M170" s="169"/>
      <c r="N170" s="170"/>
      <c r="O170" s="170"/>
      <c r="P170" s="171">
        <f>SUM(P171:P174)</f>
        <v>0</v>
      </c>
      <c r="Q170" s="170"/>
      <c r="R170" s="171">
        <f>SUM(R171:R174)</f>
        <v>0.10864700000000001</v>
      </c>
      <c r="S170" s="170"/>
      <c r="T170" s="172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6" t="s">
        <v>151</v>
      </c>
      <c r="AT170" s="173" t="s">
        <v>73</v>
      </c>
      <c r="AU170" s="173" t="s">
        <v>82</v>
      </c>
      <c r="AY170" s="166" t="s">
        <v>143</v>
      </c>
      <c r="BK170" s="174">
        <f>SUM(BK171:BK174)</f>
        <v>0</v>
      </c>
    </row>
    <row r="171" s="2" customFormat="1" ht="24.15" customHeight="1">
      <c r="A171" s="34"/>
      <c r="B171" s="177"/>
      <c r="C171" s="178" t="s">
        <v>280</v>
      </c>
      <c r="D171" s="178" t="s">
        <v>147</v>
      </c>
      <c r="E171" s="179" t="s">
        <v>281</v>
      </c>
      <c r="F171" s="180" t="s">
        <v>282</v>
      </c>
      <c r="G171" s="181" t="s">
        <v>202</v>
      </c>
      <c r="H171" s="182">
        <v>22.5</v>
      </c>
      <c r="I171" s="183"/>
      <c r="J171" s="184">
        <f>ROUND(I171*H171,2)</f>
        <v>0</v>
      </c>
      <c r="K171" s="185"/>
      <c r="L171" s="35"/>
      <c r="M171" s="186" t="s">
        <v>1</v>
      </c>
      <c r="N171" s="187" t="s">
        <v>40</v>
      </c>
      <c r="O171" s="78"/>
      <c r="P171" s="188">
        <f>O171*H171</f>
        <v>0</v>
      </c>
      <c r="Q171" s="188">
        <v>0.0035100000000000001</v>
      </c>
      <c r="R171" s="188">
        <f>Q171*H171</f>
        <v>0.078975000000000004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229</v>
      </c>
      <c r="AT171" s="190" t="s">
        <v>147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229</v>
      </c>
      <c r="BM171" s="190" t="s">
        <v>283</v>
      </c>
    </row>
    <row r="172" s="2" customFormat="1" ht="24.15" customHeight="1">
      <c r="A172" s="34"/>
      <c r="B172" s="177"/>
      <c r="C172" s="178" t="s">
        <v>284</v>
      </c>
      <c r="D172" s="178" t="s">
        <v>147</v>
      </c>
      <c r="E172" s="179" t="s">
        <v>285</v>
      </c>
      <c r="F172" s="180" t="s">
        <v>286</v>
      </c>
      <c r="G172" s="181" t="s">
        <v>202</v>
      </c>
      <c r="H172" s="182">
        <v>12.4</v>
      </c>
      <c r="I172" s="183"/>
      <c r="J172" s="184">
        <f>ROUND(I172*H172,2)</f>
        <v>0</v>
      </c>
      <c r="K172" s="185"/>
      <c r="L172" s="35"/>
      <c r="M172" s="186" t="s">
        <v>1</v>
      </c>
      <c r="N172" s="187" t="s">
        <v>40</v>
      </c>
      <c r="O172" s="78"/>
      <c r="P172" s="188">
        <f>O172*H172</f>
        <v>0</v>
      </c>
      <c r="Q172" s="188">
        <v>0.00158</v>
      </c>
      <c r="R172" s="188">
        <f>Q172*H172</f>
        <v>0.019592000000000002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229</v>
      </c>
      <c r="AT172" s="190" t="s">
        <v>147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229</v>
      </c>
      <c r="BM172" s="190" t="s">
        <v>287</v>
      </c>
    </row>
    <row r="173" s="2" customFormat="1" ht="24.15" customHeight="1">
      <c r="A173" s="34"/>
      <c r="B173" s="177"/>
      <c r="C173" s="178" t="s">
        <v>288</v>
      </c>
      <c r="D173" s="178" t="s">
        <v>147</v>
      </c>
      <c r="E173" s="179" t="s">
        <v>289</v>
      </c>
      <c r="F173" s="180" t="s">
        <v>290</v>
      </c>
      <c r="G173" s="181" t="s">
        <v>202</v>
      </c>
      <c r="H173" s="182">
        <v>6</v>
      </c>
      <c r="I173" s="183"/>
      <c r="J173" s="184">
        <f>ROUND(I173*H173,2)</f>
        <v>0</v>
      </c>
      <c r="K173" s="185"/>
      <c r="L173" s="35"/>
      <c r="M173" s="186" t="s">
        <v>1</v>
      </c>
      <c r="N173" s="187" t="s">
        <v>40</v>
      </c>
      <c r="O173" s="78"/>
      <c r="P173" s="188">
        <f>O173*H173</f>
        <v>0</v>
      </c>
      <c r="Q173" s="188">
        <v>0.0016800000000000001</v>
      </c>
      <c r="R173" s="188">
        <f>Q173*H173</f>
        <v>0.01008</v>
      </c>
      <c r="S173" s="188">
        <v>0</v>
      </c>
      <c r="T173" s="18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0" t="s">
        <v>229</v>
      </c>
      <c r="AT173" s="190" t="s">
        <v>147</v>
      </c>
      <c r="AU173" s="190" t="s">
        <v>151</v>
      </c>
      <c r="AY173" s="15" t="s">
        <v>143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5" t="s">
        <v>151</v>
      </c>
      <c r="BK173" s="191">
        <f>ROUND(I173*H173,2)</f>
        <v>0</v>
      </c>
      <c r="BL173" s="15" t="s">
        <v>229</v>
      </c>
      <c r="BM173" s="190" t="s">
        <v>291</v>
      </c>
    </row>
    <row r="174" s="2" customFormat="1" ht="24.15" customHeight="1">
      <c r="A174" s="34"/>
      <c r="B174" s="177"/>
      <c r="C174" s="178" t="s">
        <v>292</v>
      </c>
      <c r="D174" s="178" t="s">
        <v>147</v>
      </c>
      <c r="E174" s="179" t="s">
        <v>293</v>
      </c>
      <c r="F174" s="180" t="s">
        <v>294</v>
      </c>
      <c r="G174" s="181" t="s">
        <v>207</v>
      </c>
      <c r="H174" s="182">
        <v>0.109</v>
      </c>
      <c r="I174" s="183"/>
      <c r="J174" s="184">
        <f>ROUND(I174*H174,2)</f>
        <v>0</v>
      </c>
      <c r="K174" s="185"/>
      <c r="L174" s="35"/>
      <c r="M174" s="186" t="s">
        <v>1</v>
      </c>
      <c r="N174" s="187" t="s">
        <v>40</v>
      </c>
      <c r="O174" s="78"/>
      <c r="P174" s="188">
        <f>O174*H174</f>
        <v>0</v>
      </c>
      <c r="Q174" s="188">
        <v>0</v>
      </c>
      <c r="R174" s="188">
        <f>Q174*H174</f>
        <v>0</v>
      </c>
      <c r="S174" s="188">
        <v>0</v>
      </c>
      <c r="T174" s="18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0" t="s">
        <v>229</v>
      </c>
      <c r="AT174" s="190" t="s">
        <v>147</v>
      </c>
      <c r="AU174" s="190" t="s">
        <v>151</v>
      </c>
      <c r="AY174" s="15" t="s">
        <v>143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5" t="s">
        <v>151</v>
      </c>
      <c r="BK174" s="191">
        <f>ROUND(I174*H174,2)</f>
        <v>0</v>
      </c>
      <c r="BL174" s="15" t="s">
        <v>229</v>
      </c>
      <c r="BM174" s="190" t="s">
        <v>295</v>
      </c>
    </row>
    <row r="175" s="12" customFormat="1" ht="22.8" customHeight="1">
      <c r="A175" s="12"/>
      <c r="B175" s="165"/>
      <c r="C175" s="12"/>
      <c r="D175" s="166" t="s">
        <v>73</v>
      </c>
      <c r="E175" s="175" t="s">
        <v>296</v>
      </c>
      <c r="F175" s="175" t="s">
        <v>297</v>
      </c>
      <c r="G175" s="12"/>
      <c r="H175" s="12"/>
      <c r="I175" s="168"/>
      <c r="J175" s="176">
        <f>BK175</f>
        <v>0</v>
      </c>
      <c r="K175" s="12"/>
      <c r="L175" s="165"/>
      <c r="M175" s="169"/>
      <c r="N175" s="170"/>
      <c r="O175" s="170"/>
      <c r="P175" s="171">
        <f>SUM(P176:P177)</f>
        <v>0</v>
      </c>
      <c r="Q175" s="170"/>
      <c r="R175" s="171">
        <f>SUM(R176:R177)</f>
        <v>0.29543000000000003</v>
      </c>
      <c r="S175" s="170"/>
      <c r="T175" s="172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6" t="s">
        <v>151</v>
      </c>
      <c r="AT175" s="173" t="s">
        <v>73</v>
      </c>
      <c r="AU175" s="173" t="s">
        <v>82</v>
      </c>
      <c r="AY175" s="166" t="s">
        <v>143</v>
      </c>
      <c r="BK175" s="174">
        <f>SUM(BK176:BK177)</f>
        <v>0</v>
      </c>
    </row>
    <row r="176" s="2" customFormat="1" ht="24.15" customHeight="1">
      <c r="A176" s="34"/>
      <c r="B176" s="177"/>
      <c r="C176" s="178" t="s">
        <v>298</v>
      </c>
      <c r="D176" s="178" t="s">
        <v>147</v>
      </c>
      <c r="E176" s="179" t="s">
        <v>299</v>
      </c>
      <c r="F176" s="180" t="s">
        <v>300</v>
      </c>
      <c r="G176" s="181" t="s">
        <v>150</v>
      </c>
      <c r="H176" s="182">
        <v>31</v>
      </c>
      <c r="I176" s="183"/>
      <c r="J176" s="184">
        <f>ROUND(I176*H176,2)</f>
        <v>0</v>
      </c>
      <c r="K176" s="185"/>
      <c r="L176" s="35"/>
      <c r="M176" s="186" t="s">
        <v>1</v>
      </c>
      <c r="N176" s="187" t="s">
        <v>40</v>
      </c>
      <c r="O176" s="78"/>
      <c r="P176" s="188">
        <f>O176*H176</f>
        <v>0</v>
      </c>
      <c r="Q176" s="188">
        <v>0.0095300000000000003</v>
      </c>
      <c r="R176" s="188">
        <f>Q176*H176</f>
        <v>0.29543000000000003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229</v>
      </c>
      <c r="AT176" s="190" t="s">
        <v>147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229</v>
      </c>
      <c r="BM176" s="190" t="s">
        <v>301</v>
      </c>
    </row>
    <row r="177" s="2" customFormat="1" ht="21.75" customHeight="1">
      <c r="A177" s="34"/>
      <c r="B177" s="177"/>
      <c r="C177" s="178" t="s">
        <v>302</v>
      </c>
      <c r="D177" s="178" t="s">
        <v>147</v>
      </c>
      <c r="E177" s="179" t="s">
        <v>303</v>
      </c>
      <c r="F177" s="180" t="s">
        <v>304</v>
      </c>
      <c r="G177" s="181" t="s">
        <v>207</v>
      </c>
      <c r="H177" s="182">
        <v>0.29499999999999998</v>
      </c>
      <c r="I177" s="183"/>
      <c r="J177" s="184">
        <f>ROUND(I177*H177,2)</f>
        <v>0</v>
      </c>
      <c r="K177" s="185"/>
      <c r="L177" s="35"/>
      <c r="M177" s="186" t="s">
        <v>1</v>
      </c>
      <c r="N177" s="187" t="s">
        <v>40</v>
      </c>
      <c r="O177" s="78"/>
      <c r="P177" s="188">
        <f>O177*H177</f>
        <v>0</v>
      </c>
      <c r="Q177" s="188">
        <v>0</v>
      </c>
      <c r="R177" s="188">
        <f>Q177*H177</f>
        <v>0</v>
      </c>
      <c r="S177" s="188">
        <v>0</v>
      </c>
      <c r="T177" s="18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0" t="s">
        <v>229</v>
      </c>
      <c r="AT177" s="190" t="s">
        <v>147</v>
      </c>
      <c r="AU177" s="190" t="s">
        <v>151</v>
      </c>
      <c r="AY177" s="15" t="s">
        <v>143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5" t="s">
        <v>151</v>
      </c>
      <c r="BK177" s="191">
        <f>ROUND(I177*H177,2)</f>
        <v>0</v>
      </c>
      <c r="BL177" s="15" t="s">
        <v>229</v>
      </c>
      <c r="BM177" s="190" t="s">
        <v>305</v>
      </c>
    </row>
    <row r="178" s="12" customFormat="1" ht="22.8" customHeight="1">
      <c r="A178" s="12"/>
      <c r="B178" s="165"/>
      <c r="C178" s="12"/>
      <c r="D178" s="166" t="s">
        <v>73</v>
      </c>
      <c r="E178" s="175" t="s">
        <v>306</v>
      </c>
      <c r="F178" s="175" t="s">
        <v>307</v>
      </c>
      <c r="G178" s="12"/>
      <c r="H178" s="12"/>
      <c r="I178" s="168"/>
      <c r="J178" s="176">
        <f>BK178</f>
        <v>0</v>
      </c>
      <c r="K178" s="12"/>
      <c r="L178" s="165"/>
      <c r="M178" s="169"/>
      <c r="N178" s="170"/>
      <c r="O178" s="170"/>
      <c r="P178" s="171">
        <f>SUM(P179:P186)</f>
        <v>0</v>
      </c>
      <c r="Q178" s="170"/>
      <c r="R178" s="171">
        <f>SUM(R179:R186)</f>
        <v>0.097299999999999998</v>
      </c>
      <c r="S178" s="170"/>
      <c r="T178" s="172">
        <f>SUM(T179:T186)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6" t="s">
        <v>151</v>
      </c>
      <c r="AT178" s="173" t="s">
        <v>73</v>
      </c>
      <c r="AU178" s="173" t="s">
        <v>82</v>
      </c>
      <c r="AY178" s="166" t="s">
        <v>143</v>
      </c>
      <c r="BK178" s="174">
        <f>SUM(BK179:BK186)</f>
        <v>0</v>
      </c>
    </row>
    <row r="179" s="2" customFormat="1" ht="24.15" customHeight="1">
      <c r="A179" s="34"/>
      <c r="B179" s="177"/>
      <c r="C179" s="178" t="s">
        <v>308</v>
      </c>
      <c r="D179" s="178" t="s">
        <v>147</v>
      </c>
      <c r="E179" s="179" t="s">
        <v>309</v>
      </c>
      <c r="F179" s="180" t="s">
        <v>310</v>
      </c>
      <c r="G179" s="181" t="s">
        <v>197</v>
      </c>
      <c r="H179" s="182">
        <v>1</v>
      </c>
      <c r="I179" s="183"/>
      <c r="J179" s="184">
        <f>ROUND(I179*H179,2)</f>
        <v>0</v>
      </c>
      <c r="K179" s="185"/>
      <c r="L179" s="35"/>
      <c r="M179" s="186" t="s">
        <v>1</v>
      </c>
      <c r="N179" s="187" t="s">
        <v>40</v>
      </c>
      <c r="O179" s="78"/>
      <c r="P179" s="188">
        <f>O179*H179</f>
        <v>0</v>
      </c>
      <c r="Q179" s="188">
        <v>0.00021000000000000001</v>
      </c>
      <c r="R179" s="188">
        <f>Q179*H179</f>
        <v>0.00021000000000000001</v>
      </c>
      <c r="S179" s="188">
        <v>0</v>
      </c>
      <c r="T179" s="18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0" t="s">
        <v>229</v>
      </c>
      <c r="AT179" s="190" t="s">
        <v>147</v>
      </c>
      <c r="AU179" s="190" t="s">
        <v>151</v>
      </c>
      <c r="AY179" s="15" t="s">
        <v>143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ROUND(I179*H179,2)</f>
        <v>0</v>
      </c>
      <c r="BL179" s="15" t="s">
        <v>229</v>
      </c>
      <c r="BM179" s="190" t="s">
        <v>311</v>
      </c>
    </row>
    <row r="180" s="2" customFormat="1" ht="37.8" customHeight="1">
      <c r="A180" s="34"/>
      <c r="B180" s="177"/>
      <c r="C180" s="192" t="s">
        <v>312</v>
      </c>
      <c r="D180" s="192" t="s">
        <v>160</v>
      </c>
      <c r="E180" s="193" t="s">
        <v>313</v>
      </c>
      <c r="F180" s="194" t="s">
        <v>314</v>
      </c>
      <c r="G180" s="195" t="s">
        <v>202</v>
      </c>
      <c r="H180" s="196">
        <v>3.3999999999999999</v>
      </c>
      <c r="I180" s="197"/>
      <c r="J180" s="198">
        <f>ROUND(I180*H180,2)</f>
        <v>0</v>
      </c>
      <c r="K180" s="199"/>
      <c r="L180" s="200"/>
      <c r="M180" s="201" t="s">
        <v>1</v>
      </c>
      <c r="N180" s="202" t="s">
        <v>40</v>
      </c>
      <c r="O180" s="78"/>
      <c r="P180" s="188">
        <f>O180*H180</f>
        <v>0</v>
      </c>
      <c r="Q180" s="188">
        <v>0.00010000000000000001</v>
      </c>
      <c r="R180" s="188">
        <f>Q180*H180</f>
        <v>0.00034000000000000002</v>
      </c>
      <c r="S180" s="188">
        <v>0</v>
      </c>
      <c r="T180" s="189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0" t="s">
        <v>235</v>
      </c>
      <c r="AT180" s="190" t="s">
        <v>160</v>
      </c>
      <c r="AU180" s="190" t="s">
        <v>151</v>
      </c>
      <c r="AY180" s="15" t="s">
        <v>143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5" t="s">
        <v>151</v>
      </c>
      <c r="BK180" s="191">
        <f>ROUND(I180*H180,2)</f>
        <v>0</v>
      </c>
      <c r="BL180" s="15" t="s">
        <v>229</v>
      </c>
      <c r="BM180" s="190" t="s">
        <v>315</v>
      </c>
    </row>
    <row r="181" s="2" customFormat="1" ht="37.8" customHeight="1">
      <c r="A181" s="34"/>
      <c r="B181" s="177"/>
      <c r="C181" s="192" t="s">
        <v>316</v>
      </c>
      <c r="D181" s="192" t="s">
        <v>160</v>
      </c>
      <c r="E181" s="193" t="s">
        <v>317</v>
      </c>
      <c r="F181" s="194" t="s">
        <v>318</v>
      </c>
      <c r="G181" s="195" t="s">
        <v>202</v>
      </c>
      <c r="H181" s="196">
        <v>3.3999999999999999</v>
      </c>
      <c r="I181" s="197"/>
      <c r="J181" s="198">
        <f>ROUND(I181*H181,2)</f>
        <v>0</v>
      </c>
      <c r="K181" s="199"/>
      <c r="L181" s="200"/>
      <c r="M181" s="201" t="s">
        <v>1</v>
      </c>
      <c r="N181" s="202" t="s">
        <v>40</v>
      </c>
      <c r="O181" s="78"/>
      <c r="P181" s="188">
        <f>O181*H181</f>
        <v>0</v>
      </c>
      <c r="Q181" s="188">
        <v>0.00010000000000000001</v>
      </c>
      <c r="R181" s="188">
        <f>Q181*H181</f>
        <v>0.00034000000000000002</v>
      </c>
      <c r="S181" s="188">
        <v>0</v>
      </c>
      <c r="T181" s="189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0" t="s">
        <v>235</v>
      </c>
      <c r="AT181" s="190" t="s">
        <v>160</v>
      </c>
      <c r="AU181" s="190" t="s">
        <v>151</v>
      </c>
      <c r="AY181" s="15" t="s">
        <v>143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5" t="s">
        <v>151</v>
      </c>
      <c r="BK181" s="191">
        <f>ROUND(I181*H181,2)</f>
        <v>0</v>
      </c>
      <c r="BL181" s="15" t="s">
        <v>229</v>
      </c>
      <c r="BM181" s="190" t="s">
        <v>319</v>
      </c>
    </row>
    <row r="182" s="2" customFormat="1" ht="24.15" customHeight="1">
      <c r="A182" s="34"/>
      <c r="B182" s="177"/>
      <c r="C182" s="192" t="s">
        <v>320</v>
      </c>
      <c r="D182" s="192" t="s">
        <v>160</v>
      </c>
      <c r="E182" s="193" t="s">
        <v>321</v>
      </c>
      <c r="F182" s="194" t="s">
        <v>322</v>
      </c>
      <c r="G182" s="195" t="s">
        <v>197</v>
      </c>
      <c r="H182" s="196">
        <v>1</v>
      </c>
      <c r="I182" s="197"/>
      <c r="J182" s="198">
        <f>ROUND(I182*H182,2)</f>
        <v>0</v>
      </c>
      <c r="K182" s="199"/>
      <c r="L182" s="200"/>
      <c r="M182" s="201" t="s">
        <v>1</v>
      </c>
      <c r="N182" s="202" t="s">
        <v>40</v>
      </c>
      <c r="O182" s="78"/>
      <c r="P182" s="188">
        <f>O182*H182</f>
        <v>0</v>
      </c>
      <c r="Q182" s="188">
        <v>0.032000000000000001</v>
      </c>
      <c r="R182" s="188">
        <f>Q182*H182</f>
        <v>0.032000000000000001</v>
      </c>
      <c r="S182" s="188">
        <v>0</v>
      </c>
      <c r="T182" s="189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0" t="s">
        <v>235</v>
      </c>
      <c r="AT182" s="190" t="s">
        <v>160</v>
      </c>
      <c r="AU182" s="190" t="s">
        <v>151</v>
      </c>
      <c r="AY182" s="15" t="s">
        <v>143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ROUND(I182*H182,2)</f>
        <v>0</v>
      </c>
      <c r="BL182" s="15" t="s">
        <v>229</v>
      </c>
      <c r="BM182" s="190" t="s">
        <v>323</v>
      </c>
    </row>
    <row r="183" s="2" customFormat="1" ht="16.5" customHeight="1">
      <c r="A183" s="34"/>
      <c r="B183" s="177"/>
      <c r="C183" s="192" t="s">
        <v>324</v>
      </c>
      <c r="D183" s="192" t="s">
        <v>160</v>
      </c>
      <c r="E183" s="193" t="s">
        <v>325</v>
      </c>
      <c r="F183" s="194" t="s">
        <v>326</v>
      </c>
      <c r="G183" s="195" t="s">
        <v>197</v>
      </c>
      <c r="H183" s="196">
        <v>1</v>
      </c>
      <c r="I183" s="197"/>
      <c r="J183" s="198">
        <f>ROUND(I183*H183,2)</f>
        <v>0</v>
      </c>
      <c r="K183" s="199"/>
      <c r="L183" s="200"/>
      <c r="M183" s="201" t="s">
        <v>1</v>
      </c>
      <c r="N183" s="202" t="s">
        <v>40</v>
      </c>
      <c r="O183" s="78"/>
      <c r="P183" s="188">
        <f>O183*H183</f>
        <v>0</v>
      </c>
      <c r="Q183" s="188">
        <v>0.032000000000000001</v>
      </c>
      <c r="R183" s="188">
        <f>Q183*H183</f>
        <v>0.032000000000000001</v>
      </c>
      <c r="S183" s="188">
        <v>0</v>
      </c>
      <c r="T183" s="189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0" t="s">
        <v>235</v>
      </c>
      <c r="AT183" s="190" t="s">
        <v>160</v>
      </c>
      <c r="AU183" s="190" t="s">
        <v>151</v>
      </c>
      <c r="AY183" s="15" t="s">
        <v>143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ROUND(I183*H183,2)</f>
        <v>0</v>
      </c>
      <c r="BL183" s="15" t="s">
        <v>229</v>
      </c>
      <c r="BM183" s="190" t="s">
        <v>327</v>
      </c>
    </row>
    <row r="184" s="2" customFormat="1" ht="16.5" customHeight="1">
      <c r="A184" s="34"/>
      <c r="B184" s="177"/>
      <c r="C184" s="178" t="s">
        <v>328</v>
      </c>
      <c r="D184" s="178" t="s">
        <v>147</v>
      </c>
      <c r="E184" s="179" t="s">
        <v>329</v>
      </c>
      <c r="F184" s="180" t="s">
        <v>330</v>
      </c>
      <c r="G184" s="181" t="s">
        <v>197</v>
      </c>
      <c r="H184" s="182">
        <v>1</v>
      </c>
      <c r="I184" s="183"/>
      <c r="J184" s="184">
        <f>ROUND(I184*H184,2)</f>
        <v>0</v>
      </c>
      <c r="K184" s="185"/>
      <c r="L184" s="35"/>
      <c r="M184" s="186" t="s">
        <v>1</v>
      </c>
      <c r="N184" s="187" t="s">
        <v>40</v>
      </c>
      <c r="O184" s="78"/>
      <c r="P184" s="188">
        <f>O184*H184</f>
        <v>0</v>
      </c>
      <c r="Q184" s="188">
        <v>0.00040999999999999999</v>
      </c>
      <c r="R184" s="188">
        <f>Q184*H184</f>
        <v>0.00040999999999999999</v>
      </c>
      <c r="S184" s="188">
        <v>0</v>
      </c>
      <c r="T184" s="189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0" t="s">
        <v>229</v>
      </c>
      <c r="AT184" s="190" t="s">
        <v>147</v>
      </c>
      <c r="AU184" s="190" t="s">
        <v>151</v>
      </c>
      <c r="AY184" s="15" t="s">
        <v>143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5" t="s">
        <v>151</v>
      </c>
      <c r="BK184" s="191">
        <f>ROUND(I184*H184,2)</f>
        <v>0</v>
      </c>
      <c r="BL184" s="15" t="s">
        <v>229</v>
      </c>
      <c r="BM184" s="190" t="s">
        <v>331</v>
      </c>
    </row>
    <row r="185" s="2" customFormat="1" ht="21.75" customHeight="1">
      <c r="A185" s="34"/>
      <c r="B185" s="177"/>
      <c r="C185" s="192" t="s">
        <v>332</v>
      </c>
      <c r="D185" s="192" t="s">
        <v>160</v>
      </c>
      <c r="E185" s="193" t="s">
        <v>333</v>
      </c>
      <c r="F185" s="194" t="s">
        <v>334</v>
      </c>
      <c r="G185" s="195" t="s">
        <v>197</v>
      </c>
      <c r="H185" s="196">
        <v>1</v>
      </c>
      <c r="I185" s="197"/>
      <c r="J185" s="198">
        <f>ROUND(I185*H185,2)</f>
        <v>0</v>
      </c>
      <c r="K185" s="199"/>
      <c r="L185" s="200"/>
      <c r="M185" s="201" t="s">
        <v>1</v>
      </c>
      <c r="N185" s="202" t="s">
        <v>40</v>
      </c>
      <c r="O185" s="78"/>
      <c r="P185" s="188">
        <f>O185*H185</f>
        <v>0</v>
      </c>
      <c r="Q185" s="188">
        <v>0.032000000000000001</v>
      </c>
      <c r="R185" s="188">
        <f>Q185*H185</f>
        <v>0.032000000000000001</v>
      </c>
      <c r="S185" s="188">
        <v>0</v>
      </c>
      <c r="T185" s="189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0" t="s">
        <v>235</v>
      </c>
      <c r="AT185" s="190" t="s">
        <v>160</v>
      </c>
      <c r="AU185" s="190" t="s">
        <v>151</v>
      </c>
      <c r="AY185" s="15" t="s">
        <v>143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5" t="s">
        <v>151</v>
      </c>
      <c r="BK185" s="191">
        <f>ROUND(I185*H185,2)</f>
        <v>0</v>
      </c>
      <c r="BL185" s="15" t="s">
        <v>229</v>
      </c>
      <c r="BM185" s="190" t="s">
        <v>335</v>
      </c>
    </row>
    <row r="186" s="2" customFormat="1" ht="24.15" customHeight="1">
      <c r="A186" s="34"/>
      <c r="B186" s="177"/>
      <c r="C186" s="178" t="s">
        <v>336</v>
      </c>
      <c r="D186" s="178" t="s">
        <v>147</v>
      </c>
      <c r="E186" s="179" t="s">
        <v>337</v>
      </c>
      <c r="F186" s="180" t="s">
        <v>338</v>
      </c>
      <c r="G186" s="181" t="s">
        <v>207</v>
      </c>
      <c r="H186" s="182">
        <v>0.097000000000000003</v>
      </c>
      <c r="I186" s="183"/>
      <c r="J186" s="184">
        <f>ROUND(I186*H186,2)</f>
        <v>0</v>
      </c>
      <c r="K186" s="185"/>
      <c r="L186" s="35"/>
      <c r="M186" s="186" t="s">
        <v>1</v>
      </c>
      <c r="N186" s="187" t="s">
        <v>40</v>
      </c>
      <c r="O186" s="78"/>
      <c r="P186" s="188">
        <f>O186*H186</f>
        <v>0</v>
      </c>
      <c r="Q186" s="188">
        <v>0</v>
      </c>
      <c r="R186" s="188">
        <f>Q186*H186</f>
        <v>0</v>
      </c>
      <c r="S186" s="188">
        <v>0</v>
      </c>
      <c r="T186" s="189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0" t="s">
        <v>229</v>
      </c>
      <c r="AT186" s="190" t="s">
        <v>147</v>
      </c>
      <c r="AU186" s="190" t="s">
        <v>151</v>
      </c>
      <c r="AY186" s="15" t="s">
        <v>143</v>
      </c>
      <c r="BE186" s="191">
        <f>IF(N186="základná",J186,0)</f>
        <v>0</v>
      </c>
      <c r="BF186" s="191">
        <f>IF(N186="znížená",J186,0)</f>
        <v>0</v>
      </c>
      <c r="BG186" s="191">
        <f>IF(N186="zákl. prenesená",J186,0)</f>
        <v>0</v>
      </c>
      <c r="BH186" s="191">
        <f>IF(N186="zníž. prenesená",J186,0)</f>
        <v>0</v>
      </c>
      <c r="BI186" s="191">
        <f>IF(N186="nulová",J186,0)</f>
        <v>0</v>
      </c>
      <c r="BJ186" s="15" t="s">
        <v>151</v>
      </c>
      <c r="BK186" s="191">
        <f>ROUND(I186*H186,2)</f>
        <v>0</v>
      </c>
      <c r="BL186" s="15" t="s">
        <v>229</v>
      </c>
      <c r="BM186" s="190" t="s">
        <v>339</v>
      </c>
    </row>
    <row r="187" s="12" customFormat="1" ht="22.8" customHeight="1">
      <c r="A187" s="12"/>
      <c r="B187" s="165"/>
      <c r="C187" s="12"/>
      <c r="D187" s="166" t="s">
        <v>73</v>
      </c>
      <c r="E187" s="175" t="s">
        <v>340</v>
      </c>
      <c r="F187" s="175" t="s">
        <v>341</v>
      </c>
      <c r="G187" s="12"/>
      <c r="H187" s="12"/>
      <c r="I187" s="168"/>
      <c r="J187" s="176">
        <f>BK187</f>
        <v>0</v>
      </c>
      <c r="K187" s="12"/>
      <c r="L187" s="165"/>
      <c r="M187" s="169"/>
      <c r="N187" s="170"/>
      <c r="O187" s="170"/>
      <c r="P187" s="171">
        <f>SUM(P188:P189)</f>
        <v>0</v>
      </c>
      <c r="Q187" s="170"/>
      <c r="R187" s="171">
        <f>SUM(R188:R189)</f>
        <v>0.00396</v>
      </c>
      <c r="S187" s="170"/>
      <c r="T187" s="172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6" t="s">
        <v>151</v>
      </c>
      <c r="AT187" s="173" t="s">
        <v>73</v>
      </c>
      <c r="AU187" s="173" t="s">
        <v>82</v>
      </c>
      <c r="AY187" s="166" t="s">
        <v>143</v>
      </c>
      <c r="BK187" s="174">
        <f>SUM(BK188:BK189)</f>
        <v>0</v>
      </c>
    </row>
    <row r="188" s="2" customFormat="1" ht="24.15" customHeight="1">
      <c r="A188" s="34"/>
      <c r="B188" s="177"/>
      <c r="C188" s="178" t="s">
        <v>342</v>
      </c>
      <c r="D188" s="178" t="s">
        <v>147</v>
      </c>
      <c r="E188" s="179" t="s">
        <v>343</v>
      </c>
      <c r="F188" s="180" t="s">
        <v>344</v>
      </c>
      <c r="G188" s="181" t="s">
        <v>150</v>
      </c>
      <c r="H188" s="182">
        <v>12</v>
      </c>
      <c r="I188" s="183"/>
      <c r="J188" s="184">
        <f>ROUND(I188*H188,2)</f>
        <v>0</v>
      </c>
      <c r="K188" s="185"/>
      <c r="L188" s="35"/>
      <c r="M188" s="186" t="s">
        <v>1</v>
      </c>
      <c r="N188" s="187" t="s">
        <v>40</v>
      </c>
      <c r="O188" s="78"/>
      <c r="P188" s="188">
        <f>O188*H188</f>
        <v>0</v>
      </c>
      <c r="Q188" s="188">
        <v>0.00011</v>
      </c>
      <c r="R188" s="188">
        <f>Q188*H188</f>
        <v>0.00132</v>
      </c>
      <c r="S188" s="188">
        <v>0</v>
      </c>
      <c r="T188" s="189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0" t="s">
        <v>229</v>
      </c>
      <c r="AT188" s="190" t="s">
        <v>147</v>
      </c>
      <c r="AU188" s="190" t="s">
        <v>151</v>
      </c>
      <c r="AY188" s="15" t="s">
        <v>143</v>
      </c>
      <c r="BE188" s="191">
        <f>IF(N188="základná",J188,0)</f>
        <v>0</v>
      </c>
      <c r="BF188" s="191">
        <f>IF(N188="znížená",J188,0)</f>
        <v>0</v>
      </c>
      <c r="BG188" s="191">
        <f>IF(N188="zákl. prenesená",J188,0)</f>
        <v>0</v>
      </c>
      <c r="BH188" s="191">
        <f>IF(N188="zníž. prenesená",J188,0)</f>
        <v>0</v>
      </c>
      <c r="BI188" s="191">
        <f>IF(N188="nulová",J188,0)</f>
        <v>0</v>
      </c>
      <c r="BJ188" s="15" t="s">
        <v>151</v>
      </c>
      <c r="BK188" s="191">
        <f>ROUND(I188*H188,2)</f>
        <v>0</v>
      </c>
      <c r="BL188" s="15" t="s">
        <v>229</v>
      </c>
      <c r="BM188" s="190" t="s">
        <v>345</v>
      </c>
    </row>
    <row r="189" s="2" customFormat="1" ht="33" customHeight="1">
      <c r="A189" s="34"/>
      <c r="B189" s="177"/>
      <c r="C189" s="178" t="s">
        <v>346</v>
      </c>
      <c r="D189" s="178" t="s">
        <v>147</v>
      </c>
      <c r="E189" s="179" t="s">
        <v>347</v>
      </c>
      <c r="F189" s="180" t="s">
        <v>348</v>
      </c>
      <c r="G189" s="181" t="s">
        <v>150</v>
      </c>
      <c r="H189" s="182">
        <v>12</v>
      </c>
      <c r="I189" s="183"/>
      <c r="J189" s="184">
        <f>ROUND(I189*H189,2)</f>
        <v>0</v>
      </c>
      <c r="K189" s="185"/>
      <c r="L189" s="35"/>
      <c r="M189" s="186" t="s">
        <v>1</v>
      </c>
      <c r="N189" s="187" t="s">
        <v>40</v>
      </c>
      <c r="O189" s="78"/>
      <c r="P189" s="188">
        <f>O189*H189</f>
        <v>0</v>
      </c>
      <c r="Q189" s="188">
        <v>0.00022000000000000001</v>
      </c>
      <c r="R189" s="188">
        <f>Q189*H189</f>
        <v>0.00264</v>
      </c>
      <c r="S189" s="188">
        <v>0</v>
      </c>
      <c r="T189" s="189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0" t="s">
        <v>229</v>
      </c>
      <c r="AT189" s="190" t="s">
        <v>147</v>
      </c>
      <c r="AU189" s="190" t="s">
        <v>151</v>
      </c>
      <c r="AY189" s="15" t="s">
        <v>143</v>
      </c>
      <c r="BE189" s="191">
        <f>IF(N189="základná",J189,0)</f>
        <v>0</v>
      </c>
      <c r="BF189" s="191">
        <f>IF(N189="znížená",J189,0)</f>
        <v>0</v>
      </c>
      <c r="BG189" s="191">
        <f>IF(N189="zákl. prenesená",J189,0)</f>
        <v>0</v>
      </c>
      <c r="BH189" s="191">
        <f>IF(N189="zníž. prenesená",J189,0)</f>
        <v>0</v>
      </c>
      <c r="BI189" s="191">
        <f>IF(N189="nulová",J189,0)</f>
        <v>0</v>
      </c>
      <c r="BJ189" s="15" t="s">
        <v>151</v>
      </c>
      <c r="BK189" s="191">
        <f>ROUND(I189*H189,2)</f>
        <v>0</v>
      </c>
      <c r="BL189" s="15" t="s">
        <v>229</v>
      </c>
      <c r="BM189" s="190" t="s">
        <v>349</v>
      </c>
    </row>
    <row r="190" s="12" customFormat="1" ht="25.92" customHeight="1">
      <c r="A190" s="12"/>
      <c r="B190" s="165"/>
      <c r="C190" s="12"/>
      <c r="D190" s="166" t="s">
        <v>73</v>
      </c>
      <c r="E190" s="167" t="s">
        <v>160</v>
      </c>
      <c r="F190" s="167" t="s">
        <v>350</v>
      </c>
      <c r="G190" s="12"/>
      <c r="H190" s="12"/>
      <c r="I190" s="168"/>
      <c r="J190" s="153">
        <f>BK190</f>
        <v>0</v>
      </c>
      <c r="K190" s="12"/>
      <c r="L190" s="165"/>
      <c r="M190" s="169"/>
      <c r="N190" s="170"/>
      <c r="O190" s="170"/>
      <c r="P190" s="171">
        <f>P191</f>
        <v>0</v>
      </c>
      <c r="Q190" s="170"/>
      <c r="R190" s="171">
        <f>R191</f>
        <v>686.39999999999998</v>
      </c>
      <c r="S190" s="170"/>
      <c r="T190" s="172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66" t="s">
        <v>351</v>
      </c>
      <c r="AT190" s="173" t="s">
        <v>73</v>
      </c>
      <c r="AU190" s="173" t="s">
        <v>74</v>
      </c>
      <c r="AY190" s="166" t="s">
        <v>143</v>
      </c>
      <c r="BK190" s="174">
        <f>BK191</f>
        <v>0</v>
      </c>
    </row>
    <row r="191" s="12" customFormat="1" ht="22.8" customHeight="1">
      <c r="A191" s="12"/>
      <c r="B191" s="165"/>
      <c r="C191" s="12"/>
      <c r="D191" s="166" t="s">
        <v>73</v>
      </c>
      <c r="E191" s="175" t="s">
        <v>352</v>
      </c>
      <c r="F191" s="175" t="s">
        <v>353</v>
      </c>
      <c r="G191" s="12"/>
      <c r="H191" s="12"/>
      <c r="I191" s="168"/>
      <c r="J191" s="176">
        <f>BK191</f>
        <v>0</v>
      </c>
      <c r="K191" s="12"/>
      <c r="L191" s="165"/>
      <c r="M191" s="169"/>
      <c r="N191" s="170"/>
      <c r="O191" s="170"/>
      <c r="P191" s="171">
        <f>SUM(P192:P193)</f>
        <v>0</v>
      </c>
      <c r="Q191" s="170"/>
      <c r="R191" s="171">
        <f>SUM(R192:R193)</f>
        <v>686.39999999999998</v>
      </c>
      <c r="S191" s="170"/>
      <c r="T191" s="172">
        <f>SUM(T192:T193)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6" t="s">
        <v>351</v>
      </c>
      <c r="AT191" s="173" t="s">
        <v>73</v>
      </c>
      <c r="AU191" s="173" t="s">
        <v>82</v>
      </c>
      <c r="AY191" s="166" t="s">
        <v>143</v>
      </c>
      <c r="BK191" s="174">
        <f>SUM(BK192:BK193)</f>
        <v>0</v>
      </c>
    </row>
    <row r="192" s="2" customFormat="1" ht="16.5" customHeight="1">
      <c r="A192" s="34"/>
      <c r="B192" s="177"/>
      <c r="C192" s="178" t="s">
        <v>354</v>
      </c>
      <c r="D192" s="178" t="s">
        <v>147</v>
      </c>
      <c r="E192" s="179" t="s">
        <v>355</v>
      </c>
      <c r="F192" s="180" t="s">
        <v>356</v>
      </c>
      <c r="G192" s="181" t="s">
        <v>234</v>
      </c>
      <c r="H192" s="182">
        <v>660</v>
      </c>
      <c r="I192" s="183"/>
      <c r="J192" s="184">
        <f>ROUND(I192*H192,2)</f>
        <v>0</v>
      </c>
      <c r="K192" s="185"/>
      <c r="L192" s="35"/>
      <c r="M192" s="186" t="s">
        <v>1</v>
      </c>
      <c r="N192" s="187" t="s">
        <v>40</v>
      </c>
      <c r="O192" s="78"/>
      <c r="P192" s="188">
        <f>O192*H192</f>
        <v>0</v>
      </c>
      <c r="Q192" s="188">
        <v>0</v>
      </c>
      <c r="R192" s="188">
        <f>Q192*H192</f>
        <v>0</v>
      </c>
      <c r="S192" s="188">
        <v>0</v>
      </c>
      <c r="T192" s="189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0" t="s">
        <v>357</v>
      </c>
      <c r="AT192" s="190" t="s">
        <v>147</v>
      </c>
      <c r="AU192" s="190" t="s">
        <v>151</v>
      </c>
      <c r="AY192" s="15" t="s">
        <v>143</v>
      </c>
      <c r="BE192" s="191">
        <f>IF(N192="základná",J192,0)</f>
        <v>0</v>
      </c>
      <c r="BF192" s="191">
        <f>IF(N192="znížená",J192,0)</f>
        <v>0</v>
      </c>
      <c r="BG192" s="191">
        <f>IF(N192="zákl. prenesená",J192,0)</f>
        <v>0</v>
      </c>
      <c r="BH192" s="191">
        <f>IF(N192="zníž. prenesená",J192,0)</f>
        <v>0</v>
      </c>
      <c r="BI192" s="191">
        <f>IF(N192="nulová",J192,0)</f>
        <v>0</v>
      </c>
      <c r="BJ192" s="15" t="s">
        <v>151</v>
      </c>
      <c r="BK192" s="191">
        <f>ROUND(I192*H192,2)</f>
        <v>0</v>
      </c>
      <c r="BL192" s="15" t="s">
        <v>357</v>
      </c>
      <c r="BM192" s="190" t="s">
        <v>358</v>
      </c>
    </row>
    <row r="193" s="2" customFormat="1" ht="37.8" customHeight="1">
      <c r="A193" s="34"/>
      <c r="B193" s="177"/>
      <c r="C193" s="192" t="s">
        <v>359</v>
      </c>
      <c r="D193" s="192" t="s">
        <v>160</v>
      </c>
      <c r="E193" s="193" t="s">
        <v>360</v>
      </c>
      <c r="F193" s="194" t="s">
        <v>361</v>
      </c>
      <c r="G193" s="195" t="s">
        <v>234</v>
      </c>
      <c r="H193" s="196">
        <v>686.39999999999998</v>
      </c>
      <c r="I193" s="197"/>
      <c r="J193" s="198">
        <f>ROUND(I193*H193,2)</f>
        <v>0</v>
      </c>
      <c r="K193" s="199"/>
      <c r="L193" s="200"/>
      <c r="M193" s="201" t="s">
        <v>1</v>
      </c>
      <c r="N193" s="202" t="s">
        <v>40</v>
      </c>
      <c r="O193" s="78"/>
      <c r="P193" s="188">
        <f>O193*H193</f>
        <v>0</v>
      </c>
      <c r="Q193" s="188">
        <v>1</v>
      </c>
      <c r="R193" s="188">
        <f>Q193*H193</f>
        <v>686.39999999999998</v>
      </c>
      <c r="S193" s="188">
        <v>0</v>
      </c>
      <c r="T193" s="189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0" t="s">
        <v>184</v>
      </c>
      <c r="AT193" s="190" t="s">
        <v>160</v>
      </c>
      <c r="AU193" s="190" t="s">
        <v>151</v>
      </c>
      <c r="AY193" s="15" t="s">
        <v>143</v>
      </c>
      <c r="BE193" s="191">
        <f>IF(N193="základná",J193,0)</f>
        <v>0</v>
      </c>
      <c r="BF193" s="191">
        <f>IF(N193="znížená",J193,0)</f>
        <v>0</v>
      </c>
      <c r="BG193" s="191">
        <f>IF(N193="zákl. prenesená",J193,0)</f>
        <v>0</v>
      </c>
      <c r="BH193" s="191">
        <f>IF(N193="zníž. prenesená",J193,0)</f>
        <v>0</v>
      </c>
      <c r="BI193" s="191">
        <f>IF(N193="nulová",J193,0)</f>
        <v>0</v>
      </c>
      <c r="BJ193" s="15" t="s">
        <v>151</v>
      </c>
      <c r="BK193" s="191">
        <f>ROUND(I193*H193,2)</f>
        <v>0</v>
      </c>
      <c r="BL193" s="15" t="s">
        <v>184</v>
      </c>
      <c r="BM193" s="190" t="s">
        <v>362</v>
      </c>
    </row>
    <row r="194" s="2" customFormat="1" ht="49.92" customHeight="1">
      <c r="A194" s="34"/>
      <c r="B194" s="35"/>
      <c r="C194" s="34"/>
      <c r="D194" s="34"/>
      <c r="E194" s="167" t="s">
        <v>363</v>
      </c>
      <c r="F194" s="167" t="s">
        <v>364</v>
      </c>
      <c r="G194" s="34"/>
      <c r="H194" s="34"/>
      <c r="I194" s="34"/>
      <c r="J194" s="153">
        <f>BK194</f>
        <v>0</v>
      </c>
      <c r="K194" s="34"/>
      <c r="L194" s="35"/>
      <c r="M194" s="203"/>
      <c r="N194" s="204"/>
      <c r="O194" s="78"/>
      <c r="P194" s="78"/>
      <c r="Q194" s="78"/>
      <c r="R194" s="78"/>
      <c r="S194" s="78"/>
      <c r="T194" s="79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5" t="s">
        <v>73</v>
      </c>
      <c r="AU194" s="15" t="s">
        <v>74</v>
      </c>
      <c r="AY194" s="15" t="s">
        <v>365</v>
      </c>
      <c r="BK194" s="191">
        <f>SUM(BK195:BK199)</f>
        <v>0</v>
      </c>
    </row>
    <row r="195" s="2" customFormat="1" ht="16.32" customHeight="1">
      <c r="A195" s="34"/>
      <c r="B195" s="35"/>
      <c r="C195" s="205" t="s">
        <v>1</v>
      </c>
      <c r="D195" s="205" t="s">
        <v>147</v>
      </c>
      <c r="E195" s="206" t="s">
        <v>1</v>
      </c>
      <c r="F195" s="207" t="s">
        <v>1</v>
      </c>
      <c r="G195" s="208" t="s">
        <v>1</v>
      </c>
      <c r="H195" s="209"/>
      <c r="I195" s="210"/>
      <c r="J195" s="211">
        <f>BK195</f>
        <v>0</v>
      </c>
      <c r="K195" s="212"/>
      <c r="L195" s="35"/>
      <c r="M195" s="213" t="s">
        <v>1</v>
      </c>
      <c r="N195" s="214" t="s">
        <v>40</v>
      </c>
      <c r="O195" s="78"/>
      <c r="P195" s="78"/>
      <c r="Q195" s="78"/>
      <c r="R195" s="78"/>
      <c r="S195" s="78"/>
      <c r="T195" s="79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5" t="s">
        <v>365</v>
      </c>
      <c r="AU195" s="15" t="s">
        <v>82</v>
      </c>
      <c r="AY195" s="15" t="s">
        <v>365</v>
      </c>
      <c r="BE195" s="191">
        <f>IF(N195="základná",J195,0)</f>
        <v>0</v>
      </c>
      <c r="BF195" s="191">
        <f>IF(N195="znížená",J195,0)</f>
        <v>0</v>
      </c>
      <c r="BG195" s="191">
        <f>IF(N195="zákl. prenesená",J195,0)</f>
        <v>0</v>
      </c>
      <c r="BH195" s="191">
        <f>IF(N195="zníž. prenesená",J195,0)</f>
        <v>0</v>
      </c>
      <c r="BI195" s="191">
        <f>IF(N195="nulová",J195,0)</f>
        <v>0</v>
      </c>
      <c r="BJ195" s="15" t="s">
        <v>151</v>
      </c>
      <c r="BK195" s="191">
        <f>I195*H195</f>
        <v>0</v>
      </c>
    </row>
    <row r="196" s="2" customFormat="1" ht="16.32" customHeight="1">
      <c r="A196" s="34"/>
      <c r="B196" s="35"/>
      <c r="C196" s="205" t="s">
        <v>1</v>
      </c>
      <c r="D196" s="205" t="s">
        <v>147</v>
      </c>
      <c r="E196" s="206" t="s">
        <v>1</v>
      </c>
      <c r="F196" s="207" t="s">
        <v>1</v>
      </c>
      <c r="G196" s="208" t="s">
        <v>1</v>
      </c>
      <c r="H196" s="209"/>
      <c r="I196" s="210"/>
      <c r="J196" s="211">
        <f>BK196</f>
        <v>0</v>
      </c>
      <c r="K196" s="212"/>
      <c r="L196" s="35"/>
      <c r="M196" s="213" t="s">
        <v>1</v>
      </c>
      <c r="N196" s="214" t="s">
        <v>40</v>
      </c>
      <c r="O196" s="78"/>
      <c r="P196" s="78"/>
      <c r="Q196" s="78"/>
      <c r="R196" s="78"/>
      <c r="S196" s="78"/>
      <c r="T196" s="79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5" t="s">
        <v>365</v>
      </c>
      <c r="AU196" s="15" t="s">
        <v>82</v>
      </c>
      <c r="AY196" s="15" t="s">
        <v>365</v>
      </c>
      <c r="BE196" s="191">
        <f>IF(N196="základná",J196,0)</f>
        <v>0</v>
      </c>
      <c r="BF196" s="191">
        <f>IF(N196="znížená",J196,0)</f>
        <v>0</v>
      </c>
      <c r="BG196" s="191">
        <f>IF(N196="zákl. prenesená",J196,0)</f>
        <v>0</v>
      </c>
      <c r="BH196" s="191">
        <f>IF(N196="zníž. prenesená",J196,0)</f>
        <v>0</v>
      </c>
      <c r="BI196" s="191">
        <f>IF(N196="nulová",J196,0)</f>
        <v>0</v>
      </c>
      <c r="BJ196" s="15" t="s">
        <v>151</v>
      </c>
      <c r="BK196" s="191">
        <f>I196*H196</f>
        <v>0</v>
      </c>
    </row>
    <row r="197" s="2" customFormat="1" ht="16.32" customHeight="1">
      <c r="A197" s="34"/>
      <c r="B197" s="35"/>
      <c r="C197" s="205" t="s">
        <v>1</v>
      </c>
      <c r="D197" s="205" t="s">
        <v>147</v>
      </c>
      <c r="E197" s="206" t="s">
        <v>1</v>
      </c>
      <c r="F197" s="207" t="s">
        <v>1</v>
      </c>
      <c r="G197" s="208" t="s">
        <v>1</v>
      </c>
      <c r="H197" s="209"/>
      <c r="I197" s="210"/>
      <c r="J197" s="211">
        <f>BK197</f>
        <v>0</v>
      </c>
      <c r="K197" s="212"/>
      <c r="L197" s="35"/>
      <c r="M197" s="213" t="s">
        <v>1</v>
      </c>
      <c r="N197" s="214" t="s">
        <v>40</v>
      </c>
      <c r="O197" s="78"/>
      <c r="P197" s="78"/>
      <c r="Q197" s="78"/>
      <c r="R197" s="78"/>
      <c r="S197" s="78"/>
      <c r="T197" s="79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5" t="s">
        <v>365</v>
      </c>
      <c r="AU197" s="15" t="s">
        <v>82</v>
      </c>
      <c r="AY197" s="15" t="s">
        <v>365</v>
      </c>
      <c r="BE197" s="191">
        <f>IF(N197="základná",J197,0)</f>
        <v>0</v>
      </c>
      <c r="BF197" s="191">
        <f>IF(N197="znížená",J197,0)</f>
        <v>0</v>
      </c>
      <c r="BG197" s="191">
        <f>IF(N197="zákl. prenesená",J197,0)</f>
        <v>0</v>
      </c>
      <c r="BH197" s="191">
        <f>IF(N197="zníž. prenesená",J197,0)</f>
        <v>0</v>
      </c>
      <c r="BI197" s="191">
        <f>IF(N197="nulová",J197,0)</f>
        <v>0</v>
      </c>
      <c r="BJ197" s="15" t="s">
        <v>151</v>
      </c>
      <c r="BK197" s="191">
        <f>I197*H197</f>
        <v>0</v>
      </c>
    </row>
    <row r="198" s="2" customFormat="1" ht="16.32" customHeight="1">
      <c r="A198" s="34"/>
      <c r="B198" s="35"/>
      <c r="C198" s="205" t="s">
        <v>1</v>
      </c>
      <c r="D198" s="205" t="s">
        <v>147</v>
      </c>
      <c r="E198" s="206" t="s">
        <v>1</v>
      </c>
      <c r="F198" s="207" t="s">
        <v>1</v>
      </c>
      <c r="G198" s="208" t="s">
        <v>1</v>
      </c>
      <c r="H198" s="209"/>
      <c r="I198" s="210"/>
      <c r="J198" s="211">
        <f>BK198</f>
        <v>0</v>
      </c>
      <c r="K198" s="212"/>
      <c r="L198" s="35"/>
      <c r="M198" s="213" t="s">
        <v>1</v>
      </c>
      <c r="N198" s="214" t="s">
        <v>40</v>
      </c>
      <c r="O198" s="78"/>
      <c r="P198" s="78"/>
      <c r="Q198" s="78"/>
      <c r="R198" s="78"/>
      <c r="S198" s="78"/>
      <c r="T198" s="79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5" t="s">
        <v>365</v>
      </c>
      <c r="AU198" s="15" t="s">
        <v>82</v>
      </c>
      <c r="AY198" s="15" t="s">
        <v>365</v>
      </c>
      <c r="BE198" s="191">
        <f>IF(N198="základná",J198,0)</f>
        <v>0</v>
      </c>
      <c r="BF198" s="191">
        <f>IF(N198="znížená",J198,0)</f>
        <v>0</v>
      </c>
      <c r="BG198" s="191">
        <f>IF(N198="zákl. prenesená",J198,0)</f>
        <v>0</v>
      </c>
      <c r="BH198" s="191">
        <f>IF(N198="zníž. prenesená",J198,0)</f>
        <v>0</v>
      </c>
      <c r="BI198" s="191">
        <f>IF(N198="nulová",J198,0)</f>
        <v>0</v>
      </c>
      <c r="BJ198" s="15" t="s">
        <v>151</v>
      </c>
      <c r="BK198" s="191">
        <f>I198*H198</f>
        <v>0</v>
      </c>
    </row>
    <row r="199" s="2" customFormat="1" ht="16.32" customHeight="1">
      <c r="A199" s="34"/>
      <c r="B199" s="35"/>
      <c r="C199" s="205" t="s">
        <v>1</v>
      </c>
      <c r="D199" s="205" t="s">
        <v>147</v>
      </c>
      <c r="E199" s="206" t="s">
        <v>1</v>
      </c>
      <c r="F199" s="207" t="s">
        <v>1</v>
      </c>
      <c r="G199" s="208" t="s">
        <v>1</v>
      </c>
      <c r="H199" s="209"/>
      <c r="I199" s="210"/>
      <c r="J199" s="211">
        <f>BK199</f>
        <v>0</v>
      </c>
      <c r="K199" s="212"/>
      <c r="L199" s="35"/>
      <c r="M199" s="213" t="s">
        <v>1</v>
      </c>
      <c r="N199" s="214" t="s">
        <v>40</v>
      </c>
      <c r="O199" s="215"/>
      <c r="P199" s="215"/>
      <c r="Q199" s="215"/>
      <c r="R199" s="215"/>
      <c r="S199" s="215"/>
      <c r="T199" s="216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5" t="s">
        <v>365</v>
      </c>
      <c r="AU199" s="15" t="s">
        <v>82</v>
      </c>
      <c r="AY199" s="15" t="s">
        <v>365</v>
      </c>
      <c r="BE199" s="191">
        <f>IF(N199="základná",J199,0)</f>
        <v>0</v>
      </c>
      <c r="BF199" s="191">
        <f>IF(N199="znížená",J199,0)</f>
        <v>0</v>
      </c>
      <c r="BG199" s="191">
        <f>IF(N199="zákl. prenesená",J199,0)</f>
        <v>0</v>
      </c>
      <c r="BH199" s="191">
        <f>IF(N199="zníž. prenesená",J199,0)</f>
        <v>0</v>
      </c>
      <c r="BI199" s="191">
        <f>IF(N199="nulová",J199,0)</f>
        <v>0</v>
      </c>
      <c r="BJ199" s="15" t="s">
        <v>151</v>
      </c>
      <c r="BK199" s="191">
        <f>I199*H199</f>
        <v>0</v>
      </c>
    </row>
    <row r="200" s="2" customFormat="1" ht="6.96" customHeight="1">
      <c r="A200" s="34"/>
      <c r="B200" s="61"/>
      <c r="C200" s="62"/>
      <c r="D200" s="62"/>
      <c r="E200" s="62"/>
      <c r="F200" s="62"/>
      <c r="G200" s="62"/>
      <c r="H200" s="62"/>
      <c r="I200" s="62"/>
      <c r="J200" s="62"/>
      <c r="K200" s="62"/>
      <c r="L200" s="35"/>
      <c r="M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</row>
  </sheetData>
  <autoFilter ref="C131:K199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dataValidations count="2">
    <dataValidation type="list" allowBlank="1" showInputMessage="1" showErrorMessage="1" error="Povolené sú hodnoty K, M." sqref="D195:D200">
      <formula1>"K, M"</formula1>
    </dataValidation>
    <dataValidation type="list" allowBlank="1" showInputMessage="1" showErrorMessage="1" error="Povolené sú hodnoty základná, znížená, nulová." sqref="N195:N20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366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ROUND(J130,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ROUND((ROUND((SUM(BE130:BE180)),  2) + SUM(BE182:BE186)), 2)</f>
        <v>0</v>
      </c>
      <c r="G33" s="129"/>
      <c r="H33" s="129"/>
      <c r="I33" s="130">
        <v>0.20000000000000001</v>
      </c>
      <c r="J33" s="128">
        <f>ROUND((ROUND(((SUM(BE130:BE180))*I33),  2) + (SUM(BE182:BE186)*I33)),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ROUND((ROUND((SUM(BF130:BF180)),  2) + SUM(BF182:BF186)), 2)</f>
        <v>0</v>
      </c>
      <c r="G34" s="129"/>
      <c r="H34" s="129"/>
      <c r="I34" s="130">
        <v>0.20000000000000001</v>
      </c>
      <c r="J34" s="128">
        <f>ROUND((ROUND(((SUM(BF130:BF180))*I34),  2) + (SUM(BF182:BF186)*I34)),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ROUND((ROUND((SUM(BG130:BG180)),  2) + SUM(BG182:BG186)),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ROUND((ROUND((SUM(BH130:BH180)),  2) + SUM(BH182:BH186)),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ROUND((ROUND((SUM(BI130:BI180)),  2) + SUM(BI182:BI186)),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03 - Stojisko kontajnerov a parkovisko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J130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J131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367</v>
      </c>
      <c r="E98" s="150"/>
      <c r="F98" s="150"/>
      <c r="G98" s="150"/>
      <c r="H98" s="150"/>
      <c r="I98" s="150"/>
      <c r="J98" s="151">
        <f>J132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368</v>
      </c>
      <c r="E99" s="150"/>
      <c r="F99" s="150"/>
      <c r="G99" s="150"/>
      <c r="H99" s="150"/>
      <c r="I99" s="150"/>
      <c r="J99" s="151">
        <f>J140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114</v>
      </c>
      <c r="E100" s="150"/>
      <c r="F100" s="150"/>
      <c r="G100" s="150"/>
      <c r="H100" s="150"/>
      <c r="I100" s="150"/>
      <c r="J100" s="151">
        <f>J144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115</v>
      </c>
      <c r="E101" s="150"/>
      <c r="F101" s="150"/>
      <c r="G101" s="150"/>
      <c r="H101" s="150"/>
      <c r="I101" s="150"/>
      <c r="J101" s="151">
        <f>J146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117</v>
      </c>
      <c r="E102" s="150"/>
      <c r="F102" s="150"/>
      <c r="G102" s="150"/>
      <c r="H102" s="150"/>
      <c r="I102" s="150"/>
      <c r="J102" s="151">
        <f>J149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118</v>
      </c>
      <c r="E103" s="150"/>
      <c r="F103" s="150"/>
      <c r="G103" s="150"/>
      <c r="H103" s="150"/>
      <c r="I103" s="150"/>
      <c r="J103" s="151">
        <f>J152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4"/>
      <c r="C104" s="9"/>
      <c r="D104" s="145" t="s">
        <v>119</v>
      </c>
      <c r="E104" s="146"/>
      <c r="F104" s="146"/>
      <c r="G104" s="146"/>
      <c r="H104" s="146"/>
      <c r="I104" s="146"/>
      <c r="J104" s="147">
        <f>J154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8"/>
      <c r="C105" s="10"/>
      <c r="D105" s="149" t="s">
        <v>369</v>
      </c>
      <c r="E105" s="150"/>
      <c r="F105" s="150"/>
      <c r="G105" s="150"/>
      <c r="H105" s="150"/>
      <c r="I105" s="150"/>
      <c r="J105" s="151">
        <f>J155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370</v>
      </c>
      <c r="E106" s="150"/>
      <c r="F106" s="150"/>
      <c r="G106" s="150"/>
      <c r="H106" s="150"/>
      <c r="I106" s="150"/>
      <c r="J106" s="151">
        <f>J162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8"/>
      <c r="C107" s="10"/>
      <c r="D107" s="149" t="s">
        <v>121</v>
      </c>
      <c r="E107" s="150"/>
      <c r="F107" s="150"/>
      <c r="G107" s="150"/>
      <c r="H107" s="150"/>
      <c r="I107" s="150"/>
      <c r="J107" s="151">
        <f>J164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8"/>
      <c r="C108" s="10"/>
      <c r="D108" s="149" t="s">
        <v>122</v>
      </c>
      <c r="E108" s="150"/>
      <c r="F108" s="150"/>
      <c r="G108" s="150"/>
      <c r="H108" s="150"/>
      <c r="I108" s="150"/>
      <c r="J108" s="151">
        <f>J170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8"/>
      <c r="C109" s="10"/>
      <c r="D109" s="149" t="s">
        <v>124</v>
      </c>
      <c r="E109" s="150"/>
      <c r="F109" s="150"/>
      <c r="G109" s="150"/>
      <c r="H109" s="150"/>
      <c r="I109" s="150"/>
      <c r="J109" s="151">
        <f>J177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1.84" customHeight="1">
      <c r="A110" s="9"/>
      <c r="B110" s="144"/>
      <c r="C110" s="9"/>
      <c r="D110" s="152" t="s">
        <v>128</v>
      </c>
      <c r="E110" s="9"/>
      <c r="F110" s="9"/>
      <c r="G110" s="9"/>
      <c r="H110" s="9"/>
      <c r="I110" s="9"/>
      <c r="J110" s="153">
        <f>J181</f>
        <v>0</v>
      </c>
      <c r="K110" s="9"/>
      <c r="L110" s="14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2" customFormat="1" ht="21.84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="2" customFormat="1" ht="6.96" customHeight="1">
      <c r="A116" s="34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129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122" t="str">
        <f>E7</f>
        <v>ŠKOLAKKLUB - REKONŠTRUKCIA EXTERIÉROV</v>
      </c>
      <c r="F120" s="28"/>
      <c r="G120" s="28"/>
      <c r="H120" s="28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106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8" t="str">
        <f>E9</f>
        <v>03 - Stojisko kontajnerov a parkovisko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19</v>
      </c>
      <c r="D124" s="34"/>
      <c r="E124" s="34"/>
      <c r="F124" s="23" t="str">
        <f>F12</f>
        <v>Mestká časť Bratislava - Nové Mesto</v>
      </c>
      <c r="G124" s="34"/>
      <c r="H124" s="34"/>
      <c r="I124" s="28" t="s">
        <v>21</v>
      </c>
      <c r="J124" s="70" t="str">
        <f>IF(J12="","",J12)</f>
        <v>9. 6. 2021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23</v>
      </c>
      <c r="D126" s="34"/>
      <c r="E126" s="34"/>
      <c r="F126" s="23" t="str">
        <f>E15</f>
        <v>Mestká časť Bratislava - Nové Mesto</v>
      </c>
      <c r="G126" s="34"/>
      <c r="H126" s="34"/>
      <c r="I126" s="28" t="s">
        <v>28</v>
      </c>
      <c r="J126" s="32" t="str">
        <f>E21</f>
        <v>LENKA GULACOVÁ, IRENEJ ŠEREŠ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5.15" customHeight="1">
      <c r="A127" s="34"/>
      <c r="B127" s="35"/>
      <c r="C127" s="28" t="s">
        <v>26</v>
      </c>
      <c r="D127" s="34"/>
      <c r="E127" s="34"/>
      <c r="F127" s="23" t="str">
        <f>IF(E18="","",E18)</f>
        <v>Vyplň údaj</v>
      </c>
      <c r="G127" s="34"/>
      <c r="H127" s="34"/>
      <c r="I127" s="28" t="s">
        <v>31</v>
      </c>
      <c r="J127" s="32" t="str">
        <f>E24</f>
        <v>Ing. arch. Irenej Šereš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54"/>
      <c r="B129" s="155"/>
      <c r="C129" s="156" t="s">
        <v>130</v>
      </c>
      <c r="D129" s="157" t="s">
        <v>59</v>
      </c>
      <c r="E129" s="157" t="s">
        <v>55</v>
      </c>
      <c r="F129" s="157" t="s">
        <v>56</v>
      </c>
      <c r="G129" s="157" t="s">
        <v>131</v>
      </c>
      <c r="H129" s="157" t="s">
        <v>132</v>
      </c>
      <c r="I129" s="157" t="s">
        <v>133</v>
      </c>
      <c r="J129" s="158" t="s">
        <v>110</v>
      </c>
      <c r="K129" s="159" t="s">
        <v>134</v>
      </c>
      <c r="L129" s="160"/>
      <c r="M129" s="87" t="s">
        <v>1</v>
      </c>
      <c r="N129" s="88" t="s">
        <v>38</v>
      </c>
      <c r="O129" s="88" t="s">
        <v>135</v>
      </c>
      <c r="P129" s="88" t="s">
        <v>136</v>
      </c>
      <c r="Q129" s="88" t="s">
        <v>137</v>
      </c>
      <c r="R129" s="88" t="s">
        <v>138</v>
      </c>
      <c r="S129" s="88" t="s">
        <v>139</v>
      </c>
      <c r="T129" s="89" t="s">
        <v>140</v>
      </c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</row>
    <row r="130" s="2" customFormat="1" ht="22.8" customHeight="1">
      <c r="A130" s="34"/>
      <c r="B130" s="35"/>
      <c r="C130" s="94" t="s">
        <v>111</v>
      </c>
      <c r="D130" s="34"/>
      <c r="E130" s="34"/>
      <c r="F130" s="34"/>
      <c r="G130" s="34"/>
      <c r="H130" s="34"/>
      <c r="I130" s="34"/>
      <c r="J130" s="161">
        <f>BK130</f>
        <v>0</v>
      </c>
      <c r="K130" s="34"/>
      <c r="L130" s="35"/>
      <c r="M130" s="90"/>
      <c r="N130" s="74"/>
      <c r="O130" s="91"/>
      <c r="P130" s="162">
        <f>P131+P154+P181</f>
        <v>0</v>
      </c>
      <c r="Q130" s="91"/>
      <c r="R130" s="162">
        <f>R131+R154+R181</f>
        <v>71.828372599999994</v>
      </c>
      <c r="S130" s="91"/>
      <c r="T130" s="163">
        <f>T131+T154+T181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73</v>
      </c>
      <c r="AU130" s="15" t="s">
        <v>112</v>
      </c>
      <c r="BK130" s="164">
        <f>BK131+BK154+BK181</f>
        <v>0</v>
      </c>
    </row>
    <row r="131" s="12" customFormat="1" ht="25.92" customHeight="1">
      <c r="A131" s="12"/>
      <c r="B131" s="165"/>
      <c r="C131" s="12"/>
      <c r="D131" s="166" t="s">
        <v>73</v>
      </c>
      <c r="E131" s="167" t="s">
        <v>141</v>
      </c>
      <c r="F131" s="167" t="s">
        <v>142</v>
      </c>
      <c r="G131" s="12"/>
      <c r="H131" s="12"/>
      <c r="I131" s="168"/>
      <c r="J131" s="153">
        <f>BK131</f>
        <v>0</v>
      </c>
      <c r="K131" s="12"/>
      <c r="L131" s="165"/>
      <c r="M131" s="169"/>
      <c r="N131" s="170"/>
      <c r="O131" s="170"/>
      <c r="P131" s="171">
        <f>P132+P140+P144+P146+P149+P152</f>
        <v>0</v>
      </c>
      <c r="Q131" s="170"/>
      <c r="R131" s="171">
        <f>R132+R140+R144+R146+R149+R152</f>
        <v>67.042871599999998</v>
      </c>
      <c r="S131" s="170"/>
      <c r="T131" s="172">
        <f>T132+T140+T144+T146+T149+T152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6" t="s">
        <v>82</v>
      </c>
      <c r="AT131" s="173" t="s">
        <v>73</v>
      </c>
      <c r="AU131" s="173" t="s">
        <v>74</v>
      </c>
      <c r="AY131" s="166" t="s">
        <v>143</v>
      </c>
      <c r="BK131" s="174">
        <f>BK132+BK140+BK144+BK146+BK149+BK152</f>
        <v>0</v>
      </c>
    </row>
    <row r="132" s="12" customFormat="1" ht="22.8" customHeight="1">
      <c r="A132" s="12"/>
      <c r="B132" s="165"/>
      <c r="C132" s="12"/>
      <c r="D132" s="166" t="s">
        <v>73</v>
      </c>
      <c r="E132" s="175" t="s">
        <v>82</v>
      </c>
      <c r="F132" s="175" t="s">
        <v>371</v>
      </c>
      <c r="G132" s="12"/>
      <c r="H132" s="12"/>
      <c r="I132" s="168"/>
      <c r="J132" s="176">
        <f>BK132</f>
        <v>0</v>
      </c>
      <c r="K132" s="12"/>
      <c r="L132" s="165"/>
      <c r="M132" s="169"/>
      <c r="N132" s="170"/>
      <c r="O132" s="170"/>
      <c r="P132" s="171">
        <f>SUM(P133:P139)</f>
        <v>0</v>
      </c>
      <c r="Q132" s="170"/>
      <c r="R132" s="171">
        <f>SUM(R133:R139)</f>
        <v>0</v>
      </c>
      <c r="S132" s="170"/>
      <c r="T132" s="172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6" t="s">
        <v>82</v>
      </c>
      <c r="AT132" s="173" t="s">
        <v>73</v>
      </c>
      <c r="AU132" s="173" t="s">
        <v>82</v>
      </c>
      <c r="AY132" s="166" t="s">
        <v>143</v>
      </c>
      <c r="BK132" s="174">
        <f>SUM(BK133:BK139)</f>
        <v>0</v>
      </c>
    </row>
    <row r="133" s="2" customFormat="1" ht="21.75" customHeight="1">
      <c r="A133" s="34"/>
      <c r="B133" s="177"/>
      <c r="C133" s="178" t="s">
        <v>372</v>
      </c>
      <c r="D133" s="178" t="s">
        <v>147</v>
      </c>
      <c r="E133" s="179" t="s">
        <v>373</v>
      </c>
      <c r="F133" s="180" t="s">
        <v>374</v>
      </c>
      <c r="G133" s="181" t="s">
        <v>375</v>
      </c>
      <c r="H133" s="182">
        <v>15.93</v>
      </c>
      <c r="I133" s="183"/>
      <c r="J133" s="184">
        <f>ROUND(I133*H133,2)</f>
        <v>0</v>
      </c>
      <c r="K133" s="185"/>
      <c r="L133" s="35"/>
      <c r="M133" s="186" t="s">
        <v>1</v>
      </c>
      <c r="N133" s="187" t="s">
        <v>40</v>
      </c>
      <c r="O133" s="78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0" t="s">
        <v>144</v>
      </c>
      <c r="AT133" s="190" t="s">
        <v>147</v>
      </c>
      <c r="AU133" s="190" t="s">
        <v>151</v>
      </c>
      <c r="AY133" s="15" t="s">
        <v>143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5" t="s">
        <v>151</v>
      </c>
      <c r="BK133" s="191">
        <f>ROUND(I133*H133,2)</f>
        <v>0</v>
      </c>
      <c r="BL133" s="15" t="s">
        <v>144</v>
      </c>
      <c r="BM133" s="190" t="s">
        <v>376</v>
      </c>
    </row>
    <row r="134" s="2" customFormat="1" ht="24.15" customHeight="1">
      <c r="A134" s="34"/>
      <c r="B134" s="177"/>
      <c r="C134" s="178" t="s">
        <v>377</v>
      </c>
      <c r="D134" s="178" t="s">
        <v>147</v>
      </c>
      <c r="E134" s="179" t="s">
        <v>378</v>
      </c>
      <c r="F134" s="180" t="s">
        <v>379</v>
      </c>
      <c r="G134" s="181" t="s">
        <v>375</v>
      </c>
      <c r="H134" s="182">
        <v>15.93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380</v>
      </c>
    </row>
    <row r="135" s="2" customFormat="1" ht="24.15" customHeight="1">
      <c r="A135" s="34"/>
      <c r="B135" s="177"/>
      <c r="C135" s="178" t="s">
        <v>381</v>
      </c>
      <c r="D135" s="178" t="s">
        <v>147</v>
      </c>
      <c r="E135" s="179" t="s">
        <v>382</v>
      </c>
      <c r="F135" s="180" t="s">
        <v>383</v>
      </c>
      <c r="G135" s="181" t="s">
        <v>375</v>
      </c>
      <c r="H135" s="182">
        <v>15.93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384</v>
      </c>
    </row>
    <row r="136" s="2" customFormat="1" ht="33" customHeight="1">
      <c r="A136" s="34"/>
      <c r="B136" s="177"/>
      <c r="C136" s="178" t="s">
        <v>385</v>
      </c>
      <c r="D136" s="178" t="s">
        <v>147</v>
      </c>
      <c r="E136" s="179" t="s">
        <v>386</v>
      </c>
      <c r="F136" s="180" t="s">
        <v>387</v>
      </c>
      <c r="G136" s="181" t="s">
        <v>375</v>
      </c>
      <c r="H136" s="182">
        <v>15.93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388</v>
      </c>
    </row>
    <row r="137" s="2" customFormat="1" ht="37.8" customHeight="1">
      <c r="A137" s="34"/>
      <c r="B137" s="177"/>
      <c r="C137" s="178" t="s">
        <v>389</v>
      </c>
      <c r="D137" s="178" t="s">
        <v>147</v>
      </c>
      <c r="E137" s="179" t="s">
        <v>390</v>
      </c>
      <c r="F137" s="180" t="s">
        <v>391</v>
      </c>
      <c r="G137" s="181" t="s">
        <v>375</v>
      </c>
      <c r="H137" s="182">
        <v>159.30000000000001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392</v>
      </c>
    </row>
    <row r="138" s="2" customFormat="1" ht="16.5" customHeight="1">
      <c r="A138" s="34"/>
      <c r="B138" s="177"/>
      <c r="C138" s="178" t="s">
        <v>393</v>
      </c>
      <c r="D138" s="178" t="s">
        <v>147</v>
      </c>
      <c r="E138" s="179" t="s">
        <v>394</v>
      </c>
      <c r="F138" s="180" t="s">
        <v>395</v>
      </c>
      <c r="G138" s="181" t="s">
        <v>375</v>
      </c>
      <c r="H138" s="182">
        <v>15.93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396</v>
      </c>
    </row>
    <row r="139" s="2" customFormat="1" ht="24.15" customHeight="1">
      <c r="A139" s="34"/>
      <c r="B139" s="177"/>
      <c r="C139" s="178" t="s">
        <v>397</v>
      </c>
      <c r="D139" s="178" t="s">
        <v>147</v>
      </c>
      <c r="E139" s="179" t="s">
        <v>398</v>
      </c>
      <c r="F139" s="180" t="s">
        <v>399</v>
      </c>
      <c r="G139" s="181" t="s">
        <v>207</v>
      </c>
      <c r="H139" s="182">
        <v>25.488</v>
      </c>
      <c r="I139" s="183"/>
      <c r="J139" s="184">
        <f>ROUND(I139*H139,2)</f>
        <v>0</v>
      </c>
      <c r="K139" s="185"/>
      <c r="L139" s="35"/>
      <c r="M139" s="186" t="s">
        <v>1</v>
      </c>
      <c r="N139" s="187" t="s">
        <v>40</v>
      </c>
      <c r="O139" s="78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144</v>
      </c>
      <c r="AT139" s="190" t="s">
        <v>147</v>
      </c>
      <c r="AU139" s="190" t="s">
        <v>151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400</v>
      </c>
    </row>
    <row r="140" s="12" customFormat="1" ht="22.8" customHeight="1">
      <c r="A140" s="12"/>
      <c r="B140" s="165"/>
      <c r="C140" s="12"/>
      <c r="D140" s="166" t="s">
        <v>73</v>
      </c>
      <c r="E140" s="175" t="s">
        <v>151</v>
      </c>
      <c r="F140" s="175" t="s">
        <v>401</v>
      </c>
      <c r="G140" s="12"/>
      <c r="H140" s="12"/>
      <c r="I140" s="168"/>
      <c r="J140" s="176">
        <f>BK140</f>
        <v>0</v>
      </c>
      <c r="K140" s="12"/>
      <c r="L140" s="165"/>
      <c r="M140" s="169"/>
      <c r="N140" s="170"/>
      <c r="O140" s="170"/>
      <c r="P140" s="171">
        <f>SUM(P141:P143)</f>
        <v>0</v>
      </c>
      <c r="Q140" s="170"/>
      <c r="R140" s="171">
        <f>SUM(R141:R143)</f>
        <v>36.960691599999997</v>
      </c>
      <c r="S140" s="170"/>
      <c r="T140" s="172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6" t="s">
        <v>82</v>
      </c>
      <c r="AT140" s="173" t="s">
        <v>73</v>
      </c>
      <c r="AU140" s="173" t="s">
        <v>82</v>
      </c>
      <c r="AY140" s="166" t="s">
        <v>143</v>
      </c>
      <c r="BK140" s="174">
        <f>SUM(BK141:BK143)</f>
        <v>0</v>
      </c>
    </row>
    <row r="141" s="2" customFormat="1" ht="24.15" customHeight="1">
      <c r="A141" s="34"/>
      <c r="B141" s="177"/>
      <c r="C141" s="178" t="s">
        <v>402</v>
      </c>
      <c r="D141" s="178" t="s">
        <v>147</v>
      </c>
      <c r="E141" s="179" t="s">
        <v>403</v>
      </c>
      <c r="F141" s="180" t="s">
        <v>404</v>
      </c>
      <c r="G141" s="181" t="s">
        <v>375</v>
      </c>
      <c r="H141" s="182">
        <v>5.9000000000000004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2.0699999999999998</v>
      </c>
      <c r="R141" s="188">
        <f>Q141*H141</f>
        <v>12.212999999999999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405</v>
      </c>
    </row>
    <row r="142" s="2" customFormat="1" ht="24.15" customHeight="1">
      <c r="A142" s="34"/>
      <c r="B142" s="177"/>
      <c r="C142" s="178" t="s">
        <v>406</v>
      </c>
      <c r="D142" s="178" t="s">
        <v>147</v>
      </c>
      <c r="E142" s="179" t="s">
        <v>407</v>
      </c>
      <c r="F142" s="180" t="s">
        <v>408</v>
      </c>
      <c r="G142" s="181" t="s">
        <v>375</v>
      </c>
      <c r="H142" s="182">
        <v>10.029999999999999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2.4157199999999999</v>
      </c>
      <c r="R142" s="188">
        <f>Q142*H142</f>
        <v>24.229671599999996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409</v>
      </c>
    </row>
    <row r="143" s="2" customFormat="1" ht="33" customHeight="1">
      <c r="A143" s="34"/>
      <c r="B143" s="177"/>
      <c r="C143" s="178" t="s">
        <v>410</v>
      </c>
      <c r="D143" s="178" t="s">
        <v>147</v>
      </c>
      <c r="E143" s="179" t="s">
        <v>411</v>
      </c>
      <c r="F143" s="180" t="s">
        <v>412</v>
      </c>
      <c r="G143" s="181" t="s">
        <v>150</v>
      </c>
      <c r="H143" s="182">
        <v>59</v>
      </c>
      <c r="I143" s="183"/>
      <c r="J143" s="184">
        <f>ROUND(I143*H143,2)</f>
        <v>0</v>
      </c>
      <c r="K143" s="185"/>
      <c r="L143" s="35"/>
      <c r="M143" s="186" t="s">
        <v>1</v>
      </c>
      <c r="N143" s="187" t="s">
        <v>40</v>
      </c>
      <c r="O143" s="78"/>
      <c r="P143" s="188">
        <f>O143*H143</f>
        <v>0</v>
      </c>
      <c r="Q143" s="188">
        <v>0.0087799999999999996</v>
      </c>
      <c r="R143" s="188">
        <f>Q143*H143</f>
        <v>0.51801999999999992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144</v>
      </c>
      <c r="AT143" s="190" t="s">
        <v>147</v>
      </c>
      <c r="AU143" s="190" t="s">
        <v>151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413</v>
      </c>
    </row>
    <row r="144" s="12" customFormat="1" ht="22.8" customHeight="1">
      <c r="A144" s="12"/>
      <c r="B144" s="165"/>
      <c r="C144" s="12"/>
      <c r="D144" s="166" t="s">
        <v>73</v>
      </c>
      <c r="E144" s="175" t="s">
        <v>144</v>
      </c>
      <c r="F144" s="175" t="s">
        <v>145</v>
      </c>
      <c r="G144" s="12"/>
      <c r="H144" s="12"/>
      <c r="I144" s="168"/>
      <c r="J144" s="176">
        <f>BK144</f>
        <v>0</v>
      </c>
      <c r="K144" s="12"/>
      <c r="L144" s="165"/>
      <c r="M144" s="169"/>
      <c r="N144" s="170"/>
      <c r="O144" s="170"/>
      <c r="P144" s="171">
        <f>P145</f>
        <v>0</v>
      </c>
      <c r="Q144" s="170"/>
      <c r="R144" s="171">
        <f>R145</f>
        <v>9.5532800000000009</v>
      </c>
      <c r="S144" s="170"/>
      <c r="T144" s="172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66" t="s">
        <v>82</v>
      </c>
      <c r="AT144" s="173" t="s">
        <v>73</v>
      </c>
      <c r="AU144" s="173" t="s">
        <v>82</v>
      </c>
      <c r="AY144" s="166" t="s">
        <v>143</v>
      </c>
      <c r="BK144" s="174">
        <f>BK145</f>
        <v>0</v>
      </c>
    </row>
    <row r="145" s="2" customFormat="1" ht="24.15" customHeight="1">
      <c r="A145" s="34"/>
      <c r="B145" s="177"/>
      <c r="C145" s="178" t="s">
        <v>146</v>
      </c>
      <c r="D145" s="178" t="s">
        <v>147</v>
      </c>
      <c r="E145" s="179" t="s">
        <v>148</v>
      </c>
      <c r="F145" s="180" t="s">
        <v>149</v>
      </c>
      <c r="G145" s="181" t="s">
        <v>150</v>
      </c>
      <c r="H145" s="182">
        <v>59</v>
      </c>
      <c r="I145" s="183"/>
      <c r="J145" s="184">
        <f>ROUND(I145*H145,2)</f>
        <v>0</v>
      </c>
      <c r="K145" s="185"/>
      <c r="L145" s="35"/>
      <c r="M145" s="186" t="s">
        <v>1</v>
      </c>
      <c r="N145" s="187" t="s">
        <v>40</v>
      </c>
      <c r="O145" s="78"/>
      <c r="P145" s="188">
        <f>O145*H145</f>
        <v>0</v>
      </c>
      <c r="Q145" s="188">
        <v>0.16192000000000001</v>
      </c>
      <c r="R145" s="188">
        <f>Q145*H145</f>
        <v>9.5532800000000009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144</v>
      </c>
      <c r="AT145" s="190" t="s">
        <v>147</v>
      </c>
      <c r="AU145" s="190" t="s">
        <v>151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152</v>
      </c>
    </row>
    <row r="146" s="12" customFormat="1" ht="22.8" customHeight="1">
      <c r="A146" s="12"/>
      <c r="B146" s="165"/>
      <c r="C146" s="12"/>
      <c r="D146" s="166" t="s">
        <v>73</v>
      </c>
      <c r="E146" s="175" t="s">
        <v>153</v>
      </c>
      <c r="F146" s="175" t="s">
        <v>154</v>
      </c>
      <c r="G146" s="12"/>
      <c r="H146" s="12"/>
      <c r="I146" s="168"/>
      <c r="J146" s="176">
        <f>BK146</f>
        <v>0</v>
      </c>
      <c r="K146" s="12"/>
      <c r="L146" s="165"/>
      <c r="M146" s="169"/>
      <c r="N146" s="170"/>
      <c r="O146" s="170"/>
      <c r="P146" s="171">
        <f>SUM(P147:P148)</f>
        <v>0</v>
      </c>
      <c r="Q146" s="170"/>
      <c r="R146" s="171">
        <f>SUM(R147:R148)</f>
        <v>16.530619999999999</v>
      </c>
      <c r="S146" s="170"/>
      <c r="T146" s="172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6" t="s">
        <v>82</v>
      </c>
      <c r="AT146" s="173" t="s">
        <v>73</v>
      </c>
      <c r="AU146" s="173" t="s">
        <v>82</v>
      </c>
      <c r="AY146" s="166" t="s">
        <v>143</v>
      </c>
      <c r="BK146" s="174">
        <f>SUM(BK147:BK148)</f>
        <v>0</v>
      </c>
    </row>
    <row r="147" s="2" customFormat="1" ht="37.8" customHeight="1">
      <c r="A147" s="34"/>
      <c r="B147" s="177"/>
      <c r="C147" s="178" t="s">
        <v>155</v>
      </c>
      <c r="D147" s="178" t="s">
        <v>147</v>
      </c>
      <c r="E147" s="179" t="s">
        <v>156</v>
      </c>
      <c r="F147" s="180" t="s">
        <v>157</v>
      </c>
      <c r="G147" s="181" t="s">
        <v>150</v>
      </c>
      <c r="H147" s="182">
        <v>59</v>
      </c>
      <c r="I147" s="183"/>
      <c r="J147" s="184">
        <f>ROUND(I147*H147,2)</f>
        <v>0</v>
      </c>
      <c r="K147" s="185"/>
      <c r="L147" s="35"/>
      <c r="M147" s="186" t="s">
        <v>1</v>
      </c>
      <c r="N147" s="187" t="s">
        <v>40</v>
      </c>
      <c r="O147" s="78"/>
      <c r="P147" s="188">
        <f>O147*H147</f>
        <v>0</v>
      </c>
      <c r="Q147" s="188">
        <v>0.092499999999999999</v>
      </c>
      <c r="R147" s="188">
        <f>Q147*H147</f>
        <v>5.4574999999999996</v>
      </c>
      <c r="S147" s="188">
        <v>0</v>
      </c>
      <c r="T147" s="18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144</v>
      </c>
      <c r="AT147" s="190" t="s">
        <v>147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158</v>
      </c>
    </row>
    <row r="148" s="2" customFormat="1" ht="24.15" customHeight="1">
      <c r="A148" s="34"/>
      <c r="B148" s="177"/>
      <c r="C148" s="192" t="s">
        <v>159</v>
      </c>
      <c r="D148" s="192" t="s">
        <v>160</v>
      </c>
      <c r="E148" s="193" t="s">
        <v>161</v>
      </c>
      <c r="F148" s="194" t="s">
        <v>162</v>
      </c>
      <c r="G148" s="195" t="s">
        <v>150</v>
      </c>
      <c r="H148" s="196">
        <v>60.18</v>
      </c>
      <c r="I148" s="197"/>
      <c r="J148" s="198">
        <f>ROUND(I148*H148,2)</f>
        <v>0</v>
      </c>
      <c r="K148" s="199"/>
      <c r="L148" s="200"/>
      <c r="M148" s="201" t="s">
        <v>1</v>
      </c>
      <c r="N148" s="202" t="s">
        <v>40</v>
      </c>
      <c r="O148" s="78"/>
      <c r="P148" s="188">
        <f>O148*H148</f>
        <v>0</v>
      </c>
      <c r="Q148" s="188">
        <v>0.184</v>
      </c>
      <c r="R148" s="188">
        <f>Q148*H148</f>
        <v>11.073119999999999</v>
      </c>
      <c r="S148" s="188">
        <v>0</v>
      </c>
      <c r="T148" s="18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163</v>
      </c>
      <c r="AT148" s="190" t="s">
        <v>160</v>
      </c>
      <c r="AU148" s="190" t="s">
        <v>151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164</v>
      </c>
    </row>
    <row r="149" s="12" customFormat="1" ht="22.8" customHeight="1">
      <c r="A149" s="12"/>
      <c r="B149" s="165"/>
      <c r="C149" s="12"/>
      <c r="D149" s="166" t="s">
        <v>73</v>
      </c>
      <c r="E149" s="175" t="s">
        <v>188</v>
      </c>
      <c r="F149" s="175" t="s">
        <v>189</v>
      </c>
      <c r="G149" s="12"/>
      <c r="H149" s="12"/>
      <c r="I149" s="168"/>
      <c r="J149" s="176">
        <f>BK149</f>
        <v>0</v>
      </c>
      <c r="K149" s="12"/>
      <c r="L149" s="165"/>
      <c r="M149" s="169"/>
      <c r="N149" s="170"/>
      <c r="O149" s="170"/>
      <c r="P149" s="171">
        <f>SUM(P150:P151)</f>
        <v>0</v>
      </c>
      <c r="Q149" s="170"/>
      <c r="R149" s="171">
        <f>SUM(R150:R151)</f>
        <v>3.9982799999999998</v>
      </c>
      <c r="S149" s="170"/>
      <c r="T149" s="172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6" t="s">
        <v>82</v>
      </c>
      <c r="AT149" s="173" t="s">
        <v>73</v>
      </c>
      <c r="AU149" s="173" t="s">
        <v>82</v>
      </c>
      <c r="AY149" s="166" t="s">
        <v>143</v>
      </c>
      <c r="BK149" s="174">
        <f>SUM(BK150:BK151)</f>
        <v>0</v>
      </c>
    </row>
    <row r="150" s="2" customFormat="1" ht="37.8" customHeight="1">
      <c r="A150" s="34"/>
      <c r="B150" s="177"/>
      <c r="C150" s="178" t="s">
        <v>414</v>
      </c>
      <c r="D150" s="178" t="s">
        <v>147</v>
      </c>
      <c r="E150" s="179" t="s">
        <v>415</v>
      </c>
      <c r="F150" s="180" t="s">
        <v>416</v>
      </c>
      <c r="G150" s="181" t="s">
        <v>202</v>
      </c>
      <c r="H150" s="182">
        <v>33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0.097930000000000003</v>
      </c>
      <c r="R150" s="188">
        <f>Q150*H150</f>
        <v>3.23169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417</v>
      </c>
    </row>
    <row r="151" s="2" customFormat="1" ht="21.75" customHeight="1">
      <c r="A151" s="34"/>
      <c r="B151" s="177"/>
      <c r="C151" s="192" t="s">
        <v>418</v>
      </c>
      <c r="D151" s="192" t="s">
        <v>160</v>
      </c>
      <c r="E151" s="193" t="s">
        <v>419</v>
      </c>
      <c r="F151" s="194" t="s">
        <v>420</v>
      </c>
      <c r="G151" s="195" t="s">
        <v>197</v>
      </c>
      <c r="H151" s="196">
        <v>33.329999999999998</v>
      </c>
      <c r="I151" s="197"/>
      <c r="J151" s="198">
        <f>ROUND(I151*H151,2)</f>
        <v>0</v>
      </c>
      <c r="K151" s="199"/>
      <c r="L151" s="200"/>
      <c r="M151" s="201" t="s">
        <v>1</v>
      </c>
      <c r="N151" s="202" t="s">
        <v>40</v>
      </c>
      <c r="O151" s="78"/>
      <c r="P151" s="188">
        <f>O151*H151</f>
        <v>0</v>
      </c>
      <c r="Q151" s="188">
        <v>0.023</v>
      </c>
      <c r="R151" s="188">
        <f>Q151*H151</f>
        <v>0.76658999999999999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163</v>
      </c>
      <c r="AT151" s="190" t="s">
        <v>160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421</v>
      </c>
    </row>
    <row r="152" s="12" customFormat="1" ht="22.8" customHeight="1">
      <c r="A152" s="12"/>
      <c r="B152" s="165"/>
      <c r="C152" s="12"/>
      <c r="D152" s="166" t="s">
        <v>73</v>
      </c>
      <c r="E152" s="175" t="s">
        <v>102</v>
      </c>
      <c r="F152" s="175" t="s">
        <v>217</v>
      </c>
      <c r="G152" s="12"/>
      <c r="H152" s="12"/>
      <c r="I152" s="168"/>
      <c r="J152" s="176">
        <f>BK152</f>
        <v>0</v>
      </c>
      <c r="K152" s="12"/>
      <c r="L152" s="165"/>
      <c r="M152" s="169"/>
      <c r="N152" s="170"/>
      <c r="O152" s="170"/>
      <c r="P152" s="171">
        <f>P153</f>
        <v>0</v>
      </c>
      <c r="Q152" s="170"/>
      <c r="R152" s="171">
        <f>R153</f>
        <v>0</v>
      </c>
      <c r="S152" s="170"/>
      <c r="T152" s="172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66" t="s">
        <v>82</v>
      </c>
      <c r="AT152" s="173" t="s">
        <v>73</v>
      </c>
      <c r="AU152" s="173" t="s">
        <v>82</v>
      </c>
      <c r="AY152" s="166" t="s">
        <v>143</v>
      </c>
      <c r="BK152" s="174">
        <f>BK153</f>
        <v>0</v>
      </c>
    </row>
    <row r="153" s="2" customFormat="1" ht="24.15" customHeight="1">
      <c r="A153" s="34"/>
      <c r="B153" s="177"/>
      <c r="C153" s="178" t="s">
        <v>218</v>
      </c>
      <c r="D153" s="178" t="s">
        <v>147</v>
      </c>
      <c r="E153" s="179" t="s">
        <v>219</v>
      </c>
      <c r="F153" s="180" t="s">
        <v>220</v>
      </c>
      <c r="G153" s="181" t="s">
        <v>207</v>
      </c>
      <c r="H153" s="182">
        <v>67.043000000000006</v>
      </c>
      <c r="I153" s="183"/>
      <c r="J153" s="184">
        <f>ROUND(I153*H153,2)</f>
        <v>0</v>
      </c>
      <c r="K153" s="185"/>
      <c r="L153" s="35"/>
      <c r="M153" s="186" t="s">
        <v>1</v>
      </c>
      <c r="N153" s="187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144</v>
      </c>
      <c r="AT153" s="190" t="s">
        <v>147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144</v>
      </c>
      <c r="BM153" s="190" t="s">
        <v>221</v>
      </c>
    </row>
    <row r="154" s="12" customFormat="1" ht="25.92" customHeight="1">
      <c r="A154" s="12"/>
      <c r="B154" s="165"/>
      <c r="C154" s="12"/>
      <c r="D154" s="166" t="s">
        <v>73</v>
      </c>
      <c r="E154" s="167" t="s">
        <v>222</v>
      </c>
      <c r="F154" s="167" t="s">
        <v>223</v>
      </c>
      <c r="G154" s="12"/>
      <c r="H154" s="12"/>
      <c r="I154" s="168"/>
      <c r="J154" s="153">
        <f>BK154</f>
        <v>0</v>
      </c>
      <c r="K154" s="12"/>
      <c r="L154" s="165"/>
      <c r="M154" s="169"/>
      <c r="N154" s="170"/>
      <c r="O154" s="170"/>
      <c r="P154" s="171">
        <f>P155+P162+P164+P170+P177</f>
        <v>0</v>
      </c>
      <c r="Q154" s="170"/>
      <c r="R154" s="171">
        <f>R155+R162+R164+R170+R177</f>
        <v>4.7855010000000009</v>
      </c>
      <c r="S154" s="170"/>
      <c r="T154" s="172">
        <f>T155+T162+T164+T170+T177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151</v>
      </c>
      <c r="AT154" s="173" t="s">
        <v>73</v>
      </c>
      <c r="AU154" s="173" t="s">
        <v>74</v>
      </c>
      <c r="AY154" s="166" t="s">
        <v>143</v>
      </c>
      <c r="BK154" s="174">
        <f>BK155+BK162+BK164+BK170+BK177</f>
        <v>0</v>
      </c>
    </row>
    <row r="155" s="12" customFormat="1" ht="22.8" customHeight="1">
      <c r="A155" s="12"/>
      <c r="B155" s="165"/>
      <c r="C155" s="12"/>
      <c r="D155" s="166" t="s">
        <v>73</v>
      </c>
      <c r="E155" s="175" t="s">
        <v>422</v>
      </c>
      <c r="F155" s="175" t="s">
        <v>423</v>
      </c>
      <c r="G155" s="12"/>
      <c r="H155" s="12"/>
      <c r="I155" s="168"/>
      <c r="J155" s="176">
        <f>BK155</f>
        <v>0</v>
      </c>
      <c r="K155" s="12"/>
      <c r="L155" s="165"/>
      <c r="M155" s="169"/>
      <c r="N155" s="170"/>
      <c r="O155" s="170"/>
      <c r="P155" s="171">
        <f>SUM(P156:P161)</f>
        <v>0</v>
      </c>
      <c r="Q155" s="170"/>
      <c r="R155" s="171">
        <f>SUM(R156:R161)</f>
        <v>3.4288800000000004</v>
      </c>
      <c r="S155" s="170"/>
      <c r="T155" s="172">
        <f>SUM(T156:T161)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6" t="s">
        <v>151</v>
      </c>
      <c r="AT155" s="173" t="s">
        <v>73</v>
      </c>
      <c r="AU155" s="173" t="s">
        <v>82</v>
      </c>
      <c r="AY155" s="166" t="s">
        <v>143</v>
      </c>
      <c r="BK155" s="174">
        <f>SUM(BK156:BK161)</f>
        <v>0</v>
      </c>
    </row>
    <row r="156" s="2" customFormat="1" ht="24.15" customHeight="1">
      <c r="A156" s="34"/>
      <c r="B156" s="177"/>
      <c r="C156" s="178" t="s">
        <v>324</v>
      </c>
      <c r="D156" s="178" t="s">
        <v>147</v>
      </c>
      <c r="E156" s="179" t="s">
        <v>424</v>
      </c>
      <c r="F156" s="180" t="s">
        <v>425</v>
      </c>
      <c r="G156" s="181" t="s">
        <v>150</v>
      </c>
      <c r="H156" s="182">
        <v>24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0.00046999999999999999</v>
      </c>
      <c r="R156" s="188">
        <f>Q156*H156</f>
        <v>0.01128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229</v>
      </c>
      <c r="AT156" s="190" t="s">
        <v>147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229</v>
      </c>
      <c r="BM156" s="190" t="s">
        <v>426</v>
      </c>
    </row>
    <row r="157" s="2" customFormat="1" ht="16.5" customHeight="1">
      <c r="A157" s="34"/>
      <c r="B157" s="177"/>
      <c r="C157" s="192" t="s">
        <v>171</v>
      </c>
      <c r="D157" s="192" t="s">
        <v>160</v>
      </c>
      <c r="E157" s="193" t="s">
        <v>427</v>
      </c>
      <c r="F157" s="194" t="s">
        <v>428</v>
      </c>
      <c r="G157" s="195" t="s">
        <v>150</v>
      </c>
      <c r="H157" s="196">
        <v>24</v>
      </c>
      <c r="I157" s="197"/>
      <c r="J157" s="198">
        <f>ROUND(I157*H157,2)</f>
        <v>0</v>
      </c>
      <c r="K157" s="199"/>
      <c r="L157" s="200"/>
      <c r="M157" s="201" t="s">
        <v>1</v>
      </c>
      <c r="N157" s="202" t="s">
        <v>40</v>
      </c>
      <c r="O157" s="78"/>
      <c r="P157" s="188">
        <f>O157*H157</f>
        <v>0</v>
      </c>
      <c r="Q157" s="188">
        <v>0.0356</v>
      </c>
      <c r="R157" s="188">
        <f>Q157*H157</f>
        <v>0.85440000000000005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235</v>
      </c>
      <c r="AT157" s="190" t="s">
        <v>160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229</v>
      </c>
      <c r="BM157" s="190" t="s">
        <v>429</v>
      </c>
    </row>
    <row r="158" s="2" customFormat="1" ht="16.5" customHeight="1">
      <c r="A158" s="34"/>
      <c r="B158" s="177"/>
      <c r="C158" s="192" t="s">
        <v>175</v>
      </c>
      <c r="D158" s="192" t="s">
        <v>160</v>
      </c>
      <c r="E158" s="193" t="s">
        <v>430</v>
      </c>
      <c r="F158" s="194" t="s">
        <v>431</v>
      </c>
      <c r="G158" s="195" t="s">
        <v>150</v>
      </c>
      <c r="H158" s="196">
        <v>24</v>
      </c>
      <c r="I158" s="197"/>
      <c r="J158" s="198">
        <f>ROUND(I158*H158,2)</f>
        <v>0</v>
      </c>
      <c r="K158" s="199"/>
      <c r="L158" s="200"/>
      <c r="M158" s="201" t="s">
        <v>1</v>
      </c>
      <c r="N158" s="202" t="s">
        <v>40</v>
      </c>
      <c r="O158" s="78"/>
      <c r="P158" s="188">
        <f>O158*H158</f>
        <v>0</v>
      </c>
      <c r="Q158" s="188">
        <v>0.0356</v>
      </c>
      <c r="R158" s="188">
        <f>Q158*H158</f>
        <v>0.85440000000000005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235</v>
      </c>
      <c r="AT158" s="190" t="s">
        <v>160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229</v>
      </c>
      <c r="BM158" s="190" t="s">
        <v>432</v>
      </c>
    </row>
    <row r="159" s="2" customFormat="1" ht="21.75" customHeight="1">
      <c r="A159" s="34"/>
      <c r="B159" s="177"/>
      <c r="C159" s="192" t="s">
        <v>167</v>
      </c>
      <c r="D159" s="192" t="s">
        <v>160</v>
      </c>
      <c r="E159" s="193" t="s">
        <v>433</v>
      </c>
      <c r="F159" s="194" t="s">
        <v>434</v>
      </c>
      <c r="G159" s="195" t="s">
        <v>150</v>
      </c>
      <c r="H159" s="196">
        <v>24</v>
      </c>
      <c r="I159" s="197"/>
      <c r="J159" s="198">
        <f>ROUND(I159*H159,2)</f>
        <v>0</v>
      </c>
      <c r="K159" s="199"/>
      <c r="L159" s="200"/>
      <c r="M159" s="201" t="s">
        <v>1</v>
      </c>
      <c r="N159" s="202" t="s">
        <v>40</v>
      </c>
      <c r="O159" s="78"/>
      <c r="P159" s="188">
        <f>O159*H159</f>
        <v>0</v>
      </c>
      <c r="Q159" s="188">
        <v>0.0356</v>
      </c>
      <c r="R159" s="188">
        <f>Q159*H159</f>
        <v>0.85440000000000005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235</v>
      </c>
      <c r="AT159" s="190" t="s">
        <v>160</v>
      </c>
      <c r="AU159" s="190" t="s">
        <v>151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229</v>
      </c>
      <c r="BM159" s="190" t="s">
        <v>435</v>
      </c>
    </row>
    <row r="160" s="2" customFormat="1" ht="24.15" customHeight="1">
      <c r="A160" s="34"/>
      <c r="B160" s="177"/>
      <c r="C160" s="192" t="s">
        <v>184</v>
      </c>
      <c r="D160" s="192" t="s">
        <v>160</v>
      </c>
      <c r="E160" s="193" t="s">
        <v>436</v>
      </c>
      <c r="F160" s="194" t="s">
        <v>437</v>
      </c>
      <c r="G160" s="195" t="s">
        <v>150</v>
      </c>
      <c r="H160" s="196">
        <v>24</v>
      </c>
      <c r="I160" s="197"/>
      <c r="J160" s="198">
        <f>ROUND(I160*H160,2)</f>
        <v>0</v>
      </c>
      <c r="K160" s="199"/>
      <c r="L160" s="200"/>
      <c r="M160" s="201" t="s">
        <v>1</v>
      </c>
      <c r="N160" s="202" t="s">
        <v>40</v>
      </c>
      <c r="O160" s="78"/>
      <c r="P160" s="188">
        <f>O160*H160</f>
        <v>0</v>
      </c>
      <c r="Q160" s="188">
        <v>0.0356</v>
      </c>
      <c r="R160" s="188">
        <f>Q160*H160</f>
        <v>0.85440000000000005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235</v>
      </c>
      <c r="AT160" s="190" t="s">
        <v>160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229</v>
      </c>
      <c r="BM160" s="190" t="s">
        <v>438</v>
      </c>
    </row>
    <row r="161" s="2" customFormat="1" ht="24.15" customHeight="1">
      <c r="A161" s="34"/>
      <c r="B161" s="177"/>
      <c r="C161" s="178" t="s">
        <v>179</v>
      </c>
      <c r="D161" s="178" t="s">
        <v>147</v>
      </c>
      <c r="E161" s="179" t="s">
        <v>439</v>
      </c>
      <c r="F161" s="180" t="s">
        <v>440</v>
      </c>
      <c r="G161" s="181" t="s">
        <v>207</v>
      </c>
      <c r="H161" s="182">
        <v>3.4289999999999998</v>
      </c>
      <c r="I161" s="183"/>
      <c r="J161" s="184">
        <f>ROUND(I161*H161,2)</f>
        <v>0</v>
      </c>
      <c r="K161" s="185"/>
      <c r="L161" s="35"/>
      <c r="M161" s="186" t="s">
        <v>1</v>
      </c>
      <c r="N161" s="187" t="s">
        <v>40</v>
      </c>
      <c r="O161" s="78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0" t="s">
        <v>229</v>
      </c>
      <c r="AT161" s="190" t="s">
        <v>147</v>
      </c>
      <c r="AU161" s="190" t="s">
        <v>151</v>
      </c>
      <c r="AY161" s="15" t="s">
        <v>143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ROUND(I161*H161,2)</f>
        <v>0</v>
      </c>
      <c r="BL161" s="15" t="s">
        <v>229</v>
      </c>
      <c r="BM161" s="190" t="s">
        <v>441</v>
      </c>
    </row>
    <row r="162" s="12" customFormat="1" ht="22.8" customHeight="1">
      <c r="A162" s="12"/>
      <c r="B162" s="165"/>
      <c r="C162" s="12"/>
      <c r="D162" s="166" t="s">
        <v>73</v>
      </c>
      <c r="E162" s="175" t="s">
        <v>442</v>
      </c>
      <c r="F162" s="175" t="s">
        <v>443</v>
      </c>
      <c r="G162" s="12"/>
      <c r="H162" s="12"/>
      <c r="I162" s="168"/>
      <c r="J162" s="176">
        <f>BK162</f>
        <v>0</v>
      </c>
      <c r="K162" s="12"/>
      <c r="L162" s="165"/>
      <c r="M162" s="169"/>
      <c r="N162" s="170"/>
      <c r="O162" s="170"/>
      <c r="P162" s="171">
        <f>P163</f>
        <v>0</v>
      </c>
      <c r="Q162" s="170"/>
      <c r="R162" s="171">
        <f>R163</f>
        <v>0.32423999999999997</v>
      </c>
      <c r="S162" s="170"/>
      <c r="T162" s="172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6" t="s">
        <v>151</v>
      </c>
      <c r="AT162" s="173" t="s">
        <v>73</v>
      </c>
      <c r="AU162" s="173" t="s">
        <v>82</v>
      </c>
      <c r="AY162" s="166" t="s">
        <v>143</v>
      </c>
      <c r="BK162" s="174">
        <f>BK163</f>
        <v>0</v>
      </c>
    </row>
    <row r="163" s="2" customFormat="1" ht="16.5" customHeight="1">
      <c r="A163" s="34"/>
      <c r="B163" s="177"/>
      <c r="C163" s="178" t="s">
        <v>444</v>
      </c>
      <c r="D163" s="178" t="s">
        <v>147</v>
      </c>
      <c r="E163" s="179" t="s">
        <v>445</v>
      </c>
      <c r="F163" s="180" t="s">
        <v>446</v>
      </c>
      <c r="G163" s="181" t="s">
        <v>150</v>
      </c>
      <c r="H163" s="182">
        <v>24</v>
      </c>
      <c r="I163" s="183"/>
      <c r="J163" s="184">
        <f>ROUND(I163*H163,2)</f>
        <v>0</v>
      </c>
      <c r="K163" s="185"/>
      <c r="L163" s="35"/>
      <c r="M163" s="186" t="s">
        <v>1</v>
      </c>
      <c r="N163" s="187" t="s">
        <v>40</v>
      </c>
      <c r="O163" s="78"/>
      <c r="P163" s="188">
        <f>O163*H163</f>
        <v>0</v>
      </c>
      <c r="Q163" s="188">
        <v>0.013509999999999999</v>
      </c>
      <c r="R163" s="188">
        <f>Q163*H163</f>
        <v>0.32423999999999997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229</v>
      </c>
      <c r="AT163" s="190" t="s">
        <v>147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229</v>
      </c>
      <c r="BM163" s="190" t="s">
        <v>447</v>
      </c>
    </row>
    <row r="164" s="12" customFormat="1" ht="22.8" customHeight="1">
      <c r="A164" s="12"/>
      <c r="B164" s="165"/>
      <c r="C164" s="12"/>
      <c r="D164" s="166" t="s">
        <v>73</v>
      </c>
      <c r="E164" s="175" t="s">
        <v>261</v>
      </c>
      <c r="F164" s="175" t="s">
        <v>262</v>
      </c>
      <c r="G164" s="12"/>
      <c r="H164" s="12"/>
      <c r="I164" s="168"/>
      <c r="J164" s="176">
        <f>BK164</f>
        <v>0</v>
      </c>
      <c r="K164" s="12"/>
      <c r="L164" s="165"/>
      <c r="M164" s="169"/>
      <c r="N164" s="170"/>
      <c r="O164" s="170"/>
      <c r="P164" s="171">
        <f>SUM(P165:P169)</f>
        <v>0</v>
      </c>
      <c r="Q164" s="170"/>
      <c r="R164" s="171">
        <f>SUM(R165:R169)</f>
        <v>0.89242599999999983</v>
      </c>
      <c r="S164" s="170"/>
      <c r="T164" s="172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6" t="s">
        <v>151</v>
      </c>
      <c r="AT164" s="173" t="s">
        <v>73</v>
      </c>
      <c r="AU164" s="173" t="s">
        <v>82</v>
      </c>
      <c r="AY164" s="166" t="s">
        <v>143</v>
      </c>
      <c r="BK164" s="174">
        <f>SUM(BK165:BK169)</f>
        <v>0</v>
      </c>
    </row>
    <row r="165" s="2" customFormat="1" ht="16.5" customHeight="1">
      <c r="A165" s="34"/>
      <c r="B165" s="177"/>
      <c r="C165" s="178" t="s">
        <v>302</v>
      </c>
      <c r="D165" s="178" t="s">
        <v>147</v>
      </c>
      <c r="E165" s="179" t="s">
        <v>264</v>
      </c>
      <c r="F165" s="180" t="s">
        <v>265</v>
      </c>
      <c r="G165" s="181" t="s">
        <v>150</v>
      </c>
      <c r="H165" s="182">
        <v>48.600000000000001</v>
      </c>
      <c r="I165" s="183"/>
      <c r="J165" s="184">
        <f>ROUND(I165*H165,2)</f>
        <v>0</v>
      </c>
      <c r="K165" s="185"/>
      <c r="L165" s="35"/>
      <c r="M165" s="186" t="s">
        <v>1</v>
      </c>
      <c r="N165" s="187" t="s">
        <v>40</v>
      </c>
      <c r="O165" s="78"/>
      <c r="P165" s="188">
        <f>O165*H165</f>
        <v>0</v>
      </c>
      <c r="Q165" s="188">
        <v>0</v>
      </c>
      <c r="R165" s="188">
        <f>Q165*H165</f>
        <v>0</v>
      </c>
      <c r="S165" s="188">
        <v>0</v>
      </c>
      <c r="T165" s="189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0" t="s">
        <v>229</v>
      </c>
      <c r="AT165" s="190" t="s">
        <v>147</v>
      </c>
      <c r="AU165" s="190" t="s">
        <v>151</v>
      </c>
      <c r="AY165" s="15" t="s">
        <v>143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ROUND(I165*H165,2)</f>
        <v>0</v>
      </c>
      <c r="BL165" s="15" t="s">
        <v>229</v>
      </c>
      <c r="BM165" s="190" t="s">
        <v>448</v>
      </c>
    </row>
    <row r="166" s="2" customFormat="1" ht="21.75" customHeight="1">
      <c r="A166" s="34"/>
      <c r="B166" s="177"/>
      <c r="C166" s="192" t="s">
        <v>190</v>
      </c>
      <c r="D166" s="192" t="s">
        <v>160</v>
      </c>
      <c r="E166" s="193" t="s">
        <v>268</v>
      </c>
      <c r="F166" s="194" t="s">
        <v>449</v>
      </c>
      <c r="G166" s="195" t="s">
        <v>150</v>
      </c>
      <c r="H166" s="196">
        <v>50.543999999999997</v>
      </c>
      <c r="I166" s="197"/>
      <c r="J166" s="198">
        <f>ROUND(I166*H166,2)</f>
        <v>0</v>
      </c>
      <c r="K166" s="199"/>
      <c r="L166" s="200"/>
      <c r="M166" s="201" t="s">
        <v>1</v>
      </c>
      <c r="N166" s="202" t="s">
        <v>40</v>
      </c>
      <c r="O166" s="78"/>
      <c r="P166" s="188">
        <f>O166*H166</f>
        <v>0</v>
      </c>
      <c r="Q166" s="188">
        <v>0.0089999999999999993</v>
      </c>
      <c r="R166" s="188">
        <f>Q166*H166</f>
        <v>0.45489599999999991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235</v>
      </c>
      <c r="AT166" s="190" t="s">
        <v>160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229</v>
      </c>
      <c r="BM166" s="190" t="s">
        <v>450</v>
      </c>
    </row>
    <row r="167" s="2" customFormat="1" ht="24.15" customHeight="1">
      <c r="A167" s="34"/>
      <c r="B167" s="177"/>
      <c r="C167" s="192" t="s">
        <v>199</v>
      </c>
      <c r="D167" s="192" t="s">
        <v>160</v>
      </c>
      <c r="E167" s="193" t="s">
        <v>272</v>
      </c>
      <c r="F167" s="194" t="s">
        <v>451</v>
      </c>
      <c r="G167" s="195" t="s">
        <v>150</v>
      </c>
      <c r="H167" s="196">
        <v>48.600000000000001</v>
      </c>
      <c r="I167" s="197"/>
      <c r="J167" s="198">
        <f>ROUND(I167*H167,2)</f>
        <v>0</v>
      </c>
      <c r="K167" s="199"/>
      <c r="L167" s="200"/>
      <c r="M167" s="201" t="s">
        <v>1</v>
      </c>
      <c r="N167" s="202" t="s">
        <v>40</v>
      </c>
      <c r="O167" s="78"/>
      <c r="P167" s="188">
        <f>O167*H167</f>
        <v>0</v>
      </c>
      <c r="Q167" s="188">
        <v>0.0089999999999999993</v>
      </c>
      <c r="R167" s="188">
        <f>Q167*H167</f>
        <v>0.43739999999999996</v>
      </c>
      <c r="S167" s="188">
        <v>0</v>
      </c>
      <c r="T167" s="189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0" t="s">
        <v>235</v>
      </c>
      <c r="AT167" s="190" t="s">
        <v>160</v>
      </c>
      <c r="AU167" s="190" t="s">
        <v>151</v>
      </c>
      <c r="AY167" s="15" t="s">
        <v>143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5" t="s">
        <v>151</v>
      </c>
      <c r="BK167" s="191">
        <f>ROUND(I167*H167,2)</f>
        <v>0</v>
      </c>
      <c r="BL167" s="15" t="s">
        <v>229</v>
      </c>
      <c r="BM167" s="190" t="s">
        <v>452</v>
      </c>
    </row>
    <row r="168" s="2" customFormat="1" ht="24.15" customHeight="1">
      <c r="A168" s="34"/>
      <c r="B168" s="177"/>
      <c r="C168" s="192" t="s">
        <v>288</v>
      </c>
      <c r="D168" s="192" t="s">
        <v>160</v>
      </c>
      <c r="E168" s="193" t="s">
        <v>453</v>
      </c>
      <c r="F168" s="194" t="s">
        <v>454</v>
      </c>
      <c r="G168" s="195" t="s">
        <v>197</v>
      </c>
      <c r="H168" s="196">
        <v>1</v>
      </c>
      <c r="I168" s="197"/>
      <c r="J168" s="198">
        <f>ROUND(I168*H168,2)</f>
        <v>0</v>
      </c>
      <c r="K168" s="199"/>
      <c r="L168" s="200"/>
      <c r="M168" s="201" t="s">
        <v>1</v>
      </c>
      <c r="N168" s="202" t="s">
        <v>40</v>
      </c>
      <c r="O168" s="78"/>
      <c r="P168" s="188">
        <f>O168*H168</f>
        <v>0</v>
      </c>
      <c r="Q168" s="188">
        <v>0.00012999999999999999</v>
      </c>
      <c r="R168" s="188">
        <f>Q168*H168</f>
        <v>0.00012999999999999999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235</v>
      </c>
      <c r="AT168" s="190" t="s">
        <v>160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229</v>
      </c>
      <c r="BM168" s="190" t="s">
        <v>455</v>
      </c>
    </row>
    <row r="169" s="2" customFormat="1" ht="24.15" customHeight="1">
      <c r="A169" s="34"/>
      <c r="B169" s="177"/>
      <c r="C169" s="178" t="s">
        <v>194</v>
      </c>
      <c r="D169" s="178" t="s">
        <v>147</v>
      </c>
      <c r="E169" s="179" t="s">
        <v>275</v>
      </c>
      <c r="F169" s="180" t="s">
        <v>276</v>
      </c>
      <c r="G169" s="181" t="s">
        <v>207</v>
      </c>
      <c r="H169" s="182">
        <v>0.89200000000000002</v>
      </c>
      <c r="I169" s="183"/>
      <c r="J169" s="184">
        <f>ROUND(I169*H169,2)</f>
        <v>0</v>
      </c>
      <c r="K169" s="185"/>
      <c r="L169" s="35"/>
      <c r="M169" s="186" t="s">
        <v>1</v>
      </c>
      <c r="N169" s="187" t="s">
        <v>40</v>
      </c>
      <c r="O169" s="78"/>
      <c r="P169" s="188">
        <f>O169*H169</f>
        <v>0</v>
      </c>
      <c r="Q169" s="188">
        <v>0</v>
      </c>
      <c r="R169" s="188">
        <f>Q169*H169</f>
        <v>0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229</v>
      </c>
      <c r="AT169" s="190" t="s">
        <v>147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229</v>
      </c>
      <c r="BM169" s="190" t="s">
        <v>456</v>
      </c>
    </row>
    <row r="170" s="12" customFormat="1" ht="22.8" customHeight="1">
      <c r="A170" s="12"/>
      <c r="B170" s="165"/>
      <c r="C170" s="12"/>
      <c r="D170" s="166" t="s">
        <v>73</v>
      </c>
      <c r="E170" s="175" t="s">
        <v>278</v>
      </c>
      <c r="F170" s="175" t="s">
        <v>279</v>
      </c>
      <c r="G170" s="12"/>
      <c r="H170" s="12"/>
      <c r="I170" s="168"/>
      <c r="J170" s="176">
        <f>BK170</f>
        <v>0</v>
      </c>
      <c r="K170" s="12"/>
      <c r="L170" s="165"/>
      <c r="M170" s="169"/>
      <c r="N170" s="170"/>
      <c r="O170" s="170"/>
      <c r="P170" s="171">
        <f>SUM(P171:P176)</f>
        <v>0</v>
      </c>
      <c r="Q170" s="170"/>
      <c r="R170" s="171">
        <f>SUM(R171:R176)</f>
        <v>0.10563500000000001</v>
      </c>
      <c r="S170" s="170"/>
      <c r="T170" s="172">
        <f>SUM(T171:T176)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6" t="s">
        <v>151</v>
      </c>
      <c r="AT170" s="173" t="s">
        <v>73</v>
      </c>
      <c r="AU170" s="173" t="s">
        <v>82</v>
      </c>
      <c r="AY170" s="166" t="s">
        <v>143</v>
      </c>
      <c r="BK170" s="174">
        <f>SUM(BK171:BK176)</f>
        <v>0</v>
      </c>
    </row>
    <row r="171" s="2" customFormat="1" ht="24.15" customHeight="1">
      <c r="A171" s="34"/>
      <c r="B171" s="177"/>
      <c r="C171" s="178" t="s">
        <v>280</v>
      </c>
      <c r="D171" s="178" t="s">
        <v>147</v>
      </c>
      <c r="E171" s="179" t="s">
        <v>281</v>
      </c>
      <c r="F171" s="180" t="s">
        <v>282</v>
      </c>
      <c r="G171" s="181" t="s">
        <v>202</v>
      </c>
      <c r="H171" s="182">
        <v>20</v>
      </c>
      <c r="I171" s="183"/>
      <c r="J171" s="184">
        <f>ROUND(I171*H171,2)</f>
        <v>0</v>
      </c>
      <c r="K171" s="185"/>
      <c r="L171" s="35"/>
      <c r="M171" s="186" t="s">
        <v>1</v>
      </c>
      <c r="N171" s="187" t="s">
        <v>40</v>
      </c>
      <c r="O171" s="78"/>
      <c r="P171" s="188">
        <f>O171*H171</f>
        <v>0</v>
      </c>
      <c r="Q171" s="188">
        <v>0.0035100000000000001</v>
      </c>
      <c r="R171" s="188">
        <f>Q171*H171</f>
        <v>0.070199999999999999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229</v>
      </c>
      <c r="AT171" s="190" t="s">
        <v>147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229</v>
      </c>
      <c r="BM171" s="190" t="s">
        <v>283</v>
      </c>
    </row>
    <row r="172" s="2" customFormat="1" ht="33" customHeight="1">
      <c r="A172" s="34"/>
      <c r="B172" s="177"/>
      <c r="C172" s="192" t="s">
        <v>457</v>
      </c>
      <c r="D172" s="192" t="s">
        <v>160</v>
      </c>
      <c r="E172" s="193" t="s">
        <v>458</v>
      </c>
      <c r="F172" s="194" t="s">
        <v>459</v>
      </c>
      <c r="G172" s="195" t="s">
        <v>460</v>
      </c>
      <c r="H172" s="196">
        <v>20</v>
      </c>
      <c r="I172" s="197"/>
      <c r="J172" s="198">
        <f>ROUND(I172*H172,2)</f>
        <v>0</v>
      </c>
      <c r="K172" s="199"/>
      <c r="L172" s="200"/>
      <c r="M172" s="201" t="s">
        <v>1</v>
      </c>
      <c r="N172" s="202" t="s">
        <v>40</v>
      </c>
      <c r="O172" s="78"/>
      <c r="P172" s="188">
        <f>O172*H172</f>
        <v>0</v>
      </c>
      <c r="Q172" s="188">
        <v>0.001</v>
      </c>
      <c r="R172" s="188">
        <f>Q172*H172</f>
        <v>0.02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235</v>
      </c>
      <c r="AT172" s="190" t="s">
        <v>160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229</v>
      </c>
      <c r="BM172" s="190" t="s">
        <v>461</v>
      </c>
    </row>
    <row r="173" s="2" customFormat="1" ht="24.15" customHeight="1">
      <c r="A173" s="34"/>
      <c r="B173" s="177"/>
      <c r="C173" s="178" t="s">
        <v>312</v>
      </c>
      <c r="D173" s="178" t="s">
        <v>147</v>
      </c>
      <c r="E173" s="179" t="s">
        <v>462</v>
      </c>
      <c r="F173" s="180" t="s">
        <v>463</v>
      </c>
      <c r="G173" s="181" t="s">
        <v>202</v>
      </c>
      <c r="H173" s="182">
        <v>4.0999999999999996</v>
      </c>
      <c r="I173" s="183"/>
      <c r="J173" s="184">
        <f>ROUND(I173*H173,2)</f>
        <v>0</v>
      </c>
      <c r="K173" s="185"/>
      <c r="L173" s="35"/>
      <c r="M173" s="186" t="s">
        <v>1</v>
      </c>
      <c r="N173" s="187" t="s">
        <v>40</v>
      </c>
      <c r="O173" s="78"/>
      <c r="P173" s="188">
        <f>O173*H173</f>
        <v>0</v>
      </c>
      <c r="Q173" s="188">
        <v>0.00215</v>
      </c>
      <c r="R173" s="188">
        <f>Q173*H173</f>
        <v>0.0088149999999999999</v>
      </c>
      <c r="S173" s="188">
        <v>0</v>
      </c>
      <c r="T173" s="18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0" t="s">
        <v>229</v>
      </c>
      <c r="AT173" s="190" t="s">
        <v>147</v>
      </c>
      <c r="AU173" s="190" t="s">
        <v>151</v>
      </c>
      <c r="AY173" s="15" t="s">
        <v>143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5" t="s">
        <v>151</v>
      </c>
      <c r="BK173" s="191">
        <f>ROUND(I173*H173,2)</f>
        <v>0</v>
      </c>
      <c r="BL173" s="15" t="s">
        <v>229</v>
      </c>
      <c r="BM173" s="190" t="s">
        <v>464</v>
      </c>
    </row>
    <row r="174" s="2" customFormat="1" ht="24.15" customHeight="1">
      <c r="A174" s="34"/>
      <c r="B174" s="177"/>
      <c r="C174" s="178" t="s">
        <v>320</v>
      </c>
      <c r="D174" s="178" t="s">
        <v>147</v>
      </c>
      <c r="E174" s="179" t="s">
        <v>465</v>
      </c>
      <c r="F174" s="180" t="s">
        <v>466</v>
      </c>
      <c r="G174" s="181" t="s">
        <v>197</v>
      </c>
      <c r="H174" s="182">
        <v>1</v>
      </c>
      <c r="I174" s="183"/>
      <c r="J174" s="184">
        <f>ROUND(I174*H174,2)</f>
        <v>0</v>
      </c>
      <c r="K174" s="185"/>
      <c r="L174" s="35"/>
      <c r="M174" s="186" t="s">
        <v>1</v>
      </c>
      <c r="N174" s="187" t="s">
        <v>40</v>
      </c>
      <c r="O174" s="78"/>
      <c r="P174" s="188">
        <f>O174*H174</f>
        <v>0</v>
      </c>
      <c r="Q174" s="188">
        <v>0.00158</v>
      </c>
      <c r="R174" s="188">
        <f>Q174*H174</f>
        <v>0.00158</v>
      </c>
      <c r="S174" s="188">
        <v>0</v>
      </c>
      <c r="T174" s="18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0" t="s">
        <v>229</v>
      </c>
      <c r="AT174" s="190" t="s">
        <v>147</v>
      </c>
      <c r="AU174" s="190" t="s">
        <v>151</v>
      </c>
      <c r="AY174" s="15" t="s">
        <v>143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5" t="s">
        <v>151</v>
      </c>
      <c r="BK174" s="191">
        <f>ROUND(I174*H174,2)</f>
        <v>0</v>
      </c>
      <c r="BL174" s="15" t="s">
        <v>229</v>
      </c>
      <c r="BM174" s="190" t="s">
        <v>467</v>
      </c>
    </row>
    <row r="175" s="2" customFormat="1" ht="24.15" customHeight="1">
      <c r="A175" s="34"/>
      <c r="B175" s="177"/>
      <c r="C175" s="178" t="s">
        <v>316</v>
      </c>
      <c r="D175" s="178" t="s">
        <v>147</v>
      </c>
      <c r="E175" s="179" t="s">
        <v>289</v>
      </c>
      <c r="F175" s="180" t="s">
        <v>290</v>
      </c>
      <c r="G175" s="181" t="s">
        <v>202</v>
      </c>
      <c r="H175" s="182">
        <v>3</v>
      </c>
      <c r="I175" s="183"/>
      <c r="J175" s="184">
        <f>ROUND(I175*H175,2)</f>
        <v>0</v>
      </c>
      <c r="K175" s="185"/>
      <c r="L175" s="35"/>
      <c r="M175" s="186" t="s">
        <v>1</v>
      </c>
      <c r="N175" s="187" t="s">
        <v>40</v>
      </c>
      <c r="O175" s="78"/>
      <c r="P175" s="188">
        <f>O175*H175</f>
        <v>0</v>
      </c>
      <c r="Q175" s="188">
        <v>0.0016800000000000001</v>
      </c>
      <c r="R175" s="188">
        <f>Q175*H175</f>
        <v>0.0050400000000000002</v>
      </c>
      <c r="S175" s="188">
        <v>0</v>
      </c>
      <c r="T175" s="18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0" t="s">
        <v>229</v>
      </c>
      <c r="AT175" s="190" t="s">
        <v>147</v>
      </c>
      <c r="AU175" s="190" t="s">
        <v>151</v>
      </c>
      <c r="AY175" s="15" t="s">
        <v>143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5" t="s">
        <v>151</v>
      </c>
      <c r="BK175" s="191">
        <f>ROUND(I175*H175,2)</f>
        <v>0</v>
      </c>
      <c r="BL175" s="15" t="s">
        <v>229</v>
      </c>
      <c r="BM175" s="190" t="s">
        <v>468</v>
      </c>
    </row>
    <row r="176" s="2" customFormat="1" ht="24.15" customHeight="1">
      <c r="A176" s="34"/>
      <c r="B176" s="177"/>
      <c r="C176" s="178" t="s">
        <v>292</v>
      </c>
      <c r="D176" s="178" t="s">
        <v>147</v>
      </c>
      <c r="E176" s="179" t="s">
        <v>293</v>
      </c>
      <c r="F176" s="180" t="s">
        <v>294</v>
      </c>
      <c r="G176" s="181" t="s">
        <v>207</v>
      </c>
      <c r="H176" s="182">
        <v>0.106</v>
      </c>
      <c r="I176" s="183"/>
      <c r="J176" s="184">
        <f>ROUND(I176*H176,2)</f>
        <v>0</v>
      </c>
      <c r="K176" s="185"/>
      <c r="L176" s="35"/>
      <c r="M176" s="186" t="s">
        <v>1</v>
      </c>
      <c r="N176" s="187" t="s">
        <v>40</v>
      </c>
      <c r="O176" s="78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229</v>
      </c>
      <c r="AT176" s="190" t="s">
        <v>147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229</v>
      </c>
      <c r="BM176" s="190" t="s">
        <v>295</v>
      </c>
    </row>
    <row r="177" s="12" customFormat="1" ht="22.8" customHeight="1">
      <c r="A177" s="12"/>
      <c r="B177" s="165"/>
      <c r="C177" s="12"/>
      <c r="D177" s="166" t="s">
        <v>73</v>
      </c>
      <c r="E177" s="175" t="s">
        <v>306</v>
      </c>
      <c r="F177" s="175" t="s">
        <v>307</v>
      </c>
      <c r="G177" s="12"/>
      <c r="H177" s="12"/>
      <c r="I177" s="168"/>
      <c r="J177" s="176">
        <f>BK177</f>
        <v>0</v>
      </c>
      <c r="K177" s="12"/>
      <c r="L177" s="165"/>
      <c r="M177" s="169"/>
      <c r="N177" s="170"/>
      <c r="O177" s="170"/>
      <c r="P177" s="171">
        <f>SUM(P178:P180)</f>
        <v>0</v>
      </c>
      <c r="Q177" s="170"/>
      <c r="R177" s="171">
        <f>SUM(R178:R180)</f>
        <v>0.034320000000000003</v>
      </c>
      <c r="S177" s="170"/>
      <c r="T177" s="172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66" t="s">
        <v>151</v>
      </c>
      <c r="AT177" s="173" t="s">
        <v>73</v>
      </c>
      <c r="AU177" s="173" t="s">
        <v>82</v>
      </c>
      <c r="AY177" s="166" t="s">
        <v>143</v>
      </c>
      <c r="BK177" s="174">
        <f>SUM(BK178:BK180)</f>
        <v>0</v>
      </c>
    </row>
    <row r="178" s="2" customFormat="1" ht="24.15" customHeight="1">
      <c r="A178" s="34"/>
      <c r="B178" s="177"/>
      <c r="C178" s="178" t="s">
        <v>469</v>
      </c>
      <c r="D178" s="178" t="s">
        <v>147</v>
      </c>
      <c r="E178" s="179" t="s">
        <v>470</v>
      </c>
      <c r="F178" s="180" t="s">
        <v>471</v>
      </c>
      <c r="G178" s="181" t="s">
        <v>150</v>
      </c>
      <c r="H178" s="182">
        <v>24</v>
      </c>
      <c r="I178" s="183"/>
      <c r="J178" s="184">
        <f>ROUND(I178*H178,2)</f>
        <v>0</v>
      </c>
      <c r="K178" s="185"/>
      <c r="L178" s="35"/>
      <c r="M178" s="186" t="s">
        <v>1</v>
      </c>
      <c r="N178" s="187" t="s">
        <v>40</v>
      </c>
      <c r="O178" s="78"/>
      <c r="P178" s="188">
        <f>O178*H178</f>
        <v>0</v>
      </c>
      <c r="Q178" s="188">
        <v>0.0014300000000000001</v>
      </c>
      <c r="R178" s="188">
        <f>Q178*H178</f>
        <v>0.034320000000000003</v>
      </c>
      <c r="S178" s="188">
        <v>0</v>
      </c>
      <c r="T178" s="189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0" t="s">
        <v>229</v>
      </c>
      <c r="AT178" s="190" t="s">
        <v>147</v>
      </c>
      <c r="AU178" s="190" t="s">
        <v>151</v>
      </c>
      <c r="AY178" s="15" t="s">
        <v>143</v>
      </c>
      <c r="BE178" s="191">
        <f>IF(N178="základná",J178,0)</f>
        <v>0</v>
      </c>
      <c r="BF178" s="191">
        <f>IF(N178="znížená",J178,0)</f>
        <v>0</v>
      </c>
      <c r="BG178" s="191">
        <f>IF(N178="zákl. prenesená",J178,0)</f>
        <v>0</v>
      </c>
      <c r="BH178" s="191">
        <f>IF(N178="zníž. prenesená",J178,0)</f>
        <v>0</v>
      </c>
      <c r="BI178" s="191">
        <f>IF(N178="nulová",J178,0)</f>
        <v>0</v>
      </c>
      <c r="BJ178" s="15" t="s">
        <v>151</v>
      </c>
      <c r="BK178" s="191">
        <f>ROUND(I178*H178,2)</f>
        <v>0</v>
      </c>
      <c r="BL178" s="15" t="s">
        <v>229</v>
      </c>
      <c r="BM178" s="190" t="s">
        <v>472</v>
      </c>
    </row>
    <row r="179" s="2" customFormat="1" ht="16.5" customHeight="1">
      <c r="A179" s="34"/>
      <c r="B179" s="177"/>
      <c r="C179" s="192" t="s">
        <v>308</v>
      </c>
      <c r="D179" s="192" t="s">
        <v>160</v>
      </c>
      <c r="E179" s="193" t="s">
        <v>473</v>
      </c>
      <c r="F179" s="194" t="s">
        <v>474</v>
      </c>
      <c r="G179" s="195" t="s">
        <v>150</v>
      </c>
      <c r="H179" s="196">
        <v>26.16</v>
      </c>
      <c r="I179" s="197"/>
      <c r="J179" s="198">
        <f>ROUND(I179*H179,2)</f>
        <v>0</v>
      </c>
      <c r="K179" s="199"/>
      <c r="L179" s="200"/>
      <c r="M179" s="201" t="s">
        <v>1</v>
      </c>
      <c r="N179" s="202" t="s">
        <v>40</v>
      </c>
      <c r="O179" s="78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0" t="s">
        <v>235</v>
      </c>
      <c r="AT179" s="190" t="s">
        <v>160</v>
      </c>
      <c r="AU179" s="190" t="s">
        <v>151</v>
      </c>
      <c r="AY179" s="15" t="s">
        <v>143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ROUND(I179*H179,2)</f>
        <v>0</v>
      </c>
      <c r="BL179" s="15" t="s">
        <v>229</v>
      </c>
      <c r="BM179" s="190" t="s">
        <v>475</v>
      </c>
    </row>
    <row r="180" s="2" customFormat="1" ht="24.15" customHeight="1">
      <c r="A180" s="34"/>
      <c r="B180" s="177"/>
      <c r="C180" s="178" t="s">
        <v>336</v>
      </c>
      <c r="D180" s="178" t="s">
        <v>147</v>
      </c>
      <c r="E180" s="179" t="s">
        <v>337</v>
      </c>
      <c r="F180" s="180" t="s">
        <v>338</v>
      </c>
      <c r="G180" s="181" t="s">
        <v>207</v>
      </c>
      <c r="H180" s="182">
        <v>0.034000000000000002</v>
      </c>
      <c r="I180" s="183"/>
      <c r="J180" s="184">
        <f>ROUND(I180*H180,2)</f>
        <v>0</v>
      </c>
      <c r="K180" s="185"/>
      <c r="L180" s="35"/>
      <c r="M180" s="186" t="s">
        <v>1</v>
      </c>
      <c r="N180" s="187" t="s">
        <v>40</v>
      </c>
      <c r="O180" s="78"/>
      <c r="P180" s="188">
        <f>O180*H180</f>
        <v>0</v>
      </c>
      <c r="Q180" s="188">
        <v>0</v>
      </c>
      <c r="R180" s="188">
        <f>Q180*H180</f>
        <v>0</v>
      </c>
      <c r="S180" s="188">
        <v>0</v>
      </c>
      <c r="T180" s="189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0" t="s">
        <v>229</v>
      </c>
      <c r="AT180" s="190" t="s">
        <v>147</v>
      </c>
      <c r="AU180" s="190" t="s">
        <v>151</v>
      </c>
      <c r="AY180" s="15" t="s">
        <v>143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5" t="s">
        <v>151</v>
      </c>
      <c r="BK180" s="191">
        <f>ROUND(I180*H180,2)</f>
        <v>0</v>
      </c>
      <c r="BL180" s="15" t="s">
        <v>229</v>
      </c>
      <c r="BM180" s="190" t="s">
        <v>339</v>
      </c>
    </row>
    <row r="181" s="2" customFormat="1" ht="49.92" customHeight="1">
      <c r="A181" s="34"/>
      <c r="B181" s="35"/>
      <c r="C181" s="34"/>
      <c r="D181" s="34"/>
      <c r="E181" s="167" t="s">
        <v>363</v>
      </c>
      <c r="F181" s="167" t="s">
        <v>364</v>
      </c>
      <c r="G181" s="34"/>
      <c r="H181" s="34"/>
      <c r="I181" s="34"/>
      <c r="J181" s="153">
        <f>BK181</f>
        <v>0</v>
      </c>
      <c r="K181" s="34"/>
      <c r="L181" s="35"/>
      <c r="M181" s="203"/>
      <c r="N181" s="204"/>
      <c r="O181" s="78"/>
      <c r="P181" s="78"/>
      <c r="Q181" s="78"/>
      <c r="R181" s="78"/>
      <c r="S181" s="78"/>
      <c r="T181" s="79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5" t="s">
        <v>73</v>
      </c>
      <c r="AU181" s="15" t="s">
        <v>74</v>
      </c>
      <c r="AY181" s="15" t="s">
        <v>365</v>
      </c>
      <c r="BK181" s="191">
        <f>SUM(BK182:BK186)</f>
        <v>0</v>
      </c>
    </row>
    <row r="182" s="2" customFormat="1" ht="16.32" customHeight="1">
      <c r="A182" s="34"/>
      <c r="B182" s="35"/>
      <c r="C182" s="205" t="s">
        <v>1</v>
      </c>
      <c r="D182" s="205" t="s">
        <v>147</v>
      </c>
      <c r="E182" s="206" t="s">
        <v>1</v>
      </c>
      <c r="F182" s="207" t="s">
        <v>1</v>
      </c>
      <c r="G182" s="208" t="s">
        <v>1</v>
      </c>
      <c r="H182" s="209"/>
      <c r="I182" s="210"/>
      <c r="J182" s="211">
        <f>BK182</f>
        <v>0</v>
      </c>
      <c r="K182" s="212"/>
      <c r="L182" s="35"/>
      <c r="M182" s="213" t="s">
        <v>1</v>
      </c>
      <c r="N182" s="214" t="s">
        <v>40</v>
      </c>
      <c r="O182" s="78"/>
      <c r="P182" s="78"/>
      <c r="Q182" s="78"/>
      <c r="R182" s="78"/>
      <c r="S182" s="78"/>
      <c r="T182" s="79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5" t="s">
        <v>365</v>
      </c>
      <c r="AU182" s="15" t="s">
        <v>82</v>
      </c>
      <c r="AY182" s="15" t="s">
        <v>365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I182*H182</f>
        <v>0</v>
      </c>
    </row>
    <row r="183" s="2" customFormat="1" ht="16.32" customHeight="1">
      <c r="A183" s="34"/>
      <c r="B183" s="35"/>
      <c r="C183" s="205" t="s">
        <v>1</v>
      </c>
      <c r="D183" s="205" t="s">
        <v>147</v>
      </c>
      <c r="E183" s="206" t="s">
        <v>1</v>
      </c>
      <c r="F183" s="207" t="s">
        <v>1</v>
      </c>
      <c r="G183" s="208" t="s">
        <v>1</v>
      </c>
      <c r="H183" s="209"/>
      <c r="I183" s="210"/>
      <c r="J183" s="211">
        <f>BK183</f>
        <v>0</v>
      </c>
      <c r="K183" s="212"/>
      <c r="L183" s="35"/>
      <c r="M183" s="213" t="s">
        <v>1</v>
      </c>
      <c r="N183" s="214" t="s">
        <v>40</v>
      </c>
      <c r="O183" s="78"/>
      <c r="P183" s="78"/>
      <c r="Q183" s="78"/>
      <c r="R183" s="78"/>
      <c r="S183" s="78"/>
      <c r="T183" s="79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5" t="s">
        <v>365</v>
      </c>
      <c r="AU183" s="15" t="s">
        <v>82</v>
      </c>
      <c r="AY183" s="15" t="s">
        <v>365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I183*H183</f>
        <v>0</v>
      </c>
    </row>
    <row r="184" s="2" customFormat="1" ht="16.32" customHeight="1">
      <c r="A184" s="34"/>
      <c r="B184" s="35"/>
      <c r="C184" s="205" t="s">
        <v>1</v>
      </c>
      <c r="D184" s="205" t="s">
        <v>147</v>
      </c>
      <c r="E184" s="206" t="s">
        <v>1</v>
      </c>
      <c r="F184" s="207" t="s">
        <v>1</v>
      </c>
      <c r="G184" s="208" t="s">
        <v>1</v>
      </c>
      <c r="H184" s="209"/>
      <c r="I184" s="210"/>
      <c r="J184" s="211">
        <f>BK184</f>
        <v>0</v>
      </c>
      <c r="K184" s="212"/>
      <c r="L184" s="35"/>
      <c r="M184" s="213" t="s">
        <v>1</v>
      </c>
      <c r="N184" s="214" t="s">
        <v>40</v>
      </c>
      <c r="O184" s="78"/>
      <c r="P184" s="78"/>
      <c r="Q184" s="78"/>
      <c r="R184" s="78"/>
      <c r="S184" s="78"/>
      <c r="T184" s="79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5" t="s">
        <v>365</v>
      </c>
      <c r="AU184" s="15" t="s">
        <v>82</v>
      </c>
      <c r="AY184" s="15" t="s">
        <v>365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5" t="s">
        <v>151</v>
      </c>
      <c r="BK184" s="191">
        <f>I184*H184</f>
        <v>0</v>
      </c>
    </row>
    <row r="185" s="2" customFormat="1" ht="16.32" customHeight="1">
      <c r="A185" s="34"/>
      <c r="B185" s="35"/>
      <c r="C185" s="205" t="s">
        <v>1</v>
      </c>
      <c r="D185" s="205" t="s">
        <v>147</v>
      </c>
      <c r="E185" s="206" t="s">
        <v>1</v>
      </c>
      <c r="F185" s="207" t="s">
        <v>1</v>
      </c>
      <c r="G185" s="208" t="s">
        <v>1</v>
      </c>
      <c r="H185" s="209"/>
      <c r="I185" s="210"/>
      <c r="J185" s="211">
        <f>BK185</f>
        <v>0</v>
      </c>
      <c r="K185" s="212"/>
      <c r="L185" s="35"/>
      <c r="M185" s="213" t="s">
        <v>1</v>
      </c>
      <c r="N185" s="214" t="s">
        <v>40</v>
      </c>
      <c r="O185" s="78"/>
      <c r="P185" s="78"/>
      <c r="Q185" s="78"/>
      <c r="R185" s="78"/>
      <c r="S185" s="78"/>
      <c r="T185" s="79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5" t="s">
        <v>365</v>
      </c>
      <c r="AU185" s="15" t="s">
        <v>82</v>
      </c>
      <c r="AY185" s="15" t="s">
        <v>365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5" t="s">
        <v>151</v>
      </c>
      <c r="BK185" s="191">
        <f>I185*H185</f>
        <v>0</v>
      </c>
    </row>
    <row r="186" s="2" customFormat="1" ht="16.32" customHeight="1">
      <c r="A186" s="34"/>
      <c r="B186" s="35"/>
      <c r="C186" s="205" t="s">
        <v>1</v>
      </c>
      <c r="D186" s="205" t="s">
        <v>147</v>
      </c>
      <c r="E186" s="206" t="s">
        <v>1</v>
      </c>
      <c r="F186" s="207" t="s">
        <v>1</v>
      </c>
      <c r="G186" s="208" t="s">
        <v>1</v>
      </c>
      <c r="H186" s="209"/>
      <c r="I186" s="210"/>
      <c r="J186" s="211">
        <f>BK186</f>
        <v>0</v>
      </c>
      <c r="K186" s="212"/>
      <c r="L186" s="35"/>
      <c r="M186" s="213" t="s">
        <v>1</v>
      </c>
      <c r="N186" s="214" t="s">
        <v>40</v>
      </c>
      <c r="O186" s="215"/>
      <c r="P186" s="215"/>
      <c r="Q186" s="215"/>
      <c r="R186" s="215"/>
      <c r="S186" s="215"/>
      <c r="T186" s="216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T186" s="15" t="s">
        <v>365</v>
      </c>
      <c r="AU186" s="15" t="s">
        <v>82</v>
      </c>
      <c r="AY186" s="15" t="s">
        <v>365</v>
      </c>
      <c r="BE186" s="191">
        <f>IF(N186="základná",J186,0)</f>
        <v>0</v>
      </c>
      <c r="BF186" s="191">
        <f>IF(N186="znížená",J186,0)</f>
        <v>0</v>
      </c>
      <c r="BG186" s="191">
        <f>IF(N186="zákl. prenesená",J186,0)</f>
        <v>0</v>
      </c>
      <c r="BH186" s="191">
        <f>IF(N186="zníž. prenesená",J186,0)</f>
        <v>0</v>
      </c>
      <c r="BI186" s="191">
        <f>IF(N186="nulová",J186,0)</f>
        <v>0</v>
      </c>
      <c r="BJ186" s="15" t="s">
        <v>151</v>
      </c>
      <c r="BK186" s="191">
        <f>I186*H186</f>
        <v>0</v>
      </c>
    </row>
    <row r="187" s="2" customFormat="1" ht="6.96" customHeight="1">
      <c r="A187" s="34"/>
      <c r="B187" s="61"/>
      <c r="C187" s="62"/>
      <c r="D187" s="62"/>
      <c r="E187" s="62"/>
      <c r="F187" s="62"/>
      <c r="G187" s="62"/>
      <c r="H187" s="62"/>
      <c r="I187" s="62"/>
      <c r="J187" s="62"/>
      <c r="K187" s="62"/>
      <c r="L187" s="35"/>
      <c r="M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</row>
  </sheetData>
  <autoFilter ref="C129:K186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dataValidations count="2">
    <dataValidation type="list" allowBlank="1" showInputMessage="1" showErrorMessage="1" error="Povolené sú hodnoty K, M." sqref="D182:D187">
      <formula1>"K, M"</formula1>
    </dataValidation>
    <dataValidation type="list" allowBlank="1" showInputMessage="1" showErrorMessage="1" error="Povolené sú hodnoty základná, znížená, nulová." sqref="N182:N18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476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ROUND(J126,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ROUND((ROUND((SUM(BE126:BE157)),  2) + SUM(BE159:BE163)), 2)</f>
        <v>0</v>
      </c>
      <c r="G33" s="129"/>
      <c r="H33" s="129"/>
      <c r="I33" s="130">
        <v>0.20000000000000001</v>
      </c>
      <c r="J33" s="128">
        <f>ROUND((ROUND(((SUM(BE126:BE157))*I33),  2) + (SUM(BE159:BE163)*I33)),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ROUND((ROUND((SUM(BF126:BF157)),  2) + SUM(BF159:BF163)), 2)</f>
        <v>0</v>
      </c>
      <c r="G34" s="129"/>
      <c r="H34" s="129"/>
      <c r="I34" s="130">
        <v>0.20000000000000001</v>
      </c>
      <c r="J34" s="128">
        <f>ROUND((ROUND(((SUM(BF126:BF157))*I34),  2) + (SUM(BF159:BF163)*I34)),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ROUND((ROUND((SUM(BG126:BG157)),  2) + SUM(BG159:BG163)),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ROUND((ROUND((SUM(BH126:BH157)),  2) + SUM(BH159:BH163)),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ROUND((ROUND((SUM(BI126:BI157)),  2) + SUM(BI159:BI163)),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04 - Oplotenie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J126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J127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367</v>
      </c>
      <c r="E98" s="150"/>
      <c r="F98" s="150"/>
      <c r="G98" s="150"/>
      <c r="H98" s="150"/>
      <c r="I98" s="150"/>
      <c r="J98" s="151">
        <f>J128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368</v>
      </c>
      <c r="E99" s="150"/>
      <c r="F99" s="150"/>
      <c r="G99" s="150"/>
      <c r="H99" s="150"/>
      <c r="I99" s="150"/>
      <c r="J99" s="151">
        <f>J138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117</v>
      </c>
      <c r="E100" s="150"/>
      <c r="F100" s="150"/>
      <c r="G100" s="150"/>
      <c r="H100" s="150"/>
      <c r="I100" s="150"/>
      <c r="J100" s="151">
        <f>J143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118</v>
      </c>
      <c r="E101" s="150"/>
      <c r="F101" s="150"/>
      <c r="G101" s="150"/>
      <c r="H101" s="150"/>
      <c r="I101" s="150"/>
      <c r="J101" s="151">
        <f>J146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4"/>
      <c r="C102" s="9"/>
      <c r="D102" s="145" t="s">
        <v>119</v>
      </c>
      <c r="E102" s="146"/>
      <c r="F102" s="146"/>
      <c r="G102" s="146"/>
      <c r="H102" s="146"/>
      <c r="I102" s="146"/>
      <c r="J102" s="147">
        <f>J148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8"/>
      <c r="C103" s="10"/>
      <c r="D103" s="149" t="s">
        <v>121</v>
      </c>
      <c r="E103" s="150"/>
      <c r="F103" s="150"/>
      <c r="G103" s="150"/>
      <c r="H103" s="150"/>
      <c r="I103" s="150"/>
      <c r="J103" s="151">
        <f>J149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4"/>
      <c r="C104" s="9"/>
      <c r="D104" s="145" t="s">
        <v>126</v>
      </c>
      <c r="E104" s="146"/>
      <c r="F104" s="146"/>
      <c r="G104" s="146"/>
      <c r="H104" s="146"/>
      <c r="I104" s="146"/>
      <c r="J104" s="147">
        <f>J154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8"/>
      <c r="C105" s="10"/>
      <c r="D105" s="149" t="s">
        <v>127</v>
      </c>
      <c r="E105" s="150"/>
      <c r="F105" s="150"/>
      <c r="G105" s="150"/>
      <c r="H105" s="150"/>
      <c r="I105" s="150"/>
      <c r="J105" s="151">
        <f>J155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44"/>
      <c r="C106" s="9"/>
      <c r="D106" s="152" t="s">
        <v>128</v>
      </c>
      <c r="E106" s="9"/>
      <c r="F106" s="9"/>
      <c r="G106" s="9"/>
      <c r="H106" s="9"/>
      <c r="I106" s="9"/>
      <c r="J106" s="153">
        <f>J158</f>
        <v>0</v>
      </c>
      <c r="K106" s="9"/>
      <c r="L106" s="14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129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122" t="str">
        <f>E7</f>
        <v>ŠKOLAKKLUB - REKONŠTRUKCIA EXTERIÉROV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106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E9</f>
        <v>04 - Oplotenie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F12</f>
        <v>Mestká časť Bratislava - Nové Mesto</v>
      </c>
      <c r="G120" s="34"/>
      <c r="H120" s="34"/>
      <c r="I120" s="28" t="s">
        <v>21</v>
      </c>
      <c r="J120" s="70" t="str">
        <f>IF(J12="","",J12)</f>
        <v>9. 6. 2021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5.65" customHeight="1">
      <c r="A122" s="34"/>
      <c r="B122" s="35"/>
      <c r="C122" s="28" t="s">
        <v>23</v>
      </c>
      <c r="D122" s="34"/>
      <c r="E122" s="34"/>
      <c r="F122" s="23" t="str">
        <f>E15</f>
        <v>Mestká časť Bratislava - Nové Mesto</v>
      </c>
      <c r="G122" s="34"/>
      <c r="H122" s="34"/>
      <c r="I122" s="28" t="s">
        <v>28</v>
      </c>
      <c r="J122" s="32" t="str">
        <f>E21</f>
        <v>LENKA GULACOVÁ, IRENEJ ŠEREŠ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26</v>
      </c>
      <c r="D123" s="34"/>
      <c r="E123" s="34"/>
      <c r="F123" s="23" t="str">
        <f>IF(E18="","",E18)</f>
        <v>Vyplň údaj</v>
      </c>
      <c r="G123" s="34"/>
      <c r="H123" s="34"/>
      <c r="I123" s="28" t="s">
        <v>31</v>
      </c>
      <c r="J123" s="32" t="str">
        <f>E24</f>
        <v>Ing. arch. Irenej Šereš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54"/>
      <c r="B125" s="155"/>
      <c r="C125" s="156" t="s">
        <v>130</v>
      </c>
      <c r="D125" s="157" t="s">
        <v>59</v>
      </c>
      <c r="E125" s="157" t="s">
        <v>55</v>
      </c>
      <c r="F125" s="157" t="s">
        <v>56</v>
      </c>
      <c r="G125" s="157" t="s">
        <v>131</v>
      </c>
      <c r="H125" s="157" t="s">
        <v>132</v>
      </c>
      <c r="I125" s="157" t="s">
        <v>133</v>
      </c>
      <c r="J125" s="158" t="s">
        <v>110</v>
      </c>
      <c r="K125" s="159" t="s">
        <v>134</v>
      </c>
      <c r="L125" s="160"/>
      <c r="M125" s="87" t="s">
        <v>1</v>
      </c>
      <c r="N125" s="88" t="s">
        <v>38</v>
      </c>
      <c r="O125" s="88" t="s">
        <v>135</v>
      </c>
      <c r="P125" s="88" t="s">
        <v>136</v>
      </c>
      <c r="Q125" s="88" t="s">
        <v>137</v>
      </c>
      <c r="R125" s="88" t="s">
        <v>138</v>
      </c>
      <c r="S125" s="88" t="s">
        <v>139</v>
      </c>
      <c r="T125" s="89" t="s">
        <v>140</v>
      </c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</row>
    <row r="126" s="2" customFormat="1" ht="22.8" customHeight="1">
      <c r="A126" s="34"/>
      <c r="B126" s="35"/>
      <c r="C126" s="94" t="s">
        <v>111</v>
      </c>
      <c r="D126" s="34"/>
      <c r="E126" s="34"/>
      <c r="F126" s="34"/>
      <c r="G126" s="34"/>
      <c r="H126" s="34"/>
      <c r="I126" s="34"/>
      <c r="J126" s="161">
        <f>BK126</f>
        <v>0</v>
      </c>
      <c r="K126" s="34"/>
      <c r="L126" s="35"/>
      <c r="M126" s="90"/>
      <c r="N126" s="74"/>
      <c r="O126" s="91"/>
      <c r="P126" s="162">
        <f>P127+P148+P154+P158</f>
        <v>0</v>
      </c>
      <c r="Q126" s="91"/>
      <c r="R126" s="162">
        <f>R127+R148+R154+R158</f>
        <v>307.29530812000002</v>
      </c>
      <c r="S126" s="91"/>
      <c r="T126" s="163">
        <f>T127+T148+T154+T158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73</v>
      </c>
      <c r="AU126" s="15" t="s">
        <v>112</v>
      </c>
      <c r="BK126" s="164">
        <f>BK127+BK148+BK154+BK158</f>
        <v>0</v>
      </c>
    </row>
    <row r="127" s="12" customFormat="1" ht="25.92" customHeight="1">
      <c r="A127" s="12"/>
      <c r="B127" s="165"/>
      <c r="C127" s="12"/>
      <c r="D127" s="166" t="s">
        <v>73</v>
      </c>
      <c r="E127" s="167" t="s">
        <v>141</v>
      </c>
      <c r="F127" s="167" t="s">
        <v>142</v>
      </c>
      <c r="G127" s="12"/>
      <c r="H127" s="12"/>
      <c r="I127" s="168"/>
      <c r="J127" s="153">
        <f>BK127</f>
        <v>0</v>
      </c>
      <c r="K127" s="12"/>
      <c r="L127" s="165"/>
      <c r="M127" s="169"/>
      <c r="N127" s="170"/>
      <c r="O127" s="170"/>
      <c r="P127" s="171">
        <f>P128+P138+P143+P146</f>
        <v>0</v>
      </c>
      <c r="Q127" s="170"/>
      <c r="R127" s="171">
        <f>R128+R138+R143+R146</f>
        <v>5.5618201200000001</v>
      </c>
      <c r="S127" s="170"/>
      <c r="T127" s="172">
        <f>T128+T138+T143+T146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82</v>
      </c>
      <c r="AT127" s="173" t="s">
        <v>73</v>
      </c>
      <c r="AU127" s="173" t="s">
        <v>74</v>
      </c>
      <c r="AY127" s="166" t="s">
        <v>143</v>
      </c>
      <c r="BK127" s="174">
        <f>BK128+BK138+BK143+BK146</f>
        <v>0</v>
      </c>
    </row>
    <row r="128" s="12" customFormat="1" ht="22.8" customHeight="1">
      <c r="A128" s="12"/>
      <c r="B128" s="165"/>
      <c r="C128" s="12"/>
      <c r="D128" s="166" t="s">
        <v>73</v>
      </c>
      <c r="E128" s="175" t="s">
        <v>82</v>
      </c>
      <c r="F128" s="175" t="s">
        <v>371</v>
      </c>
      <c r="G128" s="12"/>
      <c r="H128" s="12"/>
      <c r="I128" s="168"/>
      <c r="J128" s="176">
        <f>BK128</f>
        <v>0</v>
      </c>
      <c r="K128" s="12"/>
      <c r="L128" s="165"/>
      <c r="M128" s="169"/>
      <c r="N128" s="170"/>
      <c r="O128" s="170"/>
      <c r="P128" s="171">
        <f>SUM(P129:P137)</f>
        <v>0</v>
      </c>
      <c r="Q128" s="170"/>
      <c r="R128" s="171">
        <f>SUM(R129:R137)</f>
        <v>0</v>
      </c>
      <c r="S128" s="170"/>
      <c r="T128" s="172">
        <f>SUM(T129:T137)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6" t="s">
        <v>82</v>
      </c>
      <c r="AT128" s="173" t="s">
        <v>73</v>
      </c>
      <c r="AU128" s="173" t="s">
        <v>82</v>
      </c>
      <c r="AY128" s="166" t="s">
        <v>143</v>
      </c>
      <c r="BK128" s="174">
        <f>SUM(BK129:BK137)</f>
        <v>0</v>
      </c>
    </row>
    <row r="129" s="2" customFormat="1" ht="21.75" customHeight="1">
      <c r="A129" s="34"/>
      <c r="B129" s="177"/>
      <c r="C129" s="178" t="s">
        <v>372</v>
      </c>
      <c r="D129" s="178" t="s">
        <v>147</v>
      </c>
      <c r="E129" s="179" t="s">
        <v>373</v>
      </c>
      <c r="F129" s="180" t="s">
        <v>374</v>
      </c>
      <c r="G129" s="181" t="s">
        <v>375</v>
      </c>
      <c r="H129" s="182">
        <v>1.5660000000000001</v>
      </c>
      <c r="I129" s="183"/>
      <c r="J129" s="184">
        <f>ROUND(I129*H129,2)</f>
        <v>0</v>
      </c>
      <c r="K129" s="185"/>
      <c r="L129" s="35"/>
      <c r="M129" s="186" t="s">
        <v>1</v>
      </c>
      <c r="N129" s="187" t="s">
        <v>40</v>
      </c>
      <c r="O129" s="78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0" t="s">
        <v>144</v>
      </c>
      <c r="AT129" s="190" t="s">
        <v>147</v>
      </c>
      <c r="AU129" s="190" t="s">
        <v>151</v>
      </c>
      <c r="AY129" s="15" t="s">
        <v>143</v>
      </c>
      <c r="BE129" s="191">
        <f>IF(N129="základná",J129,0)</f>
        <v>0</v>
      </c>
      <c r="BF129" s="191">
        <f>IF(N129="znížená",J129,0)</f>
        <v>0</v>
      </c>
      <c r="BG129" s="191">
        <f>IF(N129="zákl. prenesená",J129,0)</f>
        <v>0</v>
      </c>
      <c r="BH129" s="191">
        <f>IF(N129="zníž. prenesená",J129,0)</f>
        <v>0</v>
      </c>
      <c r="BI129" s="191">
        <f>IF(N129="nulová",J129,0)</f>
        <v>0</v>
      </c>
      <c r="BJ129" s="15" t="s">
        <v>151</v>
      </c>
      <c r="BK129" s="191">
        <f>ROUND(I129*H129,2)</f>
        <v>0</v>
      </c>
      <c r="BL129" s="15" t="s">
        <v>144</v>
      </c>
      <c r="BM129" s="190" t="s">
        <v>376</v>
      </c>
    </row>
    <row r="130" s="2" customFormat="1" ht="24.15" customHeight="1">
      <c r="A130" s="34"/>
      <c r="B130" s="177"/>
      <c r="C130" s="178" t="s">
        <v>377</v>
      </c>
      <c r="D130" s="178" t="s">
        <v>147</v>
      </c>
      <c r="E130" s="179" t="s">
        <v>378</v>
      </c>
      <c r="F130" s="180" t="s">
        <v>379</v>
      </c>
      <c r="G130" s="181" t="s">
        <v>375</v>
      </c>
      <c r="H130" s="182">
        <v>1.5660000000000001</v>
      </c>
      <c r="I130" s="183"/>
      <c r="J130" s="184">
        <f>ROUND(I130*H130,2)</f>
        <v>0</v>
      </c>
      <c r="K130" s="185"/>
      <c r="L130" s="35"/>
      <c r="M130" s="186" t="s">
        <v>1</v>
      </c>
      <c r="N130" s="187" t="s">
        <v>40</v>
      </c>
      <c r="O130" s="78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0" t="s">
        <v>144</v>
      </c>
      <c r="AT130" s="190" t="s">
        <v>147</v>
      </c>
      <c r="AU130" s="190" t="s">
        <v>151</v>
      </c>
      <c r="AY130" s="15" t="s">
        <v>143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5" t="s">
        <v>151</v>
      </c>
      <c r="BK130" s="191">
        <f>ROUND(I130*H130,2)</f>
        <v>0</v>
      </c>
      <c r="BL130" s="15" t="s">
        <v>144</v>
      </c>
      <c r="BM130" s="190" t="s">
        <v>380</v>
      </c>
    </row>
    <row r="131" s="2" customFormat="1" ht="21.75" customHeight="1">
      <c r="A131" s="34"/>
      <c r="B131" s="177"/>
      <c r="C131" s="178" t="s">
        <v>477</v>
      </c>
      <c r="D131" s="178" t="s">
        <v>147</v>
      </c>
      <c r="E131" s="179" t="s">
        <v>478</v>
      </c>
      <c r="F131" s="180" t="s">
        <v>479</v>
      </c>
      <c r="G131" s="181" t="s">
        <v>375</v>
      </c>
      <c r="H131" s="182">
        <v>0.34000000000000002</v>
      </c>
      <c r="I131" s="183"/>
      <c r="J131" s="184">
        <f>ROUND(I131*H131,2)</f>
        <v>0</v>
      </c>
      <c r="K131" s="185"/>
      <c r="L131" s="35"/>
      <c r="M131" s="186" t="s">
        <v>1</v>
      </c>
      <c r="N131" s="187" t="s">
        <v>40</v>
      </c>
      <c r="O131" s="78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0" t="s">
        <v>144</v>
      </c>
      <c r="AT131" s="190" t="s">
        <v>147</v>
      </c>
      <c r="AU131" s="190" t="s">
        <v>151</v>
      </c>
      <c r="AY131" s="15" t="s">
        <v>143</v>
      </c>
      <c r="BE131" s="191">
        <f>IF(N131="základná",J131,0)</f>
        <v>0</v>
      </c>
      <c r="BF131" s="191">
        <f>IF(N131="znížená",J131,0)</f>
        <v>0</v>
      </c>
      <c r="BG131" s="191">
        <f>IF(N131="zákl. prenesená",J131,0)</f>
        <v>0</v>
      </c>
      <c r="BH131" s="191">
        <f>IF(N131="zníž. prenesená",J131,0)</f>
        <v>0</v>
      </c>
      <c r="BI131" s="191">
        <f>IF(N131="nulová",J131,0)</f>
        <v>0</v>
      </c>
      <c r="BJ131" s="15" t="s">
        <v>151</v>
      </c>
      <c r="BK131" s="191">
        <f>ROUND(I131*H131,2)</f>
        <v>0</v>
      </c>
      <c r="BL131" s="15" t="s">
        <v>144</v>
      </c>
      <c r="BM131" s="190" t="s">
        <v>480</v>
      </c>
    </row>
    <row r="132" s="2" customFormat="1" ht="37.8" customHeight="1">
      <c r="A132" s="34"/>
      <c r="B132" s="177"/>
      <c r="C132" s="178" t="s">
        <v>481</v>
      </c>
      <c r="D132" s="178" t="s">
        <v>147</v>
      </c>
      <c r="E132" s="179" t="s">
        <v>482</v>
      </c>
      <c r="F132" s="180" t="s">
        <v>483</v>
      </c>
      <c r="G132" s="181" t="s">
        <v>375</v>
      </c>
      <c r="H132" s="182">
        <v>0.34000000000000002</v>
      </c>
      <c r="I132" s="183"/>
      <c r="J132" s="184">
        <f>ROUND(I132*H132,2)</f>
        <v>0</v>
      </c>
      <c r="K132" s="185"/>
      <c r="L132" s="35"/>
      <c r="M132" s="186" t="s">
        <v>1</v>
      </c>
      <c r="N132" s="187" t="s">
        <v>40</v>
      </c>
      <c r="O132" s="78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0" t="s">
        <v>144</v>
      </c>
      <c r="AT132" s="190" t="s">
        <v>147</v>
      </c>
      <c r="AU132" s="190" t="s">
        <v>151</v>
      </c>
      <c r="AY132" s="15" t="s">
        <v>143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5" t="s">
        <v>151</v>
      </c>
      <c r="BK132" s="191">
        <f>ROUND(I132*H132,2)</f>
        <v>0</v>
      </c>
      <c r="BL132" s="15" t="s">
        <v>144</v>
      </c>
      <c r="BM132" s="190" t="s">
        <v>484</v>
      </c>
    </row>
    <row r="133" s="2" customFormat="1" ht="24.15" customHeight="1">
      <c r="A133" s="34"/>
      <c r="B133" s="177"/>
      <c r="C133" s="178" t="s">
        <v>381</v>
      </c>
      <c r="D133" s="178" t="s">
        <v>147</v>
      </c>
      <c r="E133" s="179" t="s">
        <v>382</v>
      </c>
      <c r="F133" s="180" t="s">
        <v>383</v>
      </c>
      <c r="G133" s="181" t="s">
        <v>375</v>
      </c>
      <c r="H133" s="182">
        <v>1.9059999999999999</v>
      </c>
      <c r="I133" s="183"/>
      <c r="J133" s="184">
        <f>ROUND(I133*H133,2)</f>
        <v>0</v>
      </c>
      <c r="K133" s="185"/>
      <c r="L133" s="35"/>
      <c r="M133" s="186" t="s">
        <v>1</v>
      </c>
      <c r="N133" s="187" t="s">
        <v>40</v>
      </c>
      <c r="O133" s="78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0" t="s">
        <v>144</v>
      </c>
      <c r="AT133" s="190" t="s">
        <v>147</v>
      </c>
      <c r="AU133" s="190" t="s">
        <v>151</v>
      </c>
      <c r="AY133" s="15" t="s">
        <v>143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5" t="s">
        <v>151</v>
      </c>
      <c r="BK133" s="191">
        <f>ROUND(I133*H133,2)</f>
        <v>0</v>
      </c>
      <c r="BL133" s="15" t="s">
        <v>144</v>
      </c>
      <c r="BM133" s="190" t="s">
        <v>384</v>
      </c>
    </row>
    <row r="134" s="2" customFormat="1" ht="33" customHeight="1">
      <c r="A134" s="34"/>
      <c r="B134" s="177"/>
      <c r="C134" s="178" t="s">
        <v>385</v>
      </c>
      <c r="D134" s="178" t="s">
        <v>147</v>
      </c>
      <c r="E134" s="179" t="s">
        <v>386</v>
      </c>
      <c r="F134" s="180" t="s">
        <v>387</v>
      </c>
      <c r="G134" s="181" t="s">
        <v>375</v>
      </c>
      <c r="H134" s="182">
        <v>1.9059999999999999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388</v>
      </c>
    </row>
    <row r="135" s="2" customFormat="1" ht="37.8" customHeight="1">
      <c r="A135" s="34"/>
      <c r="B135" s="177"/>
      <c r="C135" s="178" t="s">
        <v>389</v>
      </c>
      <c r="D135" s="178" t="s">
        <v>147</v>
      </c>
      <c r="E135" s="179" t="s">
        <v>390</v>
      </c>
      <c r="F135" s="180" t="s">
        <v>391</v>
      </c>
      <c r="G135" s="181" t="s">
        <v>375</v>
      </c>
      <c r="H135" s="182">
        <v>19.059999999999999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392</v>
      </c>
    </row>
    <row r="136" s="2" customFormat="1" ht="16.5" customHeight="1">
      <c r="A136" s="34"/>
      <c r="B136" s="177"/>
      <c r="C136" s="178" t="s">
        <v>393</v>
      </c>
      <c r="D136" s="178" t="s">
        <v>147</v>
      </c>
      <c r="E136" s="179" t="s">
        <v>394</v>
      </c>
      <c r="F136" s="180" t="s">
        <v>395</v>
      </c>
      <c r="G136" s="181" t="s">
        <v>375</v>
      </c>
      <c r="H136" s="182">
        <v>1.9059999999999999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396</v>
      </c>
    </row>
    <row r="137" s="2" customFormat="1" ht="24.15" customHeight="1">
      <c r="A137" s="34"/>
      <c r="B137" s="177"/>
      <c r="C137" s="178" t="s">
        <v>397</v>
      </c>
      <c r="D137" s="178" t="s">
        <v>147</v>
      </c>
      <c r="E137" s="179" t="s">
        <v>398</v>
      </c>
      <c r="F137" s="180" t="s">
        <v>399</v>
      </c>
      <c r="G137" s="181" t="s">
        <v>207</v>
      </c>
      <c r="H137" s="182">
        <v>3.0499999999999998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400</v>
      </c>
    </row>
    <row r="138" s="12" customFormat="1" ht="22.8" customHeight="1">
      <c r="A138" s="12"/>
      <c r="B138" s="165"/>
      <c r="C138" s="12"/>
      <c r="D138" s="166" t="s">
        <v>73</v>
      </c>
      <c r="E138" s="175" t="s">
        <v>151</v>
      </c>
      <c r="F138" s="175" t="s">
        <v>401</v>
      </c>
      <c r="G138" s="12"/>
      <c r="H138" s="12"/>
      <c r="I138" s="168"/>
      <c r="J138" s="176">
        <f>BK138</f>
        <v>0</v>
      </c>
      <c r="K138" s="12"/>
      <c r="L138" s="165"/>
      <c r="M138" s="169"/>
      <c r="N138" s="170"/>
      <c r="O138" s="170"/>
      <c r="P138" s="171">
        <f>SUM(P139:P142)</f>
        <v>0</v>
      </c>
      <c r="Q138" s="170"/>
      <c r="R138" s="171">
        <f>SUM(R139:R142)</f>
        <v>4.3865681200000006</v>
      </c>
      <c r="S138" s="170"/>
      <c r="T138" s="172">
        <f>SUM(T139:T142)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6" t="s">
        <v>82</v>
      </c>
      <c r="AT138" s="173" t="s">
        <v>73</v>
      </c>
      <c r="AU138" s="173" t="s">
        <v>82</v>
      </c>
      <c r="AY138" s="166" t="s">
        <v>143</v>
      </c>
      <c r="BK138" s="174">
        <f>SUM(BK139:BK142)</f>
        <v>0</v>
      </c>
    </row>
    <row r="139" s="2" customFormat="1" ht="24.15" customHeight="1">
      <c r="A139" s="34"/>
      <c r="B139" s="177"/>
      <c r="C139" s="178" t="s">
        <v>402</v>
      </c>
      <c r="D139" s="178" t="s">
        <v>147</v>
      </c>
      <c r="E139" s="179" t="s">
        <v>403</v>
      </c>
      <c r="F139" s="180" t="s">
        <v>404</v>
      </c>
      <c r="G139" s="181" t="s">
        <v>375</v>
      </c>
      <c r="H139" s="182">
        <v>0.57999999999999996</v>
      </c>
      <c r="I139" s="183"/>
      <c r="J139" s="184">
        <f>ROUND(I139*H139,2)</f>
        <v>0</v>
      </c>
      <c r="K139" s="185"/>
      <c r="L139" s="35"/>
      <c r="M139" s="186" t="s">
        <v>1</v>
      </c>
      <c r="N139" s="187" t="s">
        <v>40</v>
      </c>
      <c r="O139" s="78"/>
      <c r="P139" s="188">
        <f>O139*H139</f>
        <v>0</v>
      </c>
      <c r="Q139" s="188">
        <v>2.0699999999999998</v>
      </c>
      <c r="R139" s="188">
        <f>Q139*H139</f>
        <v>1.2005999999999999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144</v>
      </c>
      <c r="AT139" s="190" t="s">
        <v>147</v>
      </c>
      <c r="AU139" s="190" t="s">
        <v>151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405</v>
      </c>
    </row>
    <row r="140" s="2" customFormat="1" ht="24.15" customHeight="1">
      <c r="A140" s="34"/>
      <c r="B140" s="177"/>
      <c r="C140" s="178" t="s">
        <v>406</v>
      </c>
      <c r="D140" s="178" t="s">
        <v>147</v>
      </c>
      <c r="E140" s="179" t="s">
        <v>407</v>
      </c>
      <c r="F140" s="180" t="s">
        <v>408</v>
      </c>
      <c r="G140" s="181" t="s">
        <v>375</v>
      </c>
      <c r="H140" s="182">
        <v>0.98599999999999999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2.4157199999999999</v>
      </c>
      <c r="R140" s="188">
        <f>Q140*H140</f>
        <v>2.3818999199999999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409</v>
      </c>
    </row>
    <row r="141" s="2" customFormat="1" ht="33" customHeight="1">
      <c r="A141" s="34"/>
      <c r="B141" s="177"/>
      <c r="C141" s="178" t="s">
        <v>410</v>
      </c>
      <c r="D141" s="178" t="s">
        <v>147</v>
      </c>
      <c r="E141" s="179" t="s">
        <v>411</v>
      </c>
      <c r="F141" s="180" t="s">
        <v>412</v>
      </c>
      <c r="G141" s="181" t="s">
        <v>150</v>
      </c>
      <c r="H141" s="182">
        <v>5.7999999999999998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0.0087799999999999996</v>
      </c>
      <c r="R141" s="188">
        <f>Q141*H141</f>
        <v>0.050923999999999997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413</v>
      </c>
    </row>
    <row r="142" s="2" customFormat="1" ht="16.5" customHeight="1">
      <c r="A142" s="34"/>
      <c r="B142" s="177"/>
      <c r="C142" s="178" t="s">
        <v>485</v>
      </c>
      <c r="D142" s="178" t="s">
        <v>147</v>
      </c>
      <c r="E142" s="179" t="s">
        <v>486</v>
      </c>
      <c r="F142" s="180" t="s">
        <v>487</v>
      </c>
      <c r="G142" s="181" t="s">
        <v>375</v>
      </c>
      <c r="H142" s="182">
        <v>0.34000000000000002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2.2151299999999998</v>
      </c>
      <c r="R142" s="188">
        <f>Q142*H142</f>
        <v>0.75314420000000004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488</v>
      </c>
    </row>
    <row r="143" s="12" customFormat="1" ht="22.8" customHeight="1">
      <c r="A143" s="12"/>
      <c r="B143" s="165"/>
      <c r="C143" s="12"/>
      <c r="D143" s="166" t="s">
        <v>73</v>
      </c>
      <c r="E143" s="175" t="s">
        <v>188</v>
      </c>
      <c r="F143" s="175" t="s">
        <v>189</v>
      </c>
      <c r="G143" s="12"/>
      <c r="H143" s="12"/>
      <c r="I143" s="168"/>
      <c r="J143" s="176">
        <f>BK143</f>
        <v>0</v>
      </c>
      <c r="K143" s="12"/>
      <c r="L143" s="165"/>
      <c r="M143" s="169"/>
      <c r="N143" s="170"/>
      <c r="O143" s="170"/>
      <c r="P143" s="171">
        <f>SUM(P144:P145)</f>
        <v>0</v>
      </c>
      <c r="Q143" s="170"/>
      <c r="R143" s="171">
        <f>SUM(R144:R145)</f>
        <v>1.175252</v>
      </c>
      <c r="S143" s="170"/>
      <c r="T143" s="172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6" t="s">
        <v>82</v>
      </c>
      <c r="AT143" s="173" t="s">
        <v>73</v>
      </c>
      <c r="AU143" s="173" t="s">
        <v>82</v>
      </c>
      <c r="AY143" s="166" t="s">
        <v>143</v>
      </c>
      <c r="BK143" s="174">
        <f>SUM(BK144:BK145)</f>
        <v>0</v>
      </c>
    </row>
    <row r="144" s="2" customFormat="1" ht="37.8" customHeight="1">
      <c r="A144" s="34"/>
      <c r="B144" s="177"/>
      <c r="C144" s="178" t="s">
        <v>414</v>
      </c>
      <c r="D144" s="178" t="s">
        <v>147</v>
      </c>
      <c r="E144" s="179" t="s">
        <v>415</v>
      </c>
      <c r="F144" s="180" t="s">
        <v>416</v>
      </c>
      <c r="G144" s="181" t="s">
        <v>202</v>
      </c>
      <c r="H144" s="182">
        <v>9.6999999999999993</v>
      </c>
      <c r="I144" s="183"/>
      <c r="J144" s="184">
        <f>ROUND(I144*H144,2)</f>
        <v>0</v>
      </c>
      <c r="K144" s="185"/>
      <c r="L144" s="35"/>
      <c r="M144" s="186" t="s">
        <v>1</v>
      </c>
      <c r="N144" s="187" t="s">
        <v>40</v>
      </c>
      <c r="O144" s="78"/>
      <c r="P144" s="188">
        <f>O144*H144</f>
        <v>0</v>
      </c>
      <c r="Q144" s="188">
        <v>0.097930000000000003</v>
      </c>
      <c r="R144" s="188">
        <f>Q144*H144</f>
        <v>0.94992100000000002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144</v>
      </c>
      <c r="AT144" s="190" t="s">
        <v>147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417</v>
      </c>
    </row>
    <row r="145" s="2" customFormat="1" ht="21.75" customHeight="1">
      <c r="A145" s="34"/>
      <c r="B145" s="177"/>
      <c r="C145" s="192" t="s">
        <v>418</v>
      </c>
      <c r="D145" s="192" t="s">
        <v>160</v>
      </c>
      <c r="E145" s="193" t="s">
        <v>419</v>
      </c>
      <c r="F145" s="194" t="s">
        <v>420</v>
      </c>
      <c r="G145" s="195" t="s">
        <v>197</v>
      </c>
      <c r="H145" s="196">
        <v>9.7970000000000006</v>
      </c>
      <c r="I145" s="197"/>
      <c r="J145" s="198">
        <f>ROUND(I145*H145,2)</f>
        <v>0</v>
      </c>
      <c r="K145" s="199"/>
      <c r="L145" s="200"/>
      <c r="M145" s="201" t="s">
        <v>1</v>
      </c>
      <c r="N145" s="202" t="s">
        <v>40</v>
      </c>
      <c r="O145" s="78"/>
      <c r="P145" s="188">
        <f>O145*H145</f>
        <v>0</v>
      </c>
      <c r="Q145" s="188">
        <v>0.023</v>
      </c>
      <c r="R145" s="188">
        <f>Q145*H145</f>
        <v>0.225331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163</v>
      </c>
      <c r="AT145" s="190" t="s">
        <v>160</v>
      </c>
      <c r="AU145" s="190" t="s">
        <v>151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421</v>
      </c>
    </row>
    <row r="146" s="12" customFormat="1" ht="22.8" customHeight="1">
      <c r="A146" s="12"/>
      <c r="B146" s="165"/>
      <c r="C146" s="12"/>
      <c r="D146" s="166" t="s">
        <v>73</v>
      </c>
      <c r="E146" s="175" t="s">
        <v>102</v>
      </c>
      <c r="F146" s="175" t="s">
        <v>217</v>
      </c>
      <c r="G146" s="12"/>
      <c r="H146" s="12"/>
      <c r="I146" s="168"/>
      <c r="J146" s="176">
        <f>BK146</f>
        <v>0</v>
      </c>
      <c r="K146" s="12"/>
      <c r="L146" s="165"/>
      <c r="M146" s="169"/>
      <c r="N146" s="170"/>
      <c r="O146" s="170"/>
      <c r="P146" s="171">
        <f>P147</f>
        <v>0</v>
      </c>
      <c r="Q146" s="170"/>
      <c r="R146" s="171">
        <f>R147</f>
        <v>0</v>
      </c>
      <c r="S146" s="170"/>
      <c r="T146" s="172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6" t="s">
        <v>82</v>
      </c>
      <c r="AT146" s="173" t="s">
        <v>73</v>
      </c>
      <c r="AU146" s="173" t="s">
        <v>82</v>
      </c>
      <c r="AY146" s="166" t="s">
        <v>143</v>
      </c>
      <c r="BK146" s="174">
        <f>BK147</f>
        <v>0</v>
      </c>
    </row>
    <row r="147" s="2" customFormat="1" ht="24.15" customHeight="1">
      <c r="A147" s="34"/>
      <c r="B147" s="177"/>
      <c r="C147" s="178" t="s">
        <v>218</v>
      </c>
      <c r="D147" s="178" t="s">
        <v>147</v>
      </c>
      <c r="E147" s="179" t="s">
        <v>219</v>
      </c>
      <c r="F147" s="180" t="s">
        <v>220</v>
      </c>
      <c r="G147" s="181" t="s">
        <v>207</v>
      </c>
      <c r="H147" s="182">
        <v>5.5620000000000003</v>
      </c>
      <c r="I147" s="183"/>
      <c r="J147" s="184">
        <f>ROUND(I147*H147,2)</f>
        <v>0</v>
      </c>
      <c r="K147" s="185"/>
      <c r="L147" s="35"/>
      <c r="M147" s="186" t="s">
        <v>1</v>
      </c>
      <c r="N147" s="187" t="s">
        <v>40</v>
      </c>
      <c r="O147" s="78"/>
      <c r="P147" s="188">
        <f>O147*H147</f>
        <v>0</v>
      </c>
      <c r="Q147" s="188">
        <v>0</v>
      </c>
      <c r="R147" s="188">
        <f>Q147*H147</f>
        <v>0</v>
      </c>
      <c r="S147" s="188">
        <v>0</v>
      </c>
      <c r="T147" s="18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144</v>
      </c>
      <c r="AT147" s="190" t="s">
        <v>147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221</v>
      </c>
    </row>
    <row r="148" s="12" customFormat="1" ht="25.92" customHeight="1">
      <c r="A148" s="12"/>
      <c r="B148" s="165"/>
      <c r="C148" s="12"/>
      <c r="D148" s="166" t="s">
        <v>73</v>
      </c>
      <c r="E148" s="167" t="s">
        <v>222</v>
      </c>
      <c r="F148" s="167" t="s">
        <v>223</v>
      </c>
      <c r="G148" s="12"/>
      <c r="H148" s="12"/>
      <c r="I148" s="168"/>
      <c r="J148" s="153">
        <f>BK148</f>
        <v>0</v>
      </c>
      <c r="K148" s="12"/>
      <c r="L148" s="165"/>
      <c r="M148" s="169"/>
      <c r="N148" s="170"/>
      <c r="O148" s="170"/>
      <c r="P148" s="171">
        <f>P149</f>
        <v>0</v>
      </c>
      <c r="Q148" s="170"/>
      <c r="R148" s="171">
        <f>R149</f>
        <v>0.133488</v>
      </c>
      <c r="S148" s="170"/>
      <c r="T148" s="172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6" t="s">
        <v>151</v>
      </c>
      <c r="AT148" s="173" t="s">
        <v>73</v>
      </c>
      <c r="AU148" s="173" t="s">
        <v>74</v>
      </c>
      <c r="AY148" s="166" t="s">
        <v>143</v>
      </c>
      <c r="BK148" s="174">
        <f>BK149</f>
        <v>0</v>
      </c>
    </row>
    <row r="149" s="12" customFormat="1" ht="22.8" customHeight="1">
      <c r="A149" s="12"/>
      <c r="B149" s="165"/>
      <c r="C149" s="12"/>
      <c r="D149" s="166" t="s">
        <v>73</v>
      </c>
      <c r="E149" s="175" t="s">
        <v>261</v>
      </c>
      <c r="F149" s="175" t="s">
        <v>262</v>
      </c>
      <c r="G149" s="12"/>
      <c r="H149" s="12"/>
      <c r="I149" s="168"/>
      <c r="J149" s="176">
        <f>BK149</f>
        <v>0</v>
      </c>
      <c r="K149" s="12"/>
      <c r="L149" s="165"/>
      <c r="M149" s="169"/>
      <c r="N149" s="170"/>
      <c r="O149" s="170"/>
      <c r="P149" s="171">
        <f>SUM(P150:P153)</f>
        <v>0</v>
      </c>
      <c r="Q149" s="170"/>
      <c r="R149" s="171">
        <f>SUM(R150:R153)</f>
        <v>0.133488</v>
      </c>
      <c r="S149" s="170"/>
      <c r="T149" s="172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6" t="s">
        <v>151</v>
      </c>
      <c r="AT149" s="173" t="s">
        <v>73</v>
      </c>
      <c r="AU149" s="173" t="s">
        <v>82</v>
      </c>
      <c r="AY149" s="166" t="s">
        <v>143</v>
      </c>
      <c r="BK149" s="174">
        <f>SUM(BK150:BK153)</f>
        <v>0</v>
      </c>
    </row>
    <row r="150" s="2" customFormat="1" ht="16.5" customHeight="1">
      <c r="A150" s="34"/>
      <c r="B150" s="177"/>
      <c r="C150" s="178" t="s">
        <v>263</v>
      </c>
      <c r="D150" s="178" t="s">
        <v>147</v>
      </c>
      <c r="E150" s="179" t="s">
        <v>264</v>
      </c>
      <c r="F150" s="180" t="s">
        <v>265</v>
      </c>
      <c r="G150" s="181" t="s">
        <v>150</v>
      </c>
      <c r="H150" s="182">
        <v>13.300000000000001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229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229</v>
      </c>
      <c r="BM150" s="190" t="s">
        <v>266</v>
      </c>
    </row>
    <row r="151" s="2" customFormat="1" ht="21.75" customHeight="1">
      <c r="A151" s="34"/>
      <c r="B151" s="177"/>
      <c r="C151" s="192" t="s">
        <v>267</v>
      </c>
      <c r="D151" s="192" t="s">
        <v>160</v>
      </c>
      <c r="E151" s="193" t="s">
        <v>268</v>
      </c>
      <c r="F151" s="194" t="s">
        <v>269</v>
      </c>
      <c r="G151" s="195" t="s">
        <v>150</v>
      </c>
      <c r="H151" s="196">
        <v>13.832000000000001</v>
      </c>
      <c r="I151" s="197"/>
      <c r="J151" s="198">
        <f>ROUND(I151*H151,2)</f>
        <v>0</v>
      </c>
      <c r="K151" s="199"/>
      <c r="L151" s="200"/>
      <c r="M151" s="201" t="s">
        <v>1</v>
      </c>
      <c r="N151" s="202" t="s">
        <v>40</v>
      </c>
      <c r="O151" s="78"/>
      <c r="P151" s="188">
        <f>O151*H151</f>
        <v>0</v>
      </c>
      <c r="Q151" s="188">
        <v>0.0089999999999999993</v>
      </c>
      <c r="R151" s="188">
        <f>Q151*H151</f>
        <v>0.124488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235</v>
      </c>
      <c r="AT151" s="190" t="s">
        <v>160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229</v>
      </c>
      <c r="BM151" s="190" t="s">
        <v>270</v>
      </c>
    </row>
    <row r="152" s="2" customFormat="1" ht="21.75" customHeight="1">
      <c r="A152" s="34"/>
      <c r="B152" s="177"/>
      <c r="C152" s="192" t="s">
        <v>184</v>
      </c>
      <c r="D152" s="192" t="s">
        <v>160</v>
      </c>
      <c r="E152" s="193" t="s">
        <v>489</v>
      </c>
      <c r="F152" s="194" t="s">
        <v>490</v>
      </c>
      <c r="G152" s="195" t="s">
        <v>197</v>
      </c>
      <c r="H152" s="196">
        <v>1</v>
      </c>
      <c r="I152" s="197"/>
      <c r="J152" s="198">
        <f>ROUND(I152*H152,2)</f>
        <v>0</v>
      </c>
      <c r="K152" s="199"/>
      <c r="L152" s="200"/>
      <c r="M152" s="201" t="s">
        <v>1</v>
      </c>
      <c r="N152" s="202" t="s">
        <v>40</v>
      </c>
      <c r="O152" s="78"/>
      <c r="P152" s="188">
        <f>O152*H152</f>
        <v>0</v>
      </c>
      <c r="Q152" s="188">
        <v>0.0089999999999999993</v>
      </c>
      <c r="R152" s="188">
        <f>Q152*H152</f>
        <v>0.0089999999999999993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235</v>
      </c>
      <c r="AT152" s="190" t="s">
        <v>160</v>
      </c>
      <c r="AU152" s="190" t="s">
        <v>151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229</v>
      </c>
      <c r="BM152" s="190" t="s">
        <v>491</v>
      </c>
    </row>
    <row r="153" s="2" customFormat="1" ht="24.15" customHeight="1">
      <c r="A153" s="34"/>
      <c r="B153" s="177"/>
      <c r="C153" s="178" t="s">
        <v>102</v>
      </c>
      <c r="D153" s="178" t="s">
        <v>147</v>
      </c>
      <c r="E153" s="179" t="s">
        <v>275</v>
      </c>
      <c r="F153" s="180" t="s">
        <v>276</v>
      </c>
      <c r="G153" s="181" t="s">
        <v>207</v>
      </c>
      <c r="H153" s="182">
        <v>0.36699999999999999</v>
      </c>
      <c r="I153" s="183"/>
      <c r="J153" s="184">
        <f>ROUND(I153*H153,2)</f>
        <v>0</v>
      </c>
      <c r="K153" s="185"/>
      <c r="L153" s="35"/>
      <c r="M153" s="186" t="s">
        <v>1</v>
      </c>
      <c r="N153" s="187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229</v>
      </c>
      <c r="AT153" s="190" t="s">
        <v>147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229</v>
      </c>
      <c r="BM153" s="190" t="s">
        <v>277</v>
      </c>
    </row>
    <row r="154" s="12" customFormat="1" ht="25.92" customHeight="1">
      <c r="A154" s="12"/>
      <c r="B154" s="165"/>
      <c r="C154" s="12"/>
      <c r="D154" s="166" t="s">
        <v>73</v>
      </c>
      <c r="E154" s="167" t="s">
        <v>160</v>
      </c>
      <c r="F154" s="167" t="s">
        <v>350</v>
      </c>
      <c r="G154" s="12"/>
      <c r="H154" s="12"/>
      <c r="I154" s="168"/>
      <c r="J154" s="153">
        <f>BK154</f>
        <v>0</v>
      </c>
      <c r="K154" s="12"/>
      <c r="L154" s="165"/>
      <c r="M154" s="169"/>
      <c r="N154" s="170"/>
      <c r="O154" s="170"/>
      <c r="P154" s="171">
        <f>P155</f>
        <v>0</v>
      </c>
      <c r="Q154" s="170"/>
      <c r="R154" s="171">
        <f>R155</f>
        <v>301.60000000000002</v>
      </c>
      <c r="S154" s="170"/>
      <c r="T154" s="172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351</v>
      </c>
      <c r="AT154" s="173" t="s">
        <v>73</v>
      </c>
      <c r="AU154" s="173" t="s">
        <v>74</v>
      </c>
      <c r="AY154" s="166" t="s">
        <v>143</v>
      </c>
      <c r="BK154" s="174">
        <f>BK155</f>
        <v>0</v>
      </c>
    </row>
    <row r="155" s="12" customFormat="1" ht="22.8" customHeight="1">
      <c r="A155" s="12"/>
      <c r="B155" s="165"/>
      <c r="C155" s="12"/>
      <c r="D155" s="166" t="s">
        <v>73</v>
      </c>
      <c r="E155" s="175" t="s">
        <v>352</v>
      </c>
      <c r="F155" s="175" t="s">
        <v>353</v>
      </c>
      <c r="G155" s="12"/>
      <c r="H155" s="12"/>
      <c r="I155" s="168"/>
      <c r="J155" s="176">
        <f>BK155</f>
        <v>0</v>
      </c>
      <c r="K155" s="12"/>
      <c r="L155" s="165"/>
      <c r="M155" s="169"/>
      <c r="N155" s="170"/>
      <c r="O155" s="170"/>
      <c r="P155" s="171">
        <f>SUM(P156:P157)</f>
        <v>0</v>
      </c>
      <c r="Q155" s="170"/>
      <c r="R155" s="171">
        <f>SUM(R156:R157)</f>
        <v>301.60000000000002</v>
      </c>
      <c r="S155" s="170"/>
      <c r="T155" s="172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6" t="s">
        <v>351</v>
      </c>
      <c r="AT155" s="173" t="s">
        <v>73</v>
      </c>
      <c r="AU155" s="173" t="s">
        <v>82</v>
      </c>
      <c r="AY155" s="166" t="s">
        <v>143</v>
      </c>
      <c r="BK155" s="174">
        <f>SUM(BK156:BK157)</f>
        <v>0</v>
      </c>
    </row>
    <row r="156" s="2" customFormat="1" ht="16.5" customHeight="1">
      <c r="A156" s="34"/>
      <c r="B156" s="177"/>
      <c r="C156" s="178" t="s">
        <v>354</v>
      </c>
      <c r="D156" s="178" t="s">
        <v>147</v>
      </c>
      <c r="E156" s="179" t="s">
        <v>355</v>
      </c>
      <c r="F156" s="180" t="s">
        <v>356</v>
      </c>
      <c r="G156" s="181" t="s">
        <v>234</v>
      </c>
      <c r="H156" s="182">
        <v>290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357</v>
      </c>
      <c r="AT156" s="190" t="s">
        <v>147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357</v>
      </c>
      <c r="BM156" s="190" t="s">
        <v>358</v>
      </c>
    </row>
    <row r="157" s="2" customFormat="1" ht="24.15" customHeight="1">
      <c r="A157" s="34"/>
      <c r="B157" s="177"/>
      <c r="C157" s="192" t="s">
        <v>359</v>
      </c>
      <c r="D157" s="192" t="s">
        <v>160</v>
      </c>
      <c r="E157" s="193" t="s">
        <v>360</v>
      </c>
      <c r="F157" s="194" t="s">
        <v>492</v>
      </c>
      <c r="G157" s="195" t="s">
        <v>234</v>
      </c>
      <c r="H157" s="196">
        <v>301.60000000000002</v>
      </c>
      <c r="I157" s="197"/>
      <c r="J157" s="198">
        <f>ROUND(I157*H157,2)</f>
        <v>0</v>
      </c>
      <c r="K157" s="199"/>
      <c r="L157" s="200"/>
      <c r="M157" s="201" t="s">
        <v>1</v>
      </c>
      <c r="N157" s="202" t="s">
        <v>40</v>
      </c>
      <c r="O157" s="78"/>
      <c r="P157" s="188">
        <f>O157*H157</f>
        <v>0</v>
      </c>
      <c r="Q157" s="188">
        <v>1</v>
      </c>
      <c r="R157" s="188">
        <f>Q157*H157</f>
        <v>301.60000000000002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184</v>
      </c>
      <c r="AT157" s="190" t="s">
        <v>160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184</v>
      </c>
      <c r="BM157" s="190" t="s">
        <v>362</v>
      </c>
    </row>
    <row r="158" s="2" customFormat="1" ht="49.92" customHeight="1">
      <c r="A158" s="34"/>
      <c r="B158" s="35"/>
      <c r="C158" s="34"/>
      <c r="D158" s="34"/>
      <c r="E158" s="167" t="s">
        <v>363</v>
      </c>
      <c r="F158" s="167" t="s">
        <v>364</v>
      </c>
      <c r="G158" s="34"/>
      <c r="H158" s="34"/>
      <c r="I158" s="34"/>
      <c r="J158" s="153">
        <f>BK158</f>
        <v>0</v>
      </c>
      <c r="K158" s="34"/>
      <c r="L158" s="35"/>
      <c r="M158" s="203"/>
      <c r="N158" s="204"/>
      <c r="O158" s="78"/>
      <c r="P158" s="78"/>
      <c r="Q158" s="78"/>
      <c r="R158" s="78"/>
      <c r="S158" s="78"/>
      <c r="T158" s="79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5" t="s">
        <v>73</v>
      </c>
      <c r="AU158" s="15" t="s">
        <v>74</v>
      </c>
      <c r="AY158" s="15" t="s">
        <v>365</v>
      </c>
      <c r="BK158" s="191">
        <f>SUM(BK159:BK163)</f>
        <v>0</v>
      </c>
    </row>
    <row r="159" s="2" customFormat="1" ht="16.32" customHeight="1">
      <c r="A159" s="34"/>
      <c r="B159" s="35"/>
      <c r="C159" s="205" t="s">
        <v>1</v>
      </c>
      <c r="D159" s="205" t="s">
        <v>147</v>
      </c>
      <c r="E159" s="206" t="s">
        <v>1</v>
      </c>
      <c r="F159" s="207" t="s">
        <v>1</v>
      </c>
      <c r="G159" s="208" t="s">
        <v>1</v>
      </c>
      <c r="H159" s="209"/>
      <c r="I159" s="210"/>
      <c r="J159" s="211">
        <f>BK159</f>
        <v>0</v>
      </c>
      <c r="K159" s="212"/>
      <c r="L159" s="35"/>
      <c r="M159" s="213" t="s">
        <v>1</v>
      </c>
      <c r="N159" s="214" t="s">
        <v>40</v>
      </c>
      <c r="O159" s="78"/>
      <c r="P159" s="78"/>
      <c r="Q159" s="78"/>
      <c r="R159" s="78"/>
      <c r="S159" s="78"/>
      <c r="T159" s="79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5" t="s">
        <v>365</v>
      </c>
      <c r="AU159" s="15" t="s">
        <v>82</v>
      </c>
      <c r="AY159" s="15" t="s">
        <v>365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I159*H159</f>
        <v>0</v>
      </c>
    </row>
    <row r="160" s="2" customFormat="1" ht="16.32" customHeight="1">
      <c r="A160" s="34"/>
      <c r="B160" s="35"/>
      <c r="C160" s="205" t="s">
        <v>1</v>
      </c>
      <c r="D160" s="205" t="s">
        <v>147</v>
      </c>
      <c r="E160" s="206" t="s">
        <v>1</v>
      </c>
      <c r="F160" s="207" t="s">
        <v>1</v>
      </c>
      <c r="G160" s="208" t="s">
        <v>1</v>
      </c>
      <c r="H160" s="209"/>
      <c r="I160" s="210"/>
      <c r="J160" s="211">
        <f>BK160</f>
        <v>0</v>
      </c>
      <c r="K160" s="212"/>
      <c r="L160" s="35"/>
      <c r="M160" s="213" t="s">
        <v>1</v>
      </c>
      <c r="N160" s="214" t="s">
        <v>40</v>
      </c>
      <c r="O160" s="78"/>
      <c r="P160" s="78"/>
      <c r="Q160" s="78"/>
      <c r="R160" s="78"/>
      <c r="S160" s="78"/>
      <c r="T160" s="79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5" t="s">
        <v>365</v>
      </c>
      <c r="AU160" s="15" t="s">
        <v>82</v>
      </c>
      <c r="AY160" s="15" t="s">
        <v>365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I160*H160</f>
        <v>0</v>
      </c>
    </row>
    <row r="161" s="2" customFormat="1" ht="16.32" customHeight="1">
      <c r="A161" s="34"/>
      <c r="B161" s="35"/>
      <c r="C161" s="205" t="s">
        <v>1</v>
      </c>
      <c r="D161" s="205" t="s">
        <v>147</v>
      </c>
      <c r="E161" s="206" t="s">
        <v>1</v>
      </c>
      <c r="F161" s="207" t="s">
        <v>1</v>
      </c>
      <c r="G161" s="208" t="s">
        <v>1</v>
      </c>
      <c r="H161" s="209"/>
      <c r="I161" s="210"/>
      <c r="J161" s="211">
        <f>BK161</f>
        <v>0</v>
      </c>
      <c r="K161" s="212"/>
      <c r="L161" s="35"/>
      <c r="M161" s="213" t="s">
        <v>1</v>
      </c>
      <c r="N161" s="214" t="s">
        <v>40</v>
      </c>
      <c r="O161" s="78"/>
      <c r="P161" s="78"/>
      <c r="Q161" s="78"/>
      <c r="R161" s="78"/>
      <c r="S161" s="78"/>
      <c r="T161" s="79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5" t="s">
        <v>365</v>
      </c>
      <c r="AU161" s="15" t="s">
        <v>82</v>
      </c>
      <c r="AY161" s="15" t="s">
        <v>365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I161*H161</f>
        <v>0</v>
      </c>
    </row>
    <row r="162" s="2" customFormat="1" ht="16.32" customHeight="1">
      <c r="A162" s="34"/>
      <c r="B162" s="35"/>
      <c r="C162" s="205" t="s">
        <v>1</v>
      </c>
      <c r="D162" s="205" t="s">
        <v>147</v>
      </c>
      <c r="E162" s="206" t="s">
        <v>1</v>
      </c>
      <c r="F162" s="207" t="s">
        <v>1</v>
      </c>
      <c r="G162" s="208" t="s">
        <v>1</v>
      </c>
      <c r="H162" s="209"/>
      <c r="I162" s="210"/>
      <c r="J162" s="211">
        <f>BK162</f>
        <v>0</v>
      </c>
      <c r="K162" s="212"/>
      <c r="L162" s="35"/>
      <c r="M162" s="213" t="s">
        <v>1</v>
      </c>
      <c r="N162" s="214" t="s">
        <v>40</v>
      </c>
      <c r="O162" s="78"/>
      <c r="P162" s="78"/>
      <c r="Q162" s="78"/>
      <c r="R162" s="78"/>
      <c r="S162" s="78"/>
      <c r="T162" s="79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5" t="s">
        <v>365</v>
      </c>
      <c r="AU162" s="15" t="s">
        <v>82</v>
      </c>
      <c r="AY162" s="15" t="s">
        <v>365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I162*H162</f>
        <v>0</v>
      </c>
    </row>
    <row r="163" s="2" customFormat="1" ht="16.32" customHeight="1">
      <c r="A163" s="34"/>
      <c r="B163" s="35"/>
      <c r="C163" s="205" t="s">
        <v>1</v>
      </c>
      <c r="D163" s="205" t="s">
        <v>147</v>
      </c>
      <c r="E163" s="206" t="s">
        <v>1</v>
      </c>
      <c r="F163" s="207" t="s">
        <v>1</v>
      </c>
      <c r="G163" s="208" t="s">
        <v>1</v>
      </c>
      <c r="H163" s="209"/>
      <c r="I163" s="210"/>
      <c r="J163" s="211">
        <f>BK163</f>
        <v>0</v>
      </c>
      <c r="K163" s="212"/>
      <c r="L163" s="35"/>
      <c r="M163" s="213" t="s">
        <v>1</v>
      </c>
      <c r="N163" s="214" t="s">
        <v>40</v>
      </c>
      <c r="O163" s="215"/>
      <c r="P163" s="215"/>
      <c r="Q163" s="215"/>
      <c r="R163" s="215"/>
      <c r="S163" s="215"/>
      <c r="T163" s="216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5" t="s">
        <v>365</v>
      </c>
      <c r="AU163" s="15" t="s">
        <v>82</v>
      </c>
      <c r="AY163" s="15" t="s">
        <v>365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I163*H163</f>
        <v>0</v>
      </c>
    </row>
    <row r="164" s="2" customFormat="1" ht="6.96" customHeight="1">
      <c r="A164" s="34"/>
      <c r="B164" s="61"/>
      <c r="C164" s="62"/>
      <c r="D164" s="62"/>
      <c r="E164" s="62"/>
      <c r="F164" s="62"/>
      <c r="G164" s="62"/>
      <c r="H164" s="62"/>
      <c r="I164" s="62"/>
      <c r="J164" s="62"/>
      <c r="K164" s="62"/>
      <c r="L164" s="35"/>
      <c r="M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</sheetData>
  <autoFilter ref="C125:K163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dataValidations count="2">
    <dataValidation type="list" allowBlank="1" showInputMessage="1" showErrorMessage="1" error="Povolené sú hodnoty K, M." sqref="D159:D164">
      <formula1>"K, M"</formula1>
    </dataValidation>
    <dataValidation type="list" allowBlank="1" showInputMessage="1" showErrorMessage="1" error="Povolené sú hodnoty základná, znížená, nulová." sqref="N159:N16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493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ROUND((ROUND((SUM(BE129:BE179)),  2) + SUM(BE181:BE185)), 2)</f>
        <v>0</v>
      </c>
      <c r="G33" s="129"/>
      <c r="H33" s="129"/>
      <c r="I33" s="130">
        <v>0.20000000000000001</v>
      </c>
      <c r="J33" s="128">
        <f>ROUND((ROUND(((SUM(BE129:BE179))*I33),  2) + (SUM(BE181:BE185)*I33)),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ROUND((ROUND((SUM(BF129:BF179)),  2) + SUM(BF181:BF185)), 2)</f>
        <v>0</v>
      </c>
      <c r="G34" s="129"/>
      <c r="H34" s="129"/>
      <c r="I34" s="130">
        <v>0.20000000000000001</v>
      </c>
      <c r="J34" s="128">
        <f>ROUND((ROUND(((SUM(BF129:BF179))*I34),  2) + (SUM(BF181:BF185)*I34)),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ROUND((ROUND((SUM(BG129:BG179)),  2) + SUM(BG181:BG185)),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ROUND((ROUND((SUM(BH129:BH179)),  2) + SUM(BH181:BH185)),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ROUND((ROUND((SUM(BI129:BI179)),  2) + SUM(BI181:BI185)),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05 - Sklad bicyklov a športového náradia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J129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J130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367</v>
      </c>
      <c r="E98" s="150"/>
      <c r="F98" s="150"/>
      <c r="G98" s="150"/>
      <c r="H98" s="150"/>
      <c r="I98" s="150"/>
      <c r="J98" s="151">
        <f>J131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368</v>
      </c>
      <c r="E99" s="150"/>
      <c r="F99" s="150"/>
      <c r="G99" s="150"/>
      <c r="H99" s="150"/>
      <c r="I99" s="150"/>
      <c r="J99" s="151">
        <f>J139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114</v>
      </c>
      <c r="E100" s="150"/>
      <c r="F100" s="150"/>
      <c r="G100" s="150"/>
      <c r="H100" s="150"/>
      <c r="I100" s="150"/>
      <c r="J100" s="151">
        <f>J143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115</v>
      </c>
      <c r="E101" s="150"/>
      <c r="F101" s="150"/>
      <c r="G101" s="150"/>
      <c r="H101" s="150"/>
      <c r="I101" s="150"/>
      <c r="J101" s="151">
        <f>J145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117</v>
      </c>
      <c r="E102" s="150"/>
      <c r="F102" s="150"/>
      <c r="G102" s="150"/>
      <c r="H102" s="150"/>
      <c r="I102" s="150"/>
      <c r="J102" s="151">
        <f>J148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118</v>
      </c>
      <c r="E103" s="150"/>
      <c r="F103" s="150"/>
      <c r="G103" s="150"/>
      <c r="H103" s="150"/>
      <c r="I103" s="150"/>
      <c r="J103" s="151">
        <f>J151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4"/>
      <c r="C104" s="9"/>
      <c r="D104" s="145" t="s">
        <v>119</v>
      </c>
      <c r="E104" s="146"/>
      <c r="F104" s="146"/>
      <c r="G104" s="146"/>
      <c r="H104" s="146"/>
      <c r="I104" s="146"/>
      <c r="J104" s="147">
        <f>J153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8"/>
      <c r="C105" s="10"/>
      <c r="D105" s="149" t="s">
        <v>369</v>
      </c>
      <c r="E105" s="150"/>
      <c r="F105" s="150"/>
      <c r="G105" s="150"/>
      <c r="H105" s="150"/>
      <c r="I105" s="150"/>
      <c r="J105" s="151">
        <f>J154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121</v>
      </c>
      <c r="E106" s="150"/>
      <c r="F106" s="150"/>
      <c r="G106" s="150"/>
      <c r="H106" s="150"/>
      <c r="I106" s="150"/>
      <c r="J106" s="151">
        <f>J161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8"/>
      <c r="C107" s="10"/>
      <c r="D107" s="149" t="s">
        <v>122</v>
      </c>
      <c r="E107" s="150"/>
      <c r="F107" s="150"/>
      <c r="G107" s="150"/>
      <c r="H107" s="150"/>
      <c r="I107" s="150"/>
      <c r="J107" s="151">
        <f>J167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8"/>
      <c r="C108" s="10"/>
      <c r="D108" s="149" t="s">
        <v>124</v>
      </c>
      <c r="E108" s="150"/>
      <c r="F108" s="150"/>
      <c r="G108" s="150"/>
      <c r="H108" s="150"/>
      <c r="I108" s="150"/>
      <c r="J108" s="151">
        <f>J174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1.84" customHeight="1">
      <c r="A109" s="9"/>
      <c r="B109" s="144"/>
      <c r="C109" s="9"/>
      <c r="D109" s="152" t="s">
        <v>128</v>
      </c>
      <c r="E109" s="9"/>
      <c r="F109" s="9"/>
      <c r="G109" s="9"/>
      <c r="H109" s="9"/>
      <c r="I109" s="9"/>
      <c r="J109" s="153">
        <f>J180</f>
        <v>0</v>
      </c>
      <c r="K109" s="9"/>
      <c r="L109" s="14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5" s="2" customFormat="1" ht="6.96" customHeight="1">
      <c r="A115" s="34"/>
      <c r="B115" s="63"/>
      <c r="C115" s="64"/>
      <c r="D115" s="64"/>
      <c r="E115" s="64"/>
      <c r="F115" s="64"/>
      <c r="G115" s="64"/>
      <c r="H115" s="64"/>
      <c r="I115" s="64"/>
      <c r="J115" s="64"/>
      <c r="K115" s="6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4.96" customHeight="1">
      <c r="A116" s="34"/>
      <c r="B116" s="35"/>
      <c r="C116" s="19" t="s">
        <v>129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15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122" t="str">
        <f>E7</f>
        <v>ŠKOLAKKLUB - REKONŠTRUKCIA EXTERIÉROV</v>
      </c>
      <c r="F119" s="28"/>
      <c r="G119" s="28"/>
      <c r="H119" s="28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106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E9</f>
        <v>05 - Sklad bicyklov a športového náradia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F12</f>
        <v>Mestká časť Bratislava - Nové Mesto</v>
      </c>
      <c r="G123" s="34"/>
      <c r="H123" s="34"/>
      <c r="I123" s="28" t="s">
        <v>21</v>
      </c>
      <c r="J123" s="70" t="str">
        <f>IF(J12="","",J12)</f>
        <v>9. 6. 2021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E15</f>
        <v>Mestká časť Bratislava - Nové Mesto</v>
      </c>
      <c r="G125" s="34"/>
      <c r="H125" s="34"/>
      <c r="I125" s="28" t="s">
        <v>28</v>
      </c>
      <c r="J125" s="32" t="str">
        <f>E21</f>
        <v>LENKA GULACOVÁ, IRENEJ ŠEREŠ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26</v>
      </c>
      <c r="D126" s="34"/>
      <c r="E126" s="34"/>
      <c r="F126" s="23" t="str">
        <f>IF(E18="","",E18)</f>
        <v>Vyplň údaj</v>
      </c>
      <c r="G126" s="34"/>
      <c r="H126" s="34"/>
      <c r="I126" s="28" t="s">
        <v>31</v>
      </c>
      <c r="J126" s="32" t="str">
        <f>E24</f>
        <v>Ing. arch. Irenej Šereš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54"/>
      <c r="B128" s="155"/>
      <c r="C128" s="156" t="s">
        <v>130</v>
      </c>
      <c r="D128" s="157" t="s">
        <v>59</v>
      </c>
      <c r="E128" s="157" t="s">
        <v>55</v>
      </c>
      <c r="F128" s="157" t="s">
        <v>56</v>
      </c>
      <c r="G128" s="157" t="s">
        <v>131</v>
      </c>
      <c r="H128" s="157" t="s">
        <v>132</v>
      </c>
      <c r="I128" s="157" t="s">
        <v>133</v>
      </c>
      <c r="J128" s="158" t="s">
        <v>110</v>
      </c>
      <c r="K128" s="159" t="s">
        <v>134</v>
      </c>
      <c r="L128" s="160"/>
      <c r="M128" s="87" t="s">
        <v>1</v>
      </c>
      <c r="N128" s="88" t="s">
        <v>38</v>
      </c>
      <c r="O128" s="88" t="s">
        <v>135</v>
      </c>
      <c r="P128" s="88" t="s">
        <v>136</v>
      </c>
      <c r="Q128" s="88" t="s">
        <v>137</v>
      </c>
      <c r="R128" s="88" t="s">
        <v>138</v>
      </c>
      <c r="S128" s="88" t="s">
        <v>139</v>
      </c>
      <c r="T128" s="89" t="s">
        <v>140</v>
      </c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</row>
    <row r="129" s="2" customFormat="1" ht="22.8" customHeight="1">
      <c r="A129" s="34"/>
      <c r="B129" s="35"/>
      <c r="C129" s="94" t="s">
        <v>111</v>
      </c>
      <c r="D129" s="34"/>
      <c r="E129" s="34"/>
      <c r="F129" s="34"/>
      <c r="G129" s="34"/>
      <c r="H129" s="34"/>
      <c r="I129" s="34"/>
      <c r="J129" s="161">
        <f>BK129</f>
        <v>0</v>
      </c>
      <c r="K129" s="34"/>
      <c r="L129" s="35"/>
      <c r="M129" s="90"/>
      <c r="N129" s="74"/>
      <c r="O129" s="91"/>
      <c r="P129" s="162">
        <f>P130+P153+P180</f>
        <v>0</v>
      </c>
      <c r="Q129" s="91"/>
      <c r="R129" s="162">
        <f>R130+R153+R180</f>
        <v>42.368090199999997</v>
      </c>
      <c r="S129" s="91"/>
      <c r="T129" s="163">
        <f>T130+T153+T180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73</v>
      </c>
      <c r="AU129" s="15" t="s">
        <v>112</v>
      </c>
      <c r="BK129" s="164">
        <f>BK130+BK153+BK180</f>
        <v>0</v>
      </c>
    </row>
    <row r="130" s="12" customFormat="1" ht="25.92" customHeight="1">
      <c r="A130" s="12"/>
      <c r="B130" s="165"/>
      <c r="C130" s="12"/>
      <c r="D130" s="166" t="s">
        <v>73</v>
      </c>
      <c r="E130" s="167" t="s">
        <v>141</v>
      </c>
      <c r="F130" s="167" t="s">
        <v>142</v>
      </c>
      <c r="G130" s="12"/>
      <c r="H130" s="12"/>
      <c r="I130" s="168"/>
      <c r="J130" s="153">
        <f>BK130</f>
        <v>0</v>
      </c>
      <c r="K130" s="12"/>
      <c r="L130" s="165"/>
      <c r="M130" s="169"/>
      <c r="N130" s="170"/>
      <c r="O130" s="170"/>
      <c r="P130" s="171">
        <f>P131+P139+P143+P145+P148+P151</f>
        <v>0</v>
      </c>
      <c r="Q130" s="170"/>
      <c r="R130" s="171">
        <f>R131+R139+R143+R145+R148+R151</f>
        <v>36.905316399999997</v>
      </c>
      <c r="S130" s="170"/>
      <c r="T130" s="172">
        <f>T131+T139+T143+T145+T148+T151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6" t="s">
        <v>82</v>
      </c>
      <c r="AT130" s="173" t="s">
        <v>73</v>
      </c>
      <c r="AU130" s="173" t="s">
        <v>74</v>
      </c>
      <c r="AY130" s="166" t="s">
        <v>143</v>
      </c>
      <c r="BK130" s="174">
        <f>BK131+BK139+BK143+BK145+BK148+BK151</f>
        <v>0</v>
      </c>
    </row>
    <row r="131" s="12" customFormat="1" ht="22.8" customHeight="1">
      <c r="A131" s="12"/>
      <c r="B131" s="165"/>
      <c r="C131" s="12"/>
      <c r="D131" s="166" t="s">
        <v>73</v>
      </c>
      <c r="E131" s="175" t="s">
        <v>82</v>
      </c>
      <c r="F131" s="175" t="s">
        <v>371</v>
      </c>
      <c r="G131" s="12"/>
      <c r="H131" s="12"/>
      <c r="I131" s="168"/>
      <c r="J131" s="176">
        <f>BK131</f>
        <v>0</v>
      </c>
      <c r="K131" s="12"/>
      <c r="L131" s="165"/>
      <c r="M131" s="169"/>
      <c r="N131" s="170"/>
      <c r="O131" s="170"/>
      <c r="P131" s="171">
        <f>SUM(P132:P138)</f>
        <v>0</v>
      </c>
      <c r="Q131" s="170"/>
      <c r="R131" s="171">
        <f>SUM(R132:R138)</f>
        <v>0</v>
      </c>
      <c r="S131" s="170"/>
      <c r="T131" s="172">
        <f>SUM(T132:T138)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6" t="s">
        <v>82</v>
      </c>
      <c r="AT131" s="173" t="s">
        <v>73</v>
      </c>
      <c r="AU131" s="173" t="s">
        <v>82</v>
      </c>
      <c r="AY131" s="166" t="s">
        <v>143</v>
      </c>
      <c r="BK131" s="174">
        <f>SUM(BK132:BK138)</f>
        <v>0</v>
      </c>
    </row>
    <row r="132" s="2" customFormat="1" ht="21.75" customHeight="1">
      <c r="A132" s="34"/>
      <c r="B132" s="177"/>
      <c r="C132" s="178" t="s">
        <v>372</v>
      </c>
      <c r="D132" s="178" t="s">
        <v>147</v>
      </c>
      <c r="E132" s="179" t="s">
        <v>373</v>
      </c>
      <c r="F132" s="180" t="s">
        <v>374</v>
      </c>
      <c r="G132" s="181" t="s">
        <v>375</v>
      </c>
      <c r="H132" s="182">
        <v>8.3699999999999992</v>
      </c>
      <c r="I132" s="183"/>
      <c r="J132" s="184">
        <f>ROUND(I132*H132,2)</f>
        <v>0</v>
      </c>
      <c r="K132" s="185"/>
      <c r="L132" s="35"/>
      <c r="M132" s="186" t="s">
        <v>1</v>
      </c>
      <c r="N132" s="187" t="s">
        <v>40</v>
      </c>
      <c r="O132" s="78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0" t="s">
        <v>144</v>
      </c>
      <c r="AT132" s="190" t="s">
        <v>147</v>
      </c>
      <c r="AU132" s="190" t="s">
        <v>151</v>
      </c>
      <c r="AY132" s="15" t="s">
        <v>143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5" t="s">
        <v>151</v>
      </c>
      <c r="BK132" s="191">
        <f>ROUND(I132*H132,2)</f>
        <v>0</v>
      </c>
      <c r="BL132" s="15" t="s">
        <v>144</v>
      </c>
      <c r="BM132" s="190" t="s">
        <v>376</v>
      </c>
    </row>
    <row r="133" s="2" customFormat="1" ht="24.15" customHeight="1">
      <c r="A133" s="34"/>
      <c r="B133" s="177"/>
      <c r="C133" s="178" t="s">
        <v>377</v>
      </c>
      <c r="D133" s="178" t="s">
        <v>147</v>
      </c>
      <c r="E133" s="179" t="s">
        <v>378</v>
      </c>
      <c r="F133" s="180" t="s">
        <v>379</v>
      </c>
      <c r="G133" s="181" t="s">
        <v>375</v>
      </c>
      <c r="H133" s="182">
        <v>8.3699999999999992</v>
      </c>
      <c r="I133" s="183"/>
      <c r="J133" s="184">
        <f>ROUND(I133*H133,2)</f>
        <v>0</v>
      </c>
      <c r="K133" s="185"/>
      <c r="L133" s="35"/>
      <c r="M133" s="186" t="s">
        <v>1</v>
      </c>
      <c r="N133" s="187" t="s">
        <v>40</v>
      </c>
      <c r="O133" s="78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0" t="s">
        <v>144</v>
      </c>
      <c r="AT133" s="190" t="s">
        <v>147</v>
      </c>
      <c r="AU133" s="190" t="s">
        <v>151</v>
      </c>
      <c r="AY133" s="15" t="s">
        <v>143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5" t="s">
        <v>151</v>
      </c>
      <c r="BK133" s="191">
        <f>ROUND(I133*H133,2)</f>
        <v>0</v>
      </c>
      <c r="BL133" s="15" t="s">
        <v>144</v>
      </c>
      <c r="BM133" s="190" t="s">
        <v>380</v>
      </c>
    </row>
    <row r="134" s="2" customFormat="1" ht="24.15" customHeight="1">
      <c r="A134" s="34"/>
      <c r="B134" s="177"/>
      <c r="C134" s="178" t="s">
        <v>381</v>
      </c>
      <c r="D134" s="178" t="s">
        <v>147</v>
      </c>
      <c r="E134" s="179" t="s">
        <v>382</v>
      </c>
      <c r="F134" s="180" t="s">
        <v>383</v>
      </c>
      <c r="G134" s="181" t="s">
        <v>375</v>
      </c>
      <c r="H134" s="182">
        <v>8.3699999999999992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384</v>
      </c>
    </row>
    <row r="135" s="2" customFormat="1" ht="33" customHeight="1">
      <c r="A135" s="34"/>
      <c r="B135" s="177"/>
      <c r="C135" s="178" t="s">
        <v>385</v>
      </c>
      <c r="D135" s="178" t="s">
        <v>147</v>
      </c>
      <c r="E135" s="179" t="s">
        <v>386</v>
      </c>
      <c r="F135" s="180" t="s">
        <v>387</v>
      </c>
      <c r="G135" s="181" t="s">
        <v>375</v>
      </c>
      <c r="H135" s="182">
        <v>8.3699999999999992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388</v>
      </c>
    </row>
    <row r="136" s="2" customFormat="1" ht="37.8" customHeight="1">
      <c r="A136" s="34"/>
      <c r="B136" s="177"/>
      <c r="C136" s="178" t="s">
        <v>389</v>
      </c>
      <c r="D136" s="178" t="s">
        <v>147</v>
      </c>
      <c r="E136" s="179" t="s">
        <v>390</v>
      </c>
      <c r="F136" s="180" t="s">
        <v>391</v>
      </c>
      <c r="G136" s="181" t="s">
        <v>375</v>
      </c>
      <c r="H136" s="182">
        <v>83.700000000000003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392</v>
      </c>
    </row>
    <row r="137" s="2" customFormat="1" ht="16.5" customHeight="1">
      <c r="A137" s="34"/>
      <c r="B137" s="177"/>
      <c r="C137" s="178" t="s">
        <v>393</v>
      </c>
      <c r="D137" s="178" t="s">
        <v>147</v>
      </c>
      <c r="E137" s="179" t="s">
        <v>394</v>
      </c>
      <c r="F137" s="180" t="s">
        <v>395</v>
      </c>
      <c r="G137" s="181" t="s">
        <v>375</v>
      </c>
      <c r="H137" s="182">
        <v>8.3699999999999992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396</v>
      </c>
    </row>
    <row r="138" s="2" customFormat="1" ht="24.15" customHeight="1">
      <c r="A138" s="34"/>
      <c r="B138" s="177"/>
      <c r="C138" s="178" t="s">
        <v>397</v>
      </c>
      <c r="D138" s="178" t="s">
        <v>147</v>
      </c>
      <c r="E138" s="179" t="s">
        <v>398</v>
      </c>
      <c r="F138" s="180" t="s">
        <v>399</v>
      </c>
      <c r="G138" s="181" t="s">
        <v>207</v>
      </c>
      <c r="H138" s="182">
        <v>13.392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400</v>
      </c>
    </row>
    <row r="139" s="12" customFormat="1" ht="22.8" customHeight="1">
      <c r="A139" s="12"/>
      <c r="B139" s="165"/>
      <c r="C139" s="12"/>
      <c r="D139" s="166" t="s">
        <v>73</v>
      </c>
      <c r="E139" s="175" t="s">
        <v>151</v>
      </c>
      <c r="F139" s="175" t="s">
        <v>401</v>
      </c>
      <c r="G139" s="12"/>
      <c r="H139" s="12"/>
      <c r="I139" s="168"/>
      <c r="J139" s="176">
        <f>BK139</f>
        <v>0</v>
      </c>
      <c r="K139" s="12"/>
      <c r="L139" s="165"/>
      <c r="M139" s="169"/>
      <c r="N139" s="170"/>
      <c r="O139" s="170"/>
      <c r="P139" s="171">
        <f>SUM(P140:P142)</f>
        <v>0</v>
      </c>
      <c r="Q139" s="170"/>
      <c r="R139" s="171">
        <f>SUM(R140:R142)</f>
        <v>19.420024399999996</v>
      </c>
      <c r="S139" s="170"/>
      <c r="T139" s="172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6" t="s">
        <v>82</v>
      </c>
      <c r="AT139" s="173" t="s">
        <v>73</v>
      </c>
      <c r="AU139" s="173" t="s">
        <v>82</v>
      </c>
      <c r="AY139" s="166" t="s">
        <v>143</v>
      </c>
      <c r="BK139" s="174">
        <f>SUM(BK140:BK142)</f>
        <v>0</v>
      </c>
    </row>
    <row r="140" s="2" customFormat="1" ht="24.15" customHeight="1">
      <c r="A140" s="34"/>
      <c r="B140" s="177"/>
      <c r="C140" s="178" t="s">
        <v>402</v>
      </c>
      <c r="D140" s="178" t="s">
        <v>147</v>
      </c>
      <c r="E140" s="179" t="s">
        <v>403</v>
      </c>
      <c r="F140" s="180" t="s">
        <v>404</v>
      </c>
      <c r="G140" s="181" t="s">
        <v>375</v>
      </c>
      <c r="H140" s="182">
        <v>3.1000000000000001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2.0699999999999998</v>
      </c>
      <c r="R140" s="188">
        <f>Q140*H140</f>
        <v>6.4169999999999998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405</v>
      </c>
    </row>
    <row r="141" s="2" customFormat="1" ht="24.15" customHeight="1">
      <c r="A141" s="34"/>
      <c r="B141" s="177"/>
      <c r="C141" s="178" t="s">
        <v>406</v>
      </c>
      <c r="D141" s="178" t="s">
        <v>147</v>
      </c>
      <c r="E141" s="179" t="s">
        <v>407</v>
      </c>
      <c r="F141" s="180" t="s">
        <v>408</v>
      </c>
      <c r="G141" s="181" t="s">
        <v>375</v>
      </c>
      <c r="H141" s="182">
        <v>5.2699999999999996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2.4157199999999999</v>
      </c>
      <c r="R141" s="188">
        <f>Q141*H141</f>
        <v>12.730844399999999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409</v>
      </c>
    </row>
    <row r="142" s="2" customFormat="1" ht="33" customHeight="1">
      <c r="A142" s="34"/>
      <c r="B142" s="177"/>
      <c r="C142" s="178" t="s">
        <v>410</v>
      </c>
      <c r="D142" s="178" t="s">
        <v>147</v>
      </c>
      <c r="E142" s="179" t="s">
        <v>411</v>
      </c>
      <c r="F142" s="180" t="s">
        <v>412</v>
      </c>
      <c r="G142" s="181" t="s">
        <v>150</v>
      </c>
      <c r="H142" s="182">
        <v>31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0.0087799999999999996</v>
      </c>
      <c r="R142" s="188">
        <f>Q142*H142</f>
        <v>0.27217999999999998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413</v>
      </c>
    </row>
    <row r="143" s="12" customFormat="1" ht="22.8" customHeight="1">
      <c r="A143" s="12"/>
      <c r="B143" s="165"/>
      <c r="C143" s="12"/>
      <c r="D143" s="166" t="s">
        <v>73</v>
      </c>
      <c r="E143" s="175" t="s">
        <v>144</v>
      </c>
      <c r="F143" s="175" t="s">
        <v>145</v>
      </c>
      <c r="G143" s="12"/>
      <c r="H143" s="12"/>
      <c r="I143" s="168"/>
      <c r="J143" s="176">
        <f>BK143</f>
        <v>0</v>
      </c>
      <c r="K143" s="12"/>
      <c r="L143" s="165"/>
      <c r="M143" s="169"/>
      <c r="N143" s="170"/>
      <c r="O143" s="170"/>
      <c r="P143" s="171">
        <f>P144</f>
        <v>0</v>
      </c>
      <c r="Q143" s="170"/>
      <c r="R143" s="171">
        <f>R144</f>
        <v>5.01952</v>
      </c>
      <c r="S143" s="170"/>
      <c r="T143" s="172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6" t="s">
        <v>82</v>
      </c>
      <c r="AT143" s="173" t="s">
        <v>73</v>
      </c>
      <c r="AU143" s="173" t="s">
        <v>82</v>
      </c>
      <c r="AY143" s="166" t="s">
        <v>143</v>
      </c>
      <c r="BK143" s="174">
        <f>BK144</f>
        <v>0</v>
      </c>
    </row>
    <row r="144" s="2" customFormat="1" ht="24.15" customHeight="1">
      <c r="A144" s="34"/>
      <c r="B144" s="177"/>
      <c r="C144" s="178" t="s">
        <v>146</v>
      </c>
      <c r="D144" s="178" t="s">
        <v>147</v>
      </c>
      <c r="E144" s="179" t="s">
        <v>148</v>
      </c>
      <c r="F144" s="180" t="s">
        <v>149</v>
      </c>
      <c r="G144" s="181" t="s">
        <v>150</v>
      </c>
      <c r="H144" s="182">
        <v>31</v>
      </c>
      <c r="I144" s="183"/>
      <c r="J144" s="184">
        <f>ROUND(I144*H144,2)</f>
        <v>0</v>
      </c>
      <c r="K144" s="185"/>
      <c r="L144" s="35"/>
      <c r="M144" s="186" t="s">
        <v>1</v>
      </c>
      <c r="N144" s="187" t="s">
        <v>40</v>
      </c>
      <c r="O144" s="78"/>
      <c r="P144" s="188">
        <f>O144*H144</f>
        <v>0</v>
      </c>
      <c r="Q144" s="188">
        <v>0.16192000000000001</v>
      </c>
      <c r="R144" s="188">
        <f>Q144*H144</f>
        <v>5.01952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144</v>
      </c>
      <c r="AT144" s="190" t="s">
        <v>147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152</v>
      </c>
    </row>
    <row r="145" s="12" customFormat="1" ht="22.8" customHeight="1">
      <c r="A145" s="12"/>
      <c r="B145" s="165"/>
      <c r="C145" s="12"/>
      <c r="D145" s="166" t="s">
        <v>73</v>
      </c>
      <c r="E145" s="175" t="s">
        <v>153</v>
      </c>
      <c r="F145" s="175" t="s">
        <v>154</v>
      </c>
      <c r="G145" s="12"/>
      <c r="H145" s="12"/>
      <c r="I145" s="168"/>
      <c r="J145" s="176">
        <f>BK145</f>
        <v>0</v>
      </c>
      <c r="K145" s="12"/>
      <c r="L145" s="165"/>
      <c r="M145" s="169"/>
      <c r="N145" s="170"/>
      <c r="O145" s="170"/>
      <c r="P145" s="171">
        <f>SUM(P146:P147)</f>
        <v>0</v>
      </c>
      <c r="Q145" s="170"/>
      <c r="R145" s="171">
        <f>SUM(R146:R147)</f>
        <v>8.6855799999999999</v>
      </c>
      <c r="S145" s="170"/>
      <c r="T145" s="172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6" t="s">
        <v>82</v>
      </c>
      <c r="AT145" s="173" t="s">
        <v>73</v>
      </c>
      <c r="AU145" s="173" t="s">
        <v>82</v>
      </c>
      <c r="AY145" s="166" t="s">
        <v>143</v>
      </c>
      <c r="BK145" s="174">
        <f>SUM(BK146:BK147)</f>
        <v>0</v>
      </c>
    </row>
    <row r="146" s="2" customFormat="1" ht="37.8" customHeight="1">
      <c r="A146" s="34"/>
      <c r="B146" s="177"/>
      <c r="C146" s="178" t="s">
        <v>155</v>
      </c>
      <c r="D146" s="178" t="s">
        <v>147</v>
      </c>
      <c r="E146" s="179" t="s">
        <v>156</v>
      </c>
      <c r="F146" s="180" t="s">
        <v>157</v>
      </c>
      <c r="G146" s="181" t="s">
        <v>150</v>
      </c>
      <c r="H146" s="182">
        <v>31</v>
      </c>
      <c r="I146" s="183"/>
      <c r="J146" s="184">
        <f>ROUND(I146*H146,2)</f>
        <v>0</v>
      </c>
      <c r="K146" s="185"/>
      <c r="L146" s="35"/>
      <c r="M146" s="186" t="s">
        <v>1</v>
      </c>
      <c r="N146" s="187" t="s">
        <v>40</v>
      </c>
      <c r="O146" s="78"/>
      <c r="P146" s="188">
        <f>O146*H146</f>
        <v>0</v>
      </c>
      <c r="Q146" s="188">
        <v>0.092499999999999999</v>
      </c>
      <c r="R146" s="188">
        <f>Q146*H146</f>
        <v>2.8675000000000002</v>
      </c>
      <c r="S146" s="188">
        <v>0</v>
      </c>
      <c r="T146" s="18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144</v>
      </c>
      <c r="AT146" s="190" t="s">
        <v>147</v>
      </c>
      <c r="AU146" s="190" t="s">
        <v>151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158</v>
      </c>
    </row>
    <row r="147" s="2" customFormat="1" ht="24.15" customHeight="1">
      <c r="A147" s="34"/>
      <c r="B147" s="177"/>
      <c r="C147" s="192" t="s">
        <v>159</v>
      </c>
      <c r="D147" s="192" t="s">
        <v>160</v>
      </c>
      <c r="E147" s="193" t="s">
        <v>161</v>
      </c>
      <c r="F147" s="194" t="s">
        <v>162</v>
      </c>
      <c r="G147" s="195" t="s">
        <v>150</v>
      </c>
      <c r="H147" s="196">
        <v>31.620000000000001</v>
      </c>
      <c r="I147" s="197"/>
      <c r="J147" s="198">
        <f>ROUND(I147*H147,2)</f>
        <v>0</v>
      </c>
      <c r="K147" s="199"/>
      <c r="L147" s="200"/>
      <c r="M147" s="201" t="s">
        <v>1</v>
      </c>
      <c r="N147" s="202" t="s">
        <v>40</v>
      </c>
      <c r="O147" s="78"/>
      <c r="P147" s="188">
        <f>O147*H147</f>
        <v>0</v>
      </c>
      <c r="Q147" s="188">
        <v>0.184</v>
      </c>
      <c r="R147" s="188">
        <f>Q147*H147</f>
        <v>5.8180800000000001</v>
      </c>
      <c r="S147" s="188">
        <v>0</v>
      </c>
      <c r="T147" s="18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163</v>
      </c>
      <c r="AT147" s="190" t="s">
        <v>160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164</v>
      </c>
    </row>
    <row r="148" s="12" customFormat="1" ht="22.8" customHeight="1">
      <c r="A148" s="12"/>
      <c r="B148" s="165"/>
      <c r="C148" s="12"/>
      <c r="D148" s="166" t="s">
        <v>73</v>
      </c>
      <c r="E148" s="175" t="s">
        <v>188</v>
      </c>
      <c r="F148" s="175" t="s">
        <v>189</v>
      </c>
      <c r="G148" s="12"/>
      <c r="H148" s="12"/>
      <c r="I148" s="168"/>
      <c r="J148" s="176">
        <f>BK148</f>
        <v>0</v>
      </c>
      <c r="K148" s="12"/>
      <c r="L148" s="165"/>
      <c r="M148" s="169"/>
      <c r="N148" s="170"/>
      <c r="O148" s="170"/>
      <c r="P148" s="171">
        <f>SUM(P149:P150)</f>
        <v>0</v>
      </c>
      <c r="Q148" s="170"/>
      <c r="R148" s="171">
        <f>SUM(R149:R150)</f>
        <v>3.780192</v>
      </c>
      <c r="S148" s="170"/>
      <c r="T148" s="172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6" t="s">
        <v>82</v>
      </c>
      <c r="AT148" s="173" t="s">
        <v>73</v>
      </c>
      <c r="AU148" s="173" t="s">
        <v>82</v>
      </c>
      <c r="AY148" s="166" t="s">
        <v>143</v>
      </c>
      <c r="BK148" s="174">
        <f>SUM(BK149:BK150)</f>
        <v>0</v>
      </c>
    </row>
    <row r="149" s="2" customFormat="1" ht="37.8" customHeight="1">
      <c r="A149" s="34"/>
      <c r="B149" s="177"/>
      <c r="C149" s="178" t="s">
        <v>414</v>
      </c>
      <c r="D149" s="178" t="s">
        <v>147</v>
      </c>
      <c r="E149" s="179" t="s">
        <v>415</v>
      </c>
      <c r="F149" s="180" t="s">
        <v>416</v>
      </c>
      <c r="G149" s="181" t="s">
        <v>202</v>
      </c>
      <c r="H149" s="182">
        <v>31.199999999999999</v>
      </c>
      <c r="I149" s="183"/>
      <c r="J149" s="184">
        <f>ROUND(I149*H149,2)</f>
        <v>0</v>
      </c>
      <c r="K149" s="185"/>
      <c r="L149" s="35"/>
      <c r="M149" s="186" t="s">
        <v>1</v>
      </c>
      <c r="N149" s="187" t="s">
        <v>40</v>
      </c>
      <c r="O149" s="78"/>
      <c r="P149" s="188">
        <f>O149*H149</f>
        <v>0</v>
      </c>
      <c r="Q149" s="188">
        <v>0.097930000000000003</v>
      </c>
      <c r="R149" s="188">
        <f>Q149*H149</f>
        <v>3.0554160000000001</v>
      </c>
      <c r="S149" s="188">
        <v>0</v>
      </c>
      <c r="T149" s="189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0" t="s">
        <v>144</v>
      </c>
      <c r="AT149" s="190" t="s">
        <v>147</v>
      </c>
      <c r="AU149" s="190" t="s">
        <v>151</v>
      </c>
      <c r="AY149" s="15" t="s">
        <v>143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5" t="s">
        <v>151</v>
      </c>
      <c r="BK149" s="191">
        <f>ROUND(I149*H149,2)</f>
        <v>0</v>
      </c>
      <c r="BL149" s="15" t="s">
        <v>144</v>
      </c>
      <c r="BM149" s="190" t="s">
        <v>417</v>
      </c>
    </row>
    <row r="150" s="2" customFormat="1" ht="21.75" customHeight="1">
      <c r="A150" s="34"/>
      <c r="B150" s="177"/>
      <c r="C150" s="192" t="s">
        <v>418</v>
      </c>
      <c r="D150" s="192" t="s">
        <v>160</v>
      </c>
      <c r="E150" s="193" t="s">
        <v>419</v>
      </c>
      <c r="F150" s="194" t="s">
        <v>420</v>
      </c>
      <c r="G150" s="195" t="s">
        <v>197</v>
      </c>
      <c r="H150" s="196">
        <v>31.512</v>
      </c>
      <c r="I150" s="197"/>
      <c r="J150" s="198">
        <f>ROUND(I150*H150,2)</f>
        <v>0</v>
      </c>
      <c r="K150" s="199"/>
      <c r="L150" s="200"/>
      <c r="M150" s="201" t="s">
        <v>1</v>
      </c>
      <c r="N150" s="202" t="s">
        <v>40</v>
      </c>
      <c r="O150" s="78"/>
      <c r="P150" s="188">
        <f>O150*H150</f>
        <v>0</v>
      </c>
      <c r="Q150" s="188">
        <v>0.023</v>
      </c>
      <c r="R150" s="188">
        <f>Q150*H150</f>
        <v>0.72477599999999998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163</v>
      </c>
      <c r="AT150" s="190" t="s">
        <v>160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421</v>
      </c>
    </row>
    <row r="151" s="12" customFormat="1" ht="22.8" customHeight="1">
      <c r="A151" s="12"/>
      <c r="B151" s="165"/>
      <c r="C151" s="12"/>
      <c r="D151" s="166" t="s">
        <v>73</v>
      </c>
      <c r="E151" s="175" t="s">
        <v>102</v>
      </c>
      <c r="F151" s="175" t="s">
        <v>217</v>
      </c>
      <c r="G151" s="12"/>
      <c r="H151" s="12"/>
      <c r="I151" s="168"/>
      <c r="J151" s="176">
        <f>BK151</f>
        <v>0</v>
      </c>
      <c r="K151" s="12"/>
      <c r="L151" s="165"/>
      <c r="M151" s="169"/>
      <c r="N151" s="170"/>
      <c r="O151" s="170"/>
      <c r="P151" s="171">
        <f>P152</f>
        <v>0</v>
      </c>
      <c r="Q151" s="170"/>
      <c r="R151" s="171">
        <f>R152</f>
        <v>0</v>
      </c>
      <c r="S151" s="170"/>
      <c r="T151" s="172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6" t="s">
        <v>82</v>
      </c>
      <c r="AT151" s="173" t="s">
        <v>73</v>
      </c>
      <c r="AU151" s="173" t="s">
        <v>82</v>
      </c>
      <c r="AY151" s="166" t="s">
        <v>143</v>
      </c>
      <c r="BK151" s="174">
        <f>BK152</f>
        <v>0</v>
      </c>
    </row>
    <row r="152" s="2" customFormat="1" ht="24.15" customHeight="1">
      <c r="A152" s="34"/>
      <c r="B152" s="177"/>
      <c r="C152" s="178" t="s">
        <v>218</v>
      </c>
      <c r="D152" s="178" t="s">
        <v>147</v>
      </c>
      <c r="E152" s="179" t="s">
        <v>219</v>
      </c>
      <c r="F152" s="180" t="s">
        <v>220</v>
      </c>
      <c r="G152" s="181" t="s">
        <v>207</v>
      </c>
      <c r="H152" s="182">
        <v>36.905000000000001</v>
      </c>
      <c r="I152" s="183"/>
      <c r="J152" s="184">
        <f>ROUND(I152*H152,2)</f>
        <v>0</v>
      </c>
      <c r="K152" s="185"/>
      <c r="L152" s="35"/>
      <c r="M152" s="186" t="s">
        <v>1</v>
      </c>
      <c r="N152" s="187" t="s">
        <v>40</v>
      </c>
      <c r="O152" s="78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144</v>
      </c>
      <c r="AT152" s="190" t="s">
        <v>147</v>
      </c>
      <c r="AU152" s="190" t="s">
        <v>151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144</v>
      </c>
      <c r="BM152" s="190" t="s">
        <v>221</v>
      </c>
    </row>
    <row r="153" s="12" customFormat="1" ht="25.92" customHeight="1">
      <c r="A153" s="12"/>
      <c r="B153" s="165"/>
      <c r="C153" s="12"/>
      <c r="D153" s="166" t="s">
        <v>73</v>
      </c>
      <c r="E153" s="167" t="s">
        <v>222</v>
      </c>
      <c r="F153" s="167" t="s">
        <v>223</v>
      </c>
      <c r="G153" s="12"/>
      <c r="H153" s="12"/>
      <c r="I153" s="168"/>
      <c r="J153" s="153">
        <f>BK153</f>
        <v>0</v>
      </c>
      <c r="K153" s="12"/>
      <c r="L153" s="165"/>
      <c r="M153" s="169"/>
      <c r="N153" s="170"/>
      <c r="O153" s="170"/>
      <c r="P153" s="171">
        <f>P154+P161+P167+P174</f>
        <v>0</v>
      </c>
      <c r="Q153" s="170"/>
      <c r="R153" s="171">
        <f>R154+R161+R167+R174</f>
        <v>5.462773799999999</v>
      </c>
      <c r="S153" s="170"/>
      <c r="T153" s="172">
        <f>T154+T161+T167+T174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6" t="s">
        <v>151</v>
      </c>
      <c r="AT153" s="173" t="s">
        <v>73</v>
      </c>
      <c r="AU153" s="173" t="s">
        <v>74</v>
      </c>
      <c r="AY153" s="166" t="s">
        <v>143</v>
      </c>
      <c r="BK153" s="174">
        <f>BK154+BK161+BK167+BK174</f>
        <v>0</v>
      </c>
    </row>
    <row r="154" s="12" customFormat="1" ht="22.8" customHeight="1">
      <c r="A154" s="12"/>
      <c r="B154" s="165"/>
      <c r="C154" s="12"/>
      <c r="D154" s="166" t="s">
        <v>73</v>
      </c>
      <c r="E154" s="175" t="s">
        <v>422</v>
      </c>
      <c r="F154" s="175" t="s">
        <v>423</v>
      </c>
      <c r="G154" s="12"/>
      <c r="H154" s="12"/>
      <c r="I154" s="168"/>
      <c r="J154" s="176">
        <f>BK154</f>
        <v>0</v>
      </c>
      <c r="K154" s="12"/>
      <c r="L154" s="165"/>
      <c r="M154" s="169"/>
      <c r="N154" s="170"/>
      <c r="O154" s="170"/>
      <c r="P154" s="171">
        <f>SUM(P155:P160)</f>
        <v>0</v>
      </c>
      <c r="Q154" s="170"/>
      <c r="R154" s="171">
        <f>SUM(R155:R160)</f>
        <v>4.0860819999999993</v>
      </c>
      <c r="S154" s="170"/>
      <c r="T154" s="172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151</v>
      </c>
      <c r="AT154" s="173" t="s">
        <v>73</v>
      </c>
      <c r="AU154" s="173" t="s">
        <v>82</v>
      </c>
      <c r="AY154" s="166" t="s">
        <v>143</v>
      </c>
      <c r="BK154" s="174">
        <f>SUM(BK155:BK160)</f>
        <v>0</v>
      </c>
    </row>
    <row r="155" s="2" customFormat="1" ht="24.15" customHeight="1">
      <c r="A155" s="34"/>
      <c r="B155" s="177"/>
      <c r="C155" s="178" t="s">
        <v>494</v>
      </c>
      <c r="D155" s="178" t="s">
        <v>147</v>
      </c>
      <c r="E155" s="179" t="s">
        <v>424</v>
      </c>
      <c r="F155" s="180" t="s">
        <v>425</v>
      </c>
      <c r="G155" s="181" t="s">
        <v>150</v>
      </c>
      <c r="H155" s="182">
        <v>28.600000000000001</v>
      </c>
      <c r="I155" s="183"/>
      <c r="J155" s="184">
        <f>ROUND(I155*H155,2)</f>
        <v>0</v>
      </c>
      <c r="K155" s="185"/>
      <c r="L155" s="35"/>
      <c r="M155" s="186" t="s">
        <v>1</v>
      </c>
      <c r="N155" s="187" t="s">
        <v>40</v>
      </c>
      <c r="O155" s="78"/>
      <c r="P155" s="188">
        <f>O155*H155</f>
        <v>0</v>
      </c>
      <c r="Q155" s="188">
        <v>0.00046999999999999999</v>
      </c>
      <c r="R155" s="188">
        <f>Q155*H155</f>
        <v>0.013442000000000001</v>
      </c>
      <c r="S155" s="188">
        <v>0</v>
      </c>
      <c r="T155" s="18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0" t="s">
        <v>229</v>
      </c>
      <c r="AT155" s="190" t="s">
        <v>147</v>
      </c>
      <c r="AU155" s="190" t="s">
        <v>151</v>
      </c>
      <c r="AY155" s="15" t="s">
        <v>143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5" t="s">
        <v>151</v>
      </c>
      <c r="BK155" s="191">
        <f>ROUND(I155*H155,2)</f>
        <v>0</v>
      </c>
      <c r="BL155" s="15" t="s">
        <v>229</v>
      </c>
      <c r="BM155" s="190" t="s">
        <v>495</v>
      </c>
    </row>
    <row r="156" s="2" customFormat="1" ht="16.5" customHeight="1">
      <c r="A156" s="34"/>
      <c r="B156" s="177"/>
      <c r="C156" s="192" t="s">
        <v>496</v>
      </c>
      <c r="D156" s="192" t="s">
        <v>160</v>
      </c>
      <c r="E156" s="193" t="s">
        <v>427</v>
      </c>
      <c r="F156" s="194" t="s">
        <v>428</v>
      </c>
      <c r="G156" s="195" t="s">
        <v>150</v>
      </c>
      <c r="H156" s="196">
        <v>28.600000000000001</v>
      </c>
      <c r="I156" s="197"/>
      <c r="J156" s="198">
        <f>ROUND(I156*H156,2)</f>
        <v>0</v>
      </c>
      <c r="K156" s="199"/>
      <c r="L156" s="200"/>
      <c r="M156" s="201" t="s">
        <v>1</v>
      </c>
      <c r="N156" s="202" t="s">
        <v>40</v>
      </c>
      <c r="O156" s="78"/>
      <c r="P156" s="188">
        <f>O156*H156</f>
        <v>0</v>
      </c>
      <c r="Q156" s="188">
        <v>0.0356</v>
      </c>
      <c r="R156" s="188">
        <f>Q156*H156</f>
        <v>1.01816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235</v>
      </c>
      <c r="AT156" s="190" t="s">
        <v>160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229</v>
      </c>
      <c r="BM156" s="190" t="s">
        <v>497</v>
      </c>
    </row>
    <row r="157" s="2" customFormat="1" ht="16.5" customHeight="1">
      <c r="A157" s="34"/>
      <c r="B157" s="177"/>
      <c r="C157" s="192" t="s">
        <v>469</v>
      </c>
      <c r="D157" s="192" t="s">
        <v>160</v>
      </c>
      <c r="E157" s="193" t="s">
        <v>430</v>
      </c>
      <c r="F157" s="194" t="s">
        <v>431</v>
      </c>
      <c r="G157" s="195" t="s">
        <v>150</v>
      </c>
      <c r="H157" s="196">
        <v>28.600000000000001</v>
      </c>
      <c r="I157" s="197"/>
      <c r="J157" s="198">
        <f>ROUND(I157*H157,2)</f>
        <v>0</v>
      </c>
      <c r="K157" s="199"/>
      <c r="L157" s="200"/>
      <c r="M157" s="201" t="s">
        <v>1</v>
      </c>
      <c r="N157" s="202" t="s">
        <v>40</v>
      </c>
      <c r="O157" s="78"/>
      <c r="P157" s="188">
        <f>O157*H157</f>
        <v>0</v>
      </c>
      <c r="Q157" s="188">
        <v>0.0356</v>
      </c>
      <c r="R157" s="188">
        <f>Q157*H157</f>
        <v>1.01816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235</v>
      </c>
      <c r="AT157" s="190" t="s">
        <v>160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229</v>
      </c>
      <c r="BM157" s="190" t="s">
        <v>498</v>
      </c>
    </row>
    <row r="158" s="2" customFormat="1" ht="21.75" customHeight="1">
      <c r="A158" s="34"/>
      <c r="B158" s="177"/>
      <c r="C158" s="192" t="s">
        <v>308</v>
      </c>
      <c r="D158" s="192" t="s">
        <v>160</v>
      </c>
      <c r="E158" s="193" t="s">
        <v>433</v>
      </c>
      <c r="F158" s="194" t="s">
        <v>434</v>
      </c>
      <c r="G158" s="195" t="s">
        <v>150</v>
      </c>
      <c r="H158" s="196">
        <v>28.600000000000001</v>
      </c>
      <c r="I158" s="197"/>
      <c r="J158" s="198">
        <f>ROUND(I158*H158,2)</f>
        <v>0</v>
      </c>
      <c r="K158" s="199"/>
      <c r="L158" s="200"/>
      <c r="M158" s="201" t="s">
        <v>1</v>
      </c>
      <c r="N158" s="202" t="s">
        <v>40</v>
      </c>
      <c r="O158" s="78"/>
      <c r="P158" s="188">
        <f>O158*H158</f>
        <v>0</v>
      </c>
      <c r="Q158" s="188">
        <v>0.0356</v>
      </c>
      <c r="R158" s="188">
        <f>Q158*H158</f>
        <v>1.01816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235</v>
      </c>
      <c r="AT158" s="190" t="s">
        <v>160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229</v>
      </c>
      <c r="BM158" s="190" t="s">
        <v>499</v>
      </c>
    </row>
    <row r="159" s="2" customFormat="1" ht="24.15" customHeight="1">
      <c r="A159" s="34"/>
      <c r="B159" s="177"/>
      <c r="C159" s="192" t="s">
        <v>312</v>
      </c>
      <c r="D159" s="192" t="s">
        <v>160</v>
      </c>
      <c r="E159" s="193" t="s">
        <v>436</v>
      </c>
      <c r="F159" s="194" t="s">
        <v>437</v>
      </c>
      <c r="G159" s="195" t="s">
        <v>150</v>
      </c>
      <c r="H159" s="196">
        <v>28.600000000000001</v>
      </c>
      <c r="I159" s="197"/>
      <c r="J159" s="198">
        <f>ROUND(I159*H159,2)</f>
        <v>0</v>
      </c>
      <c r="K159" s="199"/>
      <c r="L159" s="200"/>
      <c r="M159" s="201" t="s">
        <v>1</v>
      </c>
      <c r="N159" s="202" t="s">
        <v>40</v>
      </c>
      <c r="O159" s="78"/>
      <c r="P159" s="188">
        <f>O159*H159</f>
        <v>0</v>
      </c>
      <c r="Q159" s="188">
        <v>0.0356</v>
      </c>
      <c r="R159" s="188">
        <f>Q159*H159</f>
        <v>1.01816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235</v>
      </c>
      <c r="AT159" s="190" t="s">
        <v>160</v>
      </c>
      <c r="AU159" s="190" t="s">
        <v>151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229</v>
      </c>
      <c r="BM159" s="190" t="s">
        <v>500</v>
      </c>
    </row>
    <row r="160" s="2" customFormat="1" ht="24.15" customHeight="1">
      <c r="A160" s="34"/>
      <c r="B160" s="177"/>
      <c r="C160" s="178" t="s">
        <v>501</v>
      </c>
      <c r="D160" s="178" t="s">
        <v>147</v>
      </c>
      <c r="E160" s="179" t="s">
        <v>439</v>
      </c>
      <c r="F160" s="180" t="s">
        <v>440</v>
      </c>
      <c r="G160" s="181" t="s">
        <v>207</v>
      </c>
      <c r="H160" s="182">
        <v>4.0860000000000003</v>
      </c>
      <c r="I160" s="183"/>
      <c r="J160" s="184">
        <f>ROUND(I160*H160,2)</f>
        <v>0</v>
      </c>
      <c r="K160" s="185"/>
      <c r="L160" s="35"/>
      <c r="M160" s="186" t="s">
        <v>1</v>
      </c>
      <c r="N160" s="187" t="s">
        <v>40</v>
      </c>
      <c r="O160" s="78"/>
      <c r="P160" s="188">
        <f>O160*H160</f>
        <v>0</v>
      </c>
      <c r="Q160" s="188">
        <v>0</v>
      </c>
      <c r="R160" s="188">
        <f>Q160*H160</f>
        <v>0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229</v>
      </c>
      <c r="AT160" s="190" t="s">
        <v>147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229</v>
      </c>
      <c r="BM160" s="190" t="s">
        <v>502</v>
      </c>
    </row>
    <row r="161" s="12" customFormat="1" ht="22.8" customHeight="1">
      <c r="A161" s="12"/>
      <c r="B161" s="165"/>
      <c r="C161" s="12"/>
      <c r="D161" s="166" t="s">
        <v>73</v>
      </c>
      <c r="E161" s="175" t="s">
        <v>261</v>
      </c>
      <c r="F161" s="175" t="s">
        <v>262</v>
      </c>
      <c r="G161" s="12"/>
      <c r="H161" s="12"/>
      <c r="I161" s="168"/>
      <c r="J161" s="176">
        <f>BK161</f>
        <v>0</v>
      </c>
      <c r="K161" s="12"/>
      <c r="L161" s="165"/>
      <c r="M161" s="169"/>
      <c r="N161" s="170"/>
      <c r="O161" s="170"/>
      <c r="P161" s="171">
        <f>SUM(P162:P166)</f>
        <v>0</v>
      </c>
      <c r="Q161" s="170"/>
      <c r="R161" s="171">
        <f>SUM(R162:R166)</f>
        <v>1.1359439999999998</v>
      </c>
      <c r="S161" s="170"/>
      <c r="T161" s="172">
        <f>SUM(T162:T166)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6" t="s">
        <v>151</v>
      </c>
      <c r="AT161" s="173" t="s">
        <v>73</v>
      </c>
      <c r="AU161" s="173" t="s">
        <v>82</v>
      </c>
      <c r="AY161" s="166" t="s">
        <v>143</v>
      </c>
      <c r="BK161" s="174">
        <f>SUM(BK162:BK166)</f>
        <v>0</v>
      </c>
    </row>
    <row r="162" s="2" customFormat="1" ht="16.5" customHeight="1">
      <c r="A162" s="34"/>
      <c r="B162" s="177"/>
      <c r="C162" s="178" t="s">
        <v>263</v>
      </c>
      <c r="D162" s="178" t="s">
        <v>147</v>
      </c>
      <c r="E162" s="179" t="s">
        <v>264</v>
      </c>
      <c r="F162" s="180" t="s">
        <v>265</v>
      </c>
      <c r="G162" s="181" t="s">
        <v>150</v>
      </c>
      <c r="H162" s="182">
        <v>77</v>
      </c>
      <c r="I162" s="183"/>
      <c r="J162" s="184">
        <f>ROUND(I162*H162,2)</f>
        <v>0</v>
      </c>
      <c r="K162" s="185"/>
      <c r="L162" s="35"/>
      <c r="M162" s="186" t="s">
        <v>1</v>
      </c>
      <c r="N162" s="187" t="s">
        <v>40</v>
      </c>
      <c r="O162" s="78"/>
      <c r="P162" s="188">
        <f>O162*H162</f>
        <v>0</v>
      </c>
      <c r="Q162" s="188">
        <v>0</v>
      </c>
      <c r="R162" s="188">
        <f>Q162*H162</f>
        <v>0</v>
      </c>
      <c r="S162" s="188">
        <v>0</v>
      </c>
      <c r="T162" s="189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0" t="s">
        <v>229</v>
      </c>
      <c r="AT162" s="190" t="s">
        <v>147</v>
      </c>
      <c r="AU162" s="190" t="s">
        <v>151</v>
      </c>
      <c r="AY162" s="15" t="s">
        <v>143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ROUND(I162*H162,2)</f>
        <v>0</v>
      </c>
      <c r="BL162" s="15" t="s">
        <v>229</v>
      </c>
      <c r="BM162" s="190" t="s">
        <v>266</v>
      </c>
    </row>
    <row r="163" s="2" customFormat="1" ht="21.75" customHeight="1">
      <c r="A163" s="34"/>
      <c r="B163" s="177"/>
      <c r="C163" s="192" t="s">
        <v>267</v>
      </c>
      <c r="D163" s="192" t="s">
        <v>160</v>
      </c>
      <c r="E163" s="193" t="s">
        <v>268</v>
      </c>
      <c r="F163" s="194" t="s">
        <v>269</v>
      </c>
      <c r="G163" s="195" t="s">
        <v>150</v>
      </c>
      <c r="H163" s="196">
        <v>80.079999999999998</v>
      </c>
      <c r="I163" s="197"/>
      <c r="J163" s="198">
        <f>ROUND(I163*H163,2)</f>
        <v>0</v>
      </c>
      <c r="K163" s="199"/>
      <c r="L163" s="200"/>
      <c r="M163" s="201" t="s">
        <v>1</v>
      </c>
      <c r="N163" s="202" t="s">
        <v>40</v>
      </c>
      <c r="O163" s="78"/>
      <c r="P163" s="188">
        <f>O163*H163</f>
        <v>0</v>
      </c>
      <c r="Q163" s="188">
        <v>0.0089999999999999993</v>
      </c>
      <c r="R163" s="188">
        <f>Q163*H163</f>
        <v>0.72071999999999992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235</v>
      </c>
      <c r="AT163" s="190" t="s">
        <v>160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229</v>
      </c>
      <c r="BM163" s="190" t="s">
        <v>270</v>
      </c>
    </row>
    <row r="164" s="2" customFormat="1" ht="24.15" customHeight="1">
      <c r="A164" s="34"/>
      <c r="B164" s="177"/>
      <c r="C164" s="192" t="s">
        <v>288</v>
      </c>
      <c r="D164" s="192" t="s">
        <v>160</v>
      </c>
      <c r="E164" s="193" t="s">
        <v>272</v>
      </c>
      <c r="F164" s="194" t="s">
        <v>451</v>
      </c>
      <c r="G164" s="195" t="s">
        <v>150</v>
      </c>
      <c r="H164" s="196">
        <v>45.136000000000003</v>
      </c>
      <c r="I164" s="197"/>
      <c r="J164" s="198">
        <f>ROUND(I164*H164,2)</f>
        <v>0</v>
      </c>
      <c r="K164" s="199"/>
      <c r="L164" s="200"/>
      <c r="M164" s="201" t="s">
        <v>1</v>
      </c>
      <c r="N164" s="202" t="s">
        <v>40</v>
      </c>
      <c r="O164" s="78"/>
      <c r="P164" s="188">
        <f>O164*H164</f>
        <v>0</v>
      </c>
      <c r="Q164" s="188">
        <v>0.0089999999999999993</v>
      </c>
      <c r="R164" s="188">
        <f>Q164*H164</f>
        <v>0.40622399999999997</v>
      </c>
      <c r="S164" s="188">
        <v>0</v>
      </c>
      <c r="T164" s="18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0" t="s">
        <v>235</v>
      </c>
      <c r="AT164" s="190" t="s">
        <v>160</v>
      </c>
      <c r="AU164" s="190" t="s">
        <v>151</v>
      </c>
      <c r="AY164" s="15" t="s">
        <v>143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ROUND(I164*H164,2)</f>
        <v>0</v>
      </c>
      <c r="BL164" s="15" t="s">
        <v>229</v>
      </c>
      <c r="BM164" s="190" t="s">
        <v>503</v>
      </c>
    </row>
    <row r="165" s="2" customFormat="1" ht="16.5" customHeight="1">
      <c r="A165" s="34"/>
      <c r="B165" s="177"/>
      <c r="C165" s="192" t="s">
        <v>179</v>
      </c>
      <c r="D165" s="192" t="s">
        <v>160</v>
      </c>
      <c r="E165" s="193" t="s">
        <v>504</v>
      </c>
      <c r="F165" s="194" t="s">
        <v>505</v>
      </c>
      <c r="G165" s="195" t="s">
        <v>197</v>
      </c>
      <c r="H165" s="196">
        <v>1</v>
      </c>
      <c r="I165" s="197"/>
      <c r="J165" s="198">
        <f>ROUND(I165*H165,2)</f>
        <v>0</v>
      </c>
      <c r="K165" s="199"/>
      <c r="L165" s="200"/>
      <c r="M165" s="201" t="s">
        <v>1</v>
      </c>
      <c r="N165" s="202" t="s">
        <v>40</v>
      </c>
      <c r="O165" s="78"/>
      <c r="P165" s="188">
        <f>O165*H165</f>
        <v>0</v>
      </c>
      <c r="Q165" s="188">
        <v>0.0089999999999999993</v>
      </c>
      <c r="R165" s="188">
        <f>Q165*H165</f>
        <v>0.0089999999999999993</v>
      </c>
      <c r="S165" s="188">
        <v>0</v>
      </c>
      <c r="T165" s="189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0" t="s">
        <v>235</v>
      </c>
      <c r="AT165" s="190" t="s">
        <v>160</v>
      </c>
      <c r="AU165" s="190" t="s">
        <v>151</v>
      </c>
      <c r="AY165" s="15" t="s">
        <v>143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ROUND(I165*H165,2)</f>
        <v>0</v>
      </c>
      <c r="BL165" s="15" t="s">
        <v>229</v>
      </c>
      <c r="BM165" s="190" t="s">
        <v>506</v>
      </c>
    </row>
    <row r="166" s="2" customFormat="1" ht="24.15" customHeight="1">
      <c r="A166" s="34"/>
      <c r="B166" s="177"/>
      <c r="C166" s="178" t="s">
        <v>102</v>
      </c>
      <c r="D166" s="178" t="s">
        <v>147</v>
      </c>
      <c r="E166" s="179" t="s">
        <v>275</v>
      </c>
      <c r="F166" s="180" t="s">
        <v>276</v>
      </c>
      <c r="G166" s="181" t="s">
        <v>207</v>
      </c>
      <c r="H166" s="182">
        <v>0.36699999999999999</v>
      </c>
      <c r="I166" s="183"/>
      <c r="J166" s="184">
        <f>ROUND(I166*H166,2)</f>
        <v>0</v>
      </c>
      <c r="K166" s="185"/>
      <c r="L166" s="35"/>
      <c r="M166" s="186" t="s">
        <v>1</v>
      </c>
      <c r="N166" s="187" t="s">
        <v>40</v>
      </c>
      <c r="O166" s="78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229</v>
      </c>
      <c r="AT166" s="190" t="s">
        <v>147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229</v>
      </c>
      <c r="BM166" s="190" t="s">
        <v>277</v>
      </c>
    </row>
    <row r="167" s="12" customFormat="1" ht="22.8" customHeight="1">
      <c r="A167" s="12"/>
      <c r="B167" s="165"/>
      <c r="C167" s="12"/>
      <c r="D167" s="166" t="s">
        <v>73</v>
      </c>
      <c r="E167" s="175" t="s">
        <v>278</v>
      </c>
      <c r="F167" s="175" t="s">
        <v>279</v>
      </c>
      <c r="G167" s="12"/>
      <c r="H167" s="12"/>
      <c r="I167" s="168"/>
      <c r="J167" s="176">
        <f>BK167</f>
        <v>0</v>
      </c>
      <c r="K167" s="12"/>
      <c r="L167" s="165"/>
      <c r="M167" s="169"/>
      <c r="N167" s="170"/>
      <c r="O167" s="170"/>
      <c r="P167" s="171">
        <f>SUM(P168:P173)</f>
        <v>0</v>
      </c>
      <c r="Q167" s="170"/>
      <c r="R167" s="171">
        <f>SUM(R168:R173)</f>
        <v>0.16306979999999999</v>
      </c>
      <c r="S167" s="170"/>
      <c r="T167" s="172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6" t="s">
        <v>151</v>
      </c>
      <c r="AT167" s="173" t="s">
        <v>73</v>
      </c>
      <c r="AU167" s="173" t="s">
        <v>82</v>
      </c>
      <c r="AY167" s="166" t="s">
        <v>143</v>
      </c>
      <c r="BK167" s="174">
        <f>SUM(BK168:BK173)</f>
        <v>0</v>
      </c>
    </row>
    <row r="168" s="2" customFormat="1" ht="24.15" customHeight="1">
      <c r="A168" s="34"/>
      <c r="B168" s="177"/>
      <c r="C168" s="178" t="s">
        <v>280</v>
      </c>
      <c r="D168" s="178" t="s">
        <v>147</v>
      </c>
      <c r="E168" s="179" t="s">
        <v>281</v>
      </c>
      <c r="F168" s="180" t="s">
        <v>282</v>
      </c>
      <c r="G168" s="181" t="s">
        <v>202</v>
      </c>
      <c r="H168" s="182">
        <v>29.98</v>
      </c>
      <c r="I168" s="183"/>
      <c r="J168" s="184">
        <f>ROUND(I168*H168,2)</f>
        <v>0</v>
      </c>
      <c r="K168" s="185"/>
      <c r="L168" s="35"/>
      <c r="M168" s="186" t="s">
        <v>1</v>
      </c>
      <c r="N168" s="187" t="s">
        <v>40</v>
      </c>
      <c r="O168" s="78"/>
      <c r="P168" s="188">
        <f>O168*H168</f>
        <v>0</v>
      </c>
      <c r="Q168" s="188">
        <v>0.0035100000000000001</v>
      </c>
      <c r="R168" s="188">
        <f>Q168*H168</f>
        <v>0.1052298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229</v>
      </c>
      <c r="AT168" s="190" t="s">
        <v>147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229</v>
      </c>
      <c r="BM168" s="190" t="s">
        <v>283</v>
      </c>
    </row>
    <row r="169" s="2" customFormat="1" ht="33" customHeight="1">
      <c r="A169" s="34"/>
      <c r="B169" s="177"/>
      <c r="C169" s="192" t="s">
        <v>457</v>
      </c>
      <c r="D169" s="192" t="s">
        <v>160</v>
      </c>
      <c r="E169" s="193" t="s">
        <v>458</v>
      </c>
      <c r="F169" s="194" t="s">
        <v>459</v>
      </c>
      <c r="G169" s="195" t="s">
        <v>460</v>
      </c>
      <c r="H169" s="196">
        <v>29.98</v>
      </c>
      <c r="I169" s="197"/>
      <c r="J169" s="198">
        <f>ROUND(I169*H169,2)</f>
        <v>0</v>
      </c>
      <c r="K169" s="199"/>
      <c r="L169" s="200"/>
      <c r="M169" s="201" t="s">
        <v>1</v>
      </c>
      <c r="N169" s="202" t="s">
        <v>40</v>
      </c>
      <c r="O169" s="78"/>
      <c r="P169" s="188">
        <f>O169*H169</f>
        <v>0</v>
      </c>
      <c r="Q169" s="188">
        <v>0.001</v>
      </c>
      <c r="R169" s="188">
        <f>Q169*H169</f>
        <v>0.02998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235</v>
      </c>
      <c r="AT169" s="190" t="s">
        <v>160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229</v>
      </c>
      <c r="BM169" s="190" t="s">
        <v>461</v>
      </c>
    </row>
    <row r="170" s="2" customFormat="1" ht="24.15" customHeight="1">
      <c r="A170" s="34"/>
      <c r="B170" s="177"/>
      <c r="C170" s="178" t="s">
        <v>316</v>
      </c>
      <c r="D170" s="178" t="s">
        <v>147</v>
      </c>
      <c r="E170" s="179" t="s">
        <v>462</v>
      </c>
      <c r="F170" s="180" t="s">
        <v>463</v>
      </c>
      <c r="G170" s="181" t="s">
        <v>202</v>
      </c>
      <c r="H170" s="182">
        <v>6.7999999999999998</v>
      </c>
      <c r="I170" s="183"/>
      <c r="J170" s="184">
        <f>ROUND(I170*H170,2)</f>
        <v>0</v>
      </c>
      <c r="K170" s="185"/>
      <c r="L170" s="35"/>
      <c r="M170" s="186" t="s">
        <v>1</v>
      </c>
      <c r="N170" s="187" t="s">
        <v>40</v>
      </c>
      <c r="O170" s="78"/>
      <c r="P170" s="188">
        <f>O170*H170</f>
        <v>0</v>
      </c>
      <c r="Q170" s="188">
        <v>0.00215</v>
      </c>
      <c r="R170" s="188">
        <f>Q170*H170</f>
        <v>0.014619999999999999</v>
      </c>
      <c r="S170" s="188">
        <v>0</v>
      </c>
      <c r="T170" s="18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0" t="s">
        <v>229</v>
      </c>
      <c r="AT170" s="190" t="s">
        <v>147</v>
      </c>
      <c r="AU170" s="190" t="s">
        <v>151</v>
      </c>
      <c r="AY170" s="15" t="s">
        <v>143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5" t="s">
        <v>151</v>
      </c>
      <c r="BK170" s="191">
        <f>ROUND(I170*H170,2)</f>
        <v>0</v>
      </c>
      <c r="BL170" s="15" t="s">
        <v>229</v>
      </c>
      <c r="BM170" s="190" t="s">
        <v>507</v>
      </c>
    </row>
    <row r="171" s="2" customFormat="1" ht="24.15" customHeight="1">
      <c r="A171" s="34"/>
      <c r="B171" s="177"/>
      <c r="C171" s="178" t="s">
        <v>320</v>
      </c>
      <c r="D171" s="178" t="s">
        <v>147</v>
      </c>
      <c r="E171" s="179" t="s">
        <v>465</v>
      </c>
      <c r="F171" s="180" t="s">
        <v>466</v>
      </c>
      <c r="G171" s="181" t="s">
        <v>197</v>
      </c>
      <c r="H171" s="182">
        <v>2</v>
      </c>
      <c r="I171" s="183"/>
      <c r="J171" s="184">
        <f>ROUND(I171*H171,2)</f>
        <v>0</v>
      </c>
      <c r="K171" s="185"/>
      <c r="L171" s="35"/>
      <c r="M171" s="186" t="s">
        <v>1</v>
      </c>
      <c r="N171" s="187" t="s">
        <v>40</v>
      </c>
      <c r="O171" s="78"/>
      <c r="P171" s="188">
        <f>O171*H171</f>
        <v>0</v>
      </c>
      <c r="Q171" s="188">
        <v>0.00158</v>
      </c>
      <c r="R171" s="188">
        <f>Q171*H171</f>
        <v>0.00316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229</v>
      </c>
      <c r="AT171" s="190" t="s">
        <v>147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229</v>
      </c>
      <c r="BM171" s="190" t="s">
        <v>508</v>
      </c>
    </row>
    <row r="172" s="2" customFormat="1" ht="24.15" customHeight="1">
      <c r="A172" s="34"/>
      <c r="B172" s="177"/>
      <c r="C172" s="178" t="s">
        <v>324</v>
      </c>
      <c r="D172" s="178" t="s">
        <v>147</v>
      </c>
      <c r="E172" s="179" t="s">
        <v>289</v>
      </c>
      <c r="F172" s="180" t="s">
        <v>290</v>
      </c>
      <c r="G172" s="181" t="s">
        <v>202</v>
      </c>
      <c r="H172" s="182">
        <v>6</v>
      </c>
      <c r="I172" s="183"/>
      <c r="J172" s="184">
        <f>ROUND(I172*H172,2)</f>
        <v>0</v>
      </c>
      <c r="K172" s="185"/>
      <c r="L172" s="35"/>
      <c r="M172" s="186" t="s">
        <v>1</v>
      </c>
      <c r="N172" s="187" t="s">
        <v>40</v>
      </c>
      <c r="O172" s="78"/>
      <c r="P172" s="188">
        <f>O172*H172</f>
        <v>0</v>
      </c>
      <c r="Q172" s="188">
        <v>0.0016800000000000001</v>
      </c>
      <c r="R172" s="188">
        <f>Q172*H172</f>
        <v>0.01008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229</v>
      </c>
      <c r="AT172" s="190" t="s">
        <v>147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229</v>
      </c>
      <c r="BM172" s="190" t="s">
        <v>509</v>
      </c>
    </row>
    <row r="173" s="2" customFormat="1" ht="24.15" customHeight="1">
      <c r="A173" s="34"/>
      <c r="B173" s="177"/>
      <c r="C173" s="178" t="s">
        <v>292</v>
      </c>
      <c r="D173" s="178" t="s">
        <v>147</v>
      </c>
      <c r="E173" s="179" t="s">
        <v>293</v>
      </c>
      <c r="F173" s="180" t="s">
        <v>294</v>
      </c>
      <c r="G173" s="181" t="s">
        <v>207</v>
      </c>
      <c r="H173" s="182">
        <v>0.16300000000000001</v>
      </c>
      <c r="I173" s="183"/>
      <c r="J173" s="184">
        <f>ROUND(I173*H173,2)</f>
        <v>0</v>
      </c>
      <c r="K173" s="185"/>
      <c r="L173" s="35"/>
      <c r="M173" s="186" t="s">
        <v>1</v>
      </c>
      <c r="N173" s="187" t="s">
        <v>40</v>
      </c>
      <c r="O173" s="78"/>
      <c r="P173" s="188">
        <f>O173*H173</f>
        <v>0</v>
      </c>
      <c r="Q173" s="188">
        <v>0</v>
      </c>
      <c r="R173" s="188">
        <f>Q173*H173</f>
        <v>0</v>
      </c>
      <c r="S173" s="188">
        <v>0</v>
      </c>
      <c r="T173" s="18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0" t="s">
        <v>229</v>
      </c>
      <c r="AT173" s="190" t="s">
        <v>147</v>
      </c>
      <c r="AU173" s="190" t="s">
        <v>151</v>
      </c>
      <c r="AY173" s="15" t="s">
        <v>143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5" t="s">
        <v>151</v>
      </c>
      <c r="BK173" s="191">
        <f>ROUND(I173*H173,2)</f>
        <v>0</v>
      </c>
      <c r="BL173" s="15" t="s">
        <v>229</v>
      </c>
      <c r="BM173" s="190" t="s">
        <v>295</v>
      </c>
    </row>
    <row r="174" s="12" customFormat="1" ht="22.8" customHeight="1">
      <c r="A174" s="12"/>
      <c r="B174" s="165"/>
      <c r="C174" s="12"/>
      <c r="D174" s="166" t="s">
        <v>73</v>
      </c>
      <c r="E174" s="175" t="s">
        <v>306</v>
      </c>
      <c r="F174" s="175" t="s">
        <v>307</v>
      </c>
      <c r="G174" s="12"/>
      <c r="H174" s="12"/>
      <c r="I174" s="168"/>
      <c r="J174" s="176">
        <f>BK174</f>
        <v>0</v>
      </c>
      <c r="K174" s="12"/>
      <c r="L174" s="165"/>
      <c r="M174" s="169"/>
      <c r="N174" s="170"/>
      <c r="O174" s="170"/>
      <c r="P174" s="171">
        <f>SUM(P175:P179)</f>
        <v>0</v>
      </c>
      <c r="Q174" s="170"/>
      <c r="R174" s="171">
        <f>SUM(R175:R179)</f>
        <v>0.077677999999999997</v>
      </c>
      <c r="S174" s="170"/>
      <c r="T174" s="172">
        <f>SUM(T175:T179)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66" t="s">
        <v>151</v>
      </c>
      <c r="AT174" s="173" t="s">
        <v>73</v>
      </c>
      <c r="AU174" s="173" t="s">
        <v>82</v>
      </c>
      <c r="AY174" s="166" t="s">
        <v>143</v>
      </c>
      <c r="BK174" s="174">
        <f>SUM(BK175:BK179)</f>
        <v>0</v>
      </c>
    </row>
    <row r="175" s="2" customFormat="1" ht="24.15" customHeight="1">
      <c r="A175" s="34"/>
      <c r="B175" s="177"/>
      <c r="C175" s="178" t="s">
        <v>171</v>
      </c>
      <c r="D175" s="178" t="s">
        <v>147</v>
      </c>
      <c r="E175" s="179" t="s">
        <v>470</v>
      </c>
      <c r="F175" s="180" t="s">
        <v>471</v>
      </c>
      <c r="G175" s="181" t="s">
        <v>150</v>
      </c>
      <c r="H175" s="182">
        <v>28.600000000000001</v>
      </c>
      <c r="I175" s="183"/>
      <c r="J175" s="184">
        <f>ROUND(I175*H175,2)</f>
        <v>0</v>
      </c>
      <c r="K175" s="185"/>
      <c r="L175" s="35"/>
      <c r="M175" s="186" t="s">
        <v>1</v>
      </c>
      <c r="N175" s="187" t="s">
        <v>40</v>
      </c>
      <c r="O175" s="78"/>
      <c r="P175" s="188">
        <f>O175*H175</f>
        <v>0</v>
      </c>
      <c r="Q175" s="188">
        <v>0.0014300000000000001</v>
      </c>
      <c r="R175" s="188">
        <f>Q175*H175</f>
        <v>0.040898000000000004</v>
      </c>
      <c r="S175" s="188">
        <v>0</v>
      </c>
      <c r="T175" s="18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0" t="s">
        <v>229</v>
      </c>
      <c r="AT175" s="190" t="s">
        <v>147</v>
      </c>
      <c r="AU175" s="190" t="s">
        <v>151</v>
      </c>
      <c r="AY175" s="15" t="s">
        <v>143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5" t="s">
        <v>151</v>
      </c>
      <c r="BK175" s="191">
        <f>ROUND(I175*H175,2)</f>
        <v>0</v>
      </c>
      <c r="BL175" s="15" t="s">
        <v>229</v>
      </c>
      <c r="BM175" s="190" t="s">
        <v>510</v>
      </c>
    </row>
    <row r="176" s="2" customFormat="1" ht="16.5" customHeight="1">
      <c r="A176" s="34"/>
      <c r="B176" s="177"/>
      <c r="C176" s="192" t="s">
        <v>175</v>
      </c>
      <c r="D176" s="192" t="s">
        <v>160</v>
      </c>
      <c r="E176" s="193" t="s">
        <v>473</v>
      </c>
      <c r="F176" s="194" t="s">
        <v>474</v>
      </c>
      <c r="G176" s="195" t="s">
        <v>150</v>
      </c>
      <c r="H176" s="196">
        <v>31.173999999999999</v>
      </c>
      <c r="I176" s="197"/>
      <c r="J176" s="198">
        <f>ROUND(I176*H176,2)</f>
        <v>0</v>
      </c>
      <c r="K176" s="199"/>
      <c r="L176" s="200"/>
      <c r="M176" s="201" t="s">
        <v>1</v>
      </c>
      <c r="N176" s="202" t="s">
        <v>40</v>
      </c>
      <c r="O176" s="78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235</v>
      </c>
      <c r="AT176" s="190" t="s">
        <v>160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229</v>
      </c>
      <c r="BM176" s="190" t="s">
        <v>511</v>
      </c>
    </row>
    <row r="177" s="2" customFormat="1" ht="24.15" customHeight="1">
      <c r="A177" s="34"/>
      <c r="B177" s="177"/>
      <c r="C177" s="178" t="s">
        <v>298</v>
      </c>
      <c r="D177" s="178" t="s">
        <v>147</v>
      </c>
      <c r="E177" s="179" t="s">
        <v>512</v>
      </c>
      <c r="F177" s="180" t="s">
        <v>513</v>
      </c>
      <c r="G177" s="181" t="s">
        <v>197</v>
      </c>
      <c r="H177" s="182">
        <v>1</v>
      </c>
      <c r="I177" s="183"/>
      <c r="J177" s="184">
        <f>ROUND(I177*H177,2)</f>
        <v>0</v>
      </c>
      <c r="K177" s="185"/>
      <c r="L177" s="35"/>
      <c r="M177" s="186" t="s">
        <v>1</v>
      </c>
      <c r="N177" s="187" t="s">
        <v>40</v>
      </c>
      <c r="O177" s="78"/>
      <c r="P177" s="188">
        <f>O177*H177</f>
        <v>0</v>
      </c>
      <c r="Q177" s="188">
        <v>0.00032000000000000003</v>
      </c>
      <c r="R177" s="188">
        <f>Q177*H177</f>
        <v>0.00032000000000000003</v>
      </c>
      <c r="S177" s="188">
        <v>0</v>
      </c>
      <c r="T177" s="18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0" t="s">
        <v>229</v>
      </c>
      <c r="AT177" s="190" t="s">
        <v>147</v>
      </c>
      <c r="AU177" s="190" t="s">
        <v>151</v>
      </c>
      <c r="AY177" s="15" t="s">
        <v>143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5" t="s">
        <v>151</v>
      </c>
      <c r="BK177" s="191">
        <f>ROUND(I177*H177,2)</f>
        <v>0</v>
      </c>
      <c r="BL177" s="15" t="s">
        <v>229</v>
      </c>
      <c r="BM177" s="190" t="s">
        <v>514</v>
      </c>
    </row>
    <row r="178" s="2" customFormat="1" ht="24.15" customHeight="1">
      <c r="A178" s="34"/>
      <c r="B178" s="177"/>
      <c r="C178" s="192" t="s">
        <v>284</v>
      </c>
      <c r="D178" s="192" t="s">
        <v>160</v>
      </c>
      <c r="E178" s="193" t="s">
        <v>515</v>
      </c>
      <c r="F178" s="194" t="s">
        <v>516</v>
      </c>
      <c r="G178" s="195" t="s">
        <v>197</v>
      </c>
      <c r="H178" s="196">
        <v>1</v>
      </c>
      <c r="I178" s="197"/>
      <c r="J178" s="198">
        <f>ROUND(I178*H178,2)</f>
        <v>0</v>
      </c>
      <c r="K178" s="199"/>
      <c r="L178" s="200"/>
      <c r="M178" s="201" t="s">
        <v>1</v>
      </c>
      <c r="N178" s="202" t="s">
        <v>40</v>
      </c>
      <c r="O178" s="78"/>
      <c r="P178" s="188">
        <f>O178*H178</f>
        <v>0</v>
      </c>
      <c r="Q178" s="188">
        <v>0.036459999999999999</v>
      </c>
      <c r="R178" s="188">
        <f>Q178*H178</f>
        <v>0.036459999999999999</v>
      </c>
      <c r="S178" s="188">
        <v>0</v>
      </c>
      <c r="T178" s="189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0" t="s">
        <v>235</v>
      </c>
      <c r="AT178" s="190" t="s">
        <v>160</v>
      </c>
      <c r="AU178" s="190" t="s">
        <v>151</v>
      </c>
      <c r="AY178" s="15" t="s">
        <v>143</v>
      </c>
      <c r="BE178" s="191">
        <f>IF(N178="základná",J178,0)</f>
        <v>0</v>
      </c>
      <c r="BF178" s="191">
        <f>IF(N178="znížená",J178,0)</f>
        <v>0</v>
      </c>
      <c r="BG178" s="191">
        <f>IF(N178="zákl. prenesená",J178,0)</f>
        <v>0</v>
      </c>
      <c r="BH178" s="191">
        <f>IF(N178="zníž. prenesená",J178,0)</f>
        <v>0</v>
      </c>
      <c r="BI178" s="191">
        <f>IF(N178="nulová",J178,0)</f>
        <v>0</v>
      </c>
      <c r="BJ178" s="15" t="s">
        <v>151</v>
      </c>
      <c r="BK178" s="191">
        <f>ROUND(I178*H178,2)</f>
        <v>0</v>
      </c>
      <c r="BL178" s="15" t="s">
        <v>229</v>
      </c>
      <c r="BM178" s="190" t="s">
        <v>517</v>
      </c>
    </row>
    <row r="179" s="2" customFormat="1" ht="24.15" customHeight="1">
      <c r="A179" s="34"/>
      <c r="B179" s="177"/>
      <c r="C179" s="178" t="s">
        <v>336</v>
      </c>
      <c r="D179" s="178" t="s">
        <v>147</v>
      </c>
      <c r="E179" s="179" t="s">
        <v>337</v>
      </c>
      <c r="F179" s="180" t="s">
        <v>338</v>
      </c>
      <c r="G179" s="181" t="s">
        <v>207</v>
      </c>
      <c r="H179" s="182">
        <v>0.078</v>
      </c>
      <c r="I179" s="183"/>
      <c r="J179" s="184">
        <f>ROUND(I179*H179,2)</f>
        <v>0</v>
      </c>
      <c r="K179" s="185"/>
      <c r="L179" s="35"/>
      <c r="M179" s="186" t="s">
        <v>1</v>
      </c>
      <c r="N179" s="187" t="s">
        <v>40</v>
      </c>
      <c r="O179" s="78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0" t="s">
        <v>229</v>
      </c>
      <c r="AT179" s="190" t="s">
        <v>147</v>
      </c>
      <c r="AU179" s="190" t="s">
        <v>151</v>
      </c>
      <c r="AY179" s="15" t="s">
        <v>143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ROUND(I179*H179,2)</f>
        <v>0</v>
      </c>
      <c r="BL179" s="15" t="s">
        <v>229</v>
      </c>
      <c r="BM179" s="190" t="s">
        <v>339</v>
      </c>
    </row>
    <row r="180" s="2" customFormat="1" ht="49.92" customHeight="1">
      <c r="A180" s="34"/>
      <c r="B180" s="35"/>
      <c r="C180" s="34"/>
      <c r="D180" s="34"/>
      <c r="E180" s="167" t="s">
        <v>363</v>
      </c>
      <c r="F180" s="167" t="s">
        <v>364</v>
      </c>
      <c r="G180" s="34"/>
      <c r="H180" s="34"/>
      <c r="I180" s="34"/>
      <c r="J180" s="153">
        <f>BK180</f>
        <v>0</v>
      </c>
      <c r="K180" s="34"/>
      <c r="L180" s="35"/>
      <c r="M180" s="203"/>
      <c r="N180" s="204"/>
      <c r="O180" s="78"/>
      <c r="P180" s="78"/>
      <c r="Q180" s="78"/>
      <c r="R180" s="78"/>
      <c r="S180" s="78"/>
      <c r="T180" s="79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5" t="s">
        <v>73</v>
      </c>
      <c r="AU180" s="15" t="s">
        <v>74</v>
      </c>
      <c r="AY180" s="15" t="s">
        <v>365</v>
      </c>
      <c r="BK180" s="191">
        <f>SUM(BK181:BK185)</f>
        <v>0</v>
      </c>
    </row>
    <row r="181" s="2" customFormat="1" ht="16.32" customHeight="1">
      <c r="A181" s="34"/>
      <c r="B181" s="35"/>
      <c r="C181" s="205" t="s">
        <v>1</v>
      </c>
      <c r="D181" s="205" t="s">
        <v>147</v>
      </c>
      <c r="E181" s="206" t="s">
        <v>1</v>
      </c>
      <c r="F181" s="207" t="s">
        <v>1</v>
      </c>
      <c r="G181" s="208" t="s">
        <v>1</v>
      </c>
      <c r="H181" s="209"/>
      <c r="I181" s="210"/>
      <c r="J181" s="211">
        <f>BK181</f>
        <v>0</v>
      </c>
      <c r="K181" s="212"/>
      <c r="L181" s="35"/>
      <c r="M181" s="213" t="s">
        <v>1</v>
      </c>
      <c r="N181" s="214" t="s">
        <v>40</v>
      </c>
      <c r="O181" s="78"/>
      <c r="P181" s="78"/>
      <c r="Q181" s="78"/>
      <c r="R181" s="78"/>
      <c r="S181" s="78"/>
      <c r="T181" s="79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5" t="s">
        <v>365</v>
      </c>
      <c r="AU181" s="15" t="s">
        <v>82</v>
      </c>
      <c r="AY181" s="15" t="s">
        <v>365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5" t="s">
        <v>151</v>
      </c>
      <c r="BK181" s="191">
        <f>I181*H181</f>
        <v>0</v>
      </c>
    </row>
    <row r="182" s="2" customFormat="1" ht="16.32" customHeight="1">
      <c r="A182" s="34"/>
      <c r="B182" s="35"/>
      <c r="C182" s="205" t="s">
        <v>1</v>
      </c>
      <c r="D182" s="205" t="s">
        <v>147</v>
      </c>
      <c r="E182" s="206" t="s">
        <v>1</v>
      </c>
      <c r="F182" s="207" t="s">
        <v>1</v>
      </c>
      <c r="G182" s="208" t="s">
        <v>1</v>
      </c>
      <c r="H182" s="209"/>
      <c r="I182" s="210"/>
      <c r="J182" s="211">
        <f>BK182</f>
        <v>0</v>
      </c>
      <c r="K182" s="212"/>
      <c r="L182" s="35"/>
      <c r="M182" s="213" t="s">
        <v>1</v>
      </c>
      <c r="N182" s="214" t="s">
        <v>40</v>
      </c>
      <c r="O182" s="78"/>
      <c r="P182" s="78"/>
      <c r="Q182" s="78"/>
      <c r="R182" s="78"/>
      <c r="S182" s="78"/>
      <c r="T182" s="79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5" t="s">
        <v>365</v>
      </c>
      <c r="AU182" s="15" t="s">
        <v>82</v>
      </c>
      <c r="AY182" s="15" t="s">
        <v>365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I182*H182</f>
        <v>0</v>
      </c>
    </row>
    <row r="183" s="2" customFormat="1" ht="16.32" customHeight="1">
      <c r="A183" s="34"/>
      <c r="B183" s="35"/>
      <c r="C183" s="205" t="s">
        <v>1</v>
      </c>
      <c r="D183" s="205" t="s">
        <v>147</v>
      </c>
      <c r="E183" s="206" t="s">
        <v>1</v>
      </c>
      <c r="F183" s="207" t="s">
        <v>1</v>
      </c>
      <c r="G183" s="208" t="s">
        <v>1</v>
      </c>
      <c r="H183" s="209"/>
      <c r="I183" s="210"/>
      <c r="J183" s="211">
        <f>BK183</f>
        <v>0</v>
      </c>
      <c r="K183" s="212"/>
      <c r="L183" s="35"/>
      <c r="M183" s="213" t="s">
        <v>1</v>
      </c>
      <c r="N183" s="214" t="s">
        <v>40</v>
      </c>
      <c r="O183" s="78"/>
      <c r="P183" s="78"/>
      <c r="Q183" s="78"/>
      <c r="R183" s="78"/>
      <c r="S183" s="78"/>
      <c r="T183" s="79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5" t="s">
        <v>365</v>
      </c>
      <c r="AU183" s="15" t="s">
        <v>82</v>
      </c>
      <c r="AY183" s="15" t="s">
        <v>365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I183*H183</f>
        <v>0</v>
      </c>
    </row>
    <row r="184" s="2" customFormat="1" ht="16.32" customHeight="1">
      <c r="A184" s="34"/>
      <c r="B184" s="35"/>
      <c r="C184" s="205" t="s">
        <v>1</v>
      </c>
      <c r="D184" s="205" t="s">
        <v>147</v>
      </c>
      <c r="E184" s="206" t="s">
        <v>1</v>
      </c>
      <c r="F184" s="207" t="s">
        <v>1</v>
      </c>
      <c r="G184" s="208" t="s">
        <v>1</v>
      </c>
      <c r="H184" s="209"/>
      <c r="I184" s="210"/>
      <c r="J184" s="211">
        <f>BK184</f>
        <v>0</v>
      </c>
      <c r="K184" s="212"/>
      <c r="L184" s="35"/>
      <c r="M184" s="213" t="s">
        <v>1</v>
      </c>
      <c r="N184" s="214" t="s">
        <v>40</v>
      </c>
      <c r="O184" s="78"/>
      <c r="P184" s="78"/>
      <c r="Q184" s="78"/>
      <c r="R184" s="78"/>
      <c r="S184" s="78"/>
      <c r="T184" s="79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5" t="s">
        <v>365</v>
      </c>
      <c r="AU184" s="15" t="s">
        <v>82</v>
      </c>
      <c r="AY184" s="15" t="s">
        <v>365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5" t="s">
        <v>151</v>
      </c>
      <c r="BK184" s="191">
        <f>I184*H184</f>
        <v>0</v>
      </c>
    </row>
    <row r="185" s="2" customFormat="1" ht="16.32" customHeight="1">
      <c r="A185" s="34"/>
      <c r="B185" s="35"/>
      <c r="C185" s="205" t="s">
        <v>1</v>
      </c>
      <c r="D185" s="205" t="s">
        <v>147</v>
      </c>
      <c r="E185" s="206" t="s">
        <v>1</v>
      </c>
      <c r="F185" s="207" t="s">
        <v>1</v>
      </c>
      <c r="G185" s="208" t="s">
        <v>1</v>
      </c>
      <c r="H185" s="209"/>
      <c r="I185" s="210"/>
      <c r="J185" s="211">
        <f>BK185</f>
        <v>0</v>
      </c>
      <c r="K185" s="212"/>
      <c r="L185" s="35"/>
      <c r="M185" s="213" t="s">
        <v>1</v>
      </c>
      <c r="N185" s="214" t="s">
        <v>40</v>
      </c>
      <c r="O185" s="215"/>
      <c r="P185" s="215"/>
      <c r="Q185" s="215"/>
      <c r="R185" s="215"/>
      <c r="S185" s="215"/>
      <c r="T185" s="216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5" t="s">
        <v>365</v>
      </c>
      <c r="AU185" s="15" t="s">
        <v>82</v>
      </c>
      <c r="AY185" s="15" t="s">
        <v>365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5" t="s">
        <v>151</v>
      </c>
      <c r="BK185" s="191">
        <f>I185*H185</f>
        <v>0</v>
      </c>
    </row>
    <row r="186" s="2" customFormat="1" ht="6.96" customHeight="1">
      <c r="A186" s="34"/>
      <c r="B186" s="61"/>
      <c r="C186" s="62"/>
      <c r="D186" s="62"/>
      <c r="E186" s="62"/>
      <c r="F186" s="62"/>
      <c r="G186" s="62"/>
      <c r="H186" s="62"/>
      <c r="I186" s="62"/>
      <c r="J186" s="62"/>
      <c r="K186" s="62"/>
      <c r="L186" s="35"/>
      <c r="M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</row>
  </sheetData>
  <autoFilter ref="C128:K185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dataValidations count="2">
    <dataValidation type="list" allowBlank="1" showInputMessage="1" showErrorMessage="1" error="Povolené sú hodnoty K, M." sqref="D181:D186">
      <formula1>"K, M"</formula1>
    </dataValidation>
    <dataValidation type="list" allowBlank="1" showInputMessage="1" showErrorMessage="1" error="Povolené sú hodnoty základná, znížená, nulová." sqref="N181:N18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518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ROUND(J124,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ROUND((ROUND((SUM(BE124:BE177)),  2) + SUM(BE179:BE183)), 2)</f>
        <v>0</v>
      </c>
      <c r="G33" s="129"/>
      <c r="H33" s="129"/>
      <c r="I33" s="130">
        <v>0.20000000000000001</v>
      </c>
      <c r="J33" s="128">
        <f>ROUND((ROUND(((SUM(BE124:BE177))*I33),  2) + (SUM(BE179:BE183)*I33)),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ROUND((ROUND((SUM(BF124:BF177)),  2) + SUM(BF179:BF183)), 2)</f>
        <v>0</v>
      </c>
      <c r="G34" s="129"/>
      <c r="H34" s="129"/>
      <c r="I34" s="130">
        <v>0.20000000000000001</v>
      </c>
      <c r="J34" s="128">
        <f>ROUND((ROUND(((SUM(BF124:BF177))*I34),  2) + (SUM(BF179:BF183)*I34)),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ROUND((ROUND((SUM(BG124:BG177)),  2) + SUM(BG179:BG183)),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ROUND((ROUND((SUM(BH124:BH177)),  2) + SUM(BH179:BH183)),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ROUND((ROUND((SUM(BI124:BI177)),  2) + SUM(BI179:BI183)),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06 - Lavičky a pódium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J124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J125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368</v>
      </c>
      <c r="E98" s="150"/>
      <c r="F98" s="150"/>
      <c r="G98" s="150"/>
      <c r="H98" s="150"/>
      <c r="I98" s="150"/>
      <c r="J98" s="151">
        <f>J126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519</v>
      </c>
      <c r="E99" s="150"/>
      <c r="F99" s="150"/>
      <c r="G99" s="150"/>
      <c r="H99" s="150"/>
      <c r="I99" s="150"/>
      <c r="J99" s="151">
        <f>J127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520</v>
      </c>
      <c r="E100" s="150"/>
      <c r="F100" s="150"/>
      <c r="G100" s="150"/>
      <c r="H100" s="150"/>
      <c r="I100" s="150"/>
      <c r="J100" s="151">
        <f>J137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521</v>
      </c>
      <c r="E101" s="150"/>
      <c r="F101" s="150"/>
      <c r="G101" s="150"/>
      <c r="H101" s="150"/>
      <c r="I101" s="150"/>
      <c r="J101" s="151">
        <f>J147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522</v>
      </c>
      <c r="E102" s="150"/>
      <c r="F102" s="150"/>
      <c r="G102" s="150"/>
      <c r="H102" s="150"/>
      <c r="I102" s="150"/>
      <c r="J102" s="151">
        <f>J157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523</v>
      </c>
      <c r="E103" s="150"/>
      <c r="F103" s="150"/>
      <c r="G103" s="150"/>
      <c r="H103" s="150"/>
      <c r="I103" s="150"/>
      <c r="J103" s="151">
        <f>J167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1.84" customHeight="1">
      <c r="A104" s="9"/>
      <c r="B104" s="144"/>
      <c r="C104" s="9"/>
      <c r="D104" s="152" t="s">
        <v>128</v>
      </c>
      <c r="E104" s="9"/>
      <c r="F104" s="9"/>
      <c r="G104" s="9"/>
      <c r="H104" s="9"/>
      <c r="I104" s="9"/>
      <c r="J104" s="153">
        <f>J178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129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22" t="str">
        <f>E7</f>
        <v>ŠKOLAKKLUB - REKONŠTRUKCIA EXTERIÉROV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106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E9</f>
        <v>06 - Lavičky a pódium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F12</f>
        <v>Mestká časť Bratislava - Nové Mesto</v>
      </c>
      <c r="G118" s="34"/>
      <c r="H118" s="34"/>
      <c r="I118" s="28" t="s">
        <v>21</v>
      </c>
      <c r="J118" s="70" t="str">
        <f>IF(J12="","",J12)</f>
        <v>9. 6. 2021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5.65" customHeight="1">
      <c r="A120" s="34"/>
      <c r="B120" s="35"/>
      <c r="C120" s="28" t="s">
        <v>23</v>
      </c>
      <c r="D120" s="34"/>
      <c r="E120" s="34"/>
      <c r="F120" s="23" t="str">
        <f>E15</f>
        <v>Mestká časť Bratislava - Nové Mesto</v>
      </c>
      <c r="G120" s="34"/>
      <c r="H120" s="34"/>
      <c r="I120" s="28" t="s">
        <v>28</v>
      </c>
      <c r="J120" s="32" t="str">
        <f>E21</f>
        <v>LENKA GULACOVÁ, IRENEJ ŠEREŠ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26</v>
      </c>
      <c r="D121" s="34"/>
      <c r="E121" s="34"/>
      <c r="F121" s="23" t="str">
        <f>IF(E18="","",E18)</f>
        <v>Vyplň údaj</v>
      </c>
      <c r="G121" s="34"/>
      <c r="H121" s="34"/>
      <c r="I121" s="28" t="s">
        <v>31</v>
      </c>
      <c r="J121" s="32" t="str">
        <f>E24</f>
        <v>Ing. arch. Irenej Šereš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54"/>
      <c r="B123" s="155"/>
      <c r="C123" s="156" t="s">
        <v>130</v>
      </c>
      <c r="D123" s="157" t="s">
        <v>59</v>
      </c>
      <c r="E123" s="157" t="s">
        <v>55</v>
      </c>
      <c r="F123" s="157" t="s">
        <v>56</v>
      </c>
      <c r="G123" s="157" t="s">
        <v>131</v>
      </c>
      <c r="H123" s="157" t="s">
        <v>132</v>
      </c>
      <c r="I123" s="157" t="s">
        <v>133</v>
      </c>
      <c r="J123" s="158" t="s">
        <v>110</v>
      </c>
      <c r="K123" s="159" t="s">
        <v>134</v>
      </c>
      <c r="L123" s="160"/>
      <c r="M123" s="87" t="s">
        <v>1</v>
      </c>
      <c r="N123" s="88" t="s">
        <v>38</v>
      </c>
      <c r="O123" s="88" t="s">
        <v>135</v>
      </c>
      <c r="P123" s="88" t="s">
        <v>136</v>
      </c>
      <c r="Q123" s="88" t="s">
        <v>137</v>
      </c>
      <c r="R123" s="88" t="s">
        <v>138</v>
      </c>
      <c r="S123" s="88" t="s">
        <v>139</v>
      </c>
      <c r="T123" s="89" t="s">
        <v>140</v>
      </c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</row>
    <row r="124" s="2" customFormat="1" ht="22.8" customHeight="1">
      <c r="A124" s="34"/>
      <c r="B124" s="35"/>
      <c r="C124" s="94" t="s">
        <v>111</v>
      </c>
      <c r="D124" s="34"/>
      <c r="E124" s="34"/>
      <c r="F124" s="34"/>
      <c r="G124" s="34"/>
      <c r="H124" s="34"/>
      <c r="I124" s="34"/>
      <c r="J124" s="161">
        <f>BK124</f>
        <v>0</v>
      </c>
      <c r="K124" s="34"/>
      <c r="L124" s="35"/>
      <c r="M124" s="90"/>
      <c r="N124" s="74"/>
      <c r="O124" s="91"/>
      <c r="P124" s="162">
        <f>P125+P178</f>
        <v>0</v>
      </c>
      <c r="Q124" s="91"/>
      <c r="R124" s="162">
        <f>R125+R178</f>
        <v>76.635068500000003</v>
      </c>
      <c r="S124" s="91"/>
      <c r="T124" s="163">
        <f>T125+T178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73</v>
      </c>
      <c r="AU124" s="15" t="s">
        <v>112</v>
      </c>
      <c r="BK124" s="164">
        <f>BK125+BK178</f>
        <v>0</v>
      </c>
    </row>
    <row r="125" s="12" customFormat="1" ht="25.92" customHeight="1">
      <c r="A125" s="12"/>
      <c r="B125" s="165"/>
      <c r="C125" s="12"/>
      <c r="D125" s="166" t="s">
        <v>73</v>
      </c>
      <c r="E125" s="167" t="s">
        <v>141</v>
      </c>
      <c r="F125" s="167" t="s">
        <v>142</v>
      </c>
      <c r="G125" s="12"/>
      <c r="H125" s="12"/>
      <c r="I125" s="168"/>
      <c r="J125" s="153">
        <f>BK125</f>
        <v>0</v>
      </c>
      <c r="K125" s="12"/>
      <c r="L125" s="165"/>
      <c r="M125" s="169"/>
      <c r="N125" s="170"/>
      <c r="O125" s="170"/>
      <c r="P125" s="171">
        <f>P126+P127+P137+P147+P157+P167</f>
        <v>0</v>
      </c>
      <c r="Q125" s="170"/>
      <c r="R125" s="171">
        <f>R126+R127+R137+R147+R157+R167</f>
        <v>76.635068500000003</v>
      </c>
      <c r="S125" s="170"/>
      <c r="T125" s="172">
        <f>T126+T127+T137+T147+T157+T167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82</v>
      </c>
      <c r="AT125" s="173" t="s">
        <v>73</v>
      </c>
      <c r="AU125" s="173" t="s">
        <v>74</v>
      </c>
      <c r="AY125" s="166" t="s">
        <v>143</v>
      </c>
      <c r="BK125" s="174">
        <f>BK126+BK127+BK137+BK147+BK157+BK167</f>
        <v>0</v>
      </c>
    </row>
    <row r="126" s="12" customFormat="1" ht="22.8" customHeight="1">
      <c r="A126" s="12"/>
      <c r="B126" s="165"/>
      <c r="C126" s="12"/>
      <c r="D126" s="166" t="s">
        <v>73</v>
      </c>
      <c r="E126" s="175" t="s">
        <v>151</v>
      </c>
      <c r="F126" s="175" t="s">
        <v>401</v>
      </c>
      <c r="G126" s="12"/>
      <c r="H126" s="12"/>
      <c r="I126" s="168"/>
      <c r="J126" s="176">
        <f>BK126</f>
        <v>0</v>
      </c>
      <c r="K126" s="12"/>
      <c r="L126" s="165"/>
      <c r="M126" s="169"/>
      <c r="N126" s="170"/>
      <c r="O126" s="170"/>
      <c r="P126" s="171">
        <v>0</v>
      </c>
      <c r="Q126" s="170"/>
      <c r="R126" s="171">
        <v>0</v>
      </c>
      <c r="S126" s="170"/>
      <c r="T126" s="172"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82</v>
      </c>
      <c r="AT126" s="173" t="s">
        <v>73</v>
      </c>
      <c r="AU126" s="173" t="s">
        <v>82</v>
      </c>
      <c r="AY126" s="166" t="s">
        <v>143</v>
      </c>
      <c r="BK126" s="174">
        <v>0</v>
      </c>
    </row>
    <row r="127" s="12" customFormat="1" ht="22.8" customHeight="1">
      <c r="A127" s="12"/>
      <c r="B127" s="165"/>
      <c r="C127" s="12"/>
      <c r="D127" s="166" t="s">
        <v>73</v>
      </c>
      <c r="E127" s="175" t="s">
        <v>524</v>
      </c>
      <c r="F127" s="175" t="s">
        <v>525</v>
      </c>
      <c r="G127" s="12"/>
      <c r="H127" s="12"/>
      <c r="I127" s="168"/>
      <c r="J127" s="176">
        <f>BK127</f>
        <v>0</v>
      </c>
      <c r="K127" s="12"/>
      <c r="L127" s="165"/>
      <c r="M127" s="169"/>
      <c r="N127" s="170"/>
      <c r="O127" s="170"/>
      <c r="P127" s="171">
        <f>SUM(P128:P136)</f>
        <v>0</v>
      </c>
      <c r="Q127" s="170"/>
      <c r="R127" s="171">
        <f>SUM(R128:R136)</f>
        <v>48.437999999999995</v>
      </c>
      <c r="S127" s="170"/>
      <c r="T127" s="172">
        <f>SUM(T128:T136)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82</v>
      </c>
      <c r="AT127" s="173" t="s">
        <v>73</v>
      </c>
      <c r="AU127" s="173" t="s">
        <v>82</v>
      </c>
      <c r="AY127" s="166" t="s">
        <v>143</v>
      </c>
      <c r="BK127" s="174">
        <f>SUM(BK128:BK136)</f>
        <v>0</v>
      </c>
    </row>
    <row r="128" s="2" customFormat="1" ht="21.75" customHeight="1">
      <c r="A128" s="34"/>
      <c r="B128" s="177"/>
      <c r="C128" s="178" t="s">
        <v>372</v>
      </c>
      <c r="D128" s="178" t="s">
        <v>147</v>
      </c>
      <c r="E128" s="179" t="s">
        <v>373</v>
      </c>
      <c r="F128" s="180" t="s">
        <v>374</v>
      </c>
      <c r="G128" s="181" t="s">
        <v>375</v>
      </c>
      <c r="H128" s="182">
        <v>23.399999999999999</v>
      </c>
      <c r="I128" s="183"/>
      <c r="J128" s="184">
        <f>ROUND(I128*H128,2)</f>
        <v>0</v>
      </c>
      <c r="K128" s="185"/>
      <c r="L128" s="35"/>
      <c r="M128" s="186" t="s">
        <v>1</v>
      </c>
      <c r="N128" s="187" t="s">
        <v>40</v>
      </c>
      <c r="O128" s="78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0" t="s">
        <v>144</v>
      </c>
      <c r="AT128" s="190" t="s">
        <v>147</v>
      </c>
      <c r="AU128" s="190" t="s">
        <v>151</v>
      </c>
      <c r="AY128" s="15" t="s">
        <v>143</v>
      </c>
      <c r="BE128" s="191">
        <f>IF(N128="základná",J128,0)</f>
        <v>0</v>
      </c>
      <c r="BF128" s="191">
        <f>IF(N128="znížená",J128,0)</f>
        <v>0</v>
      </c>
      <c r="BG128" s="191">
        <f>IF(N128="zákl. prenesená",J128,0)</f>
        <v>0</v>
      </c>
      <c r="BH128" s="191">
        <f>IF(N128="zníž. prenesená",J128,0)</f>
        <v>0</v>
      </c>
      <c r="BI128" s="191">
        <f>IF(N128="nulová",J128,0)</f>
        <v>0</v>
      </c>
      <c r="BJ128" s="15" t="s">
        <v>151</v>
      </c>
      <c r="BK128" s="191">
        <f>ROUND(I128*H128,2)</f>
        <v>0</v>
      </c>
      <c r="BL128" s="15" t="s">
        <v>144</v>
      </c>
      <c r="BM128" s="190" t="s">
        <v>376</v>
      </c>
    </row>
    <row r="129" s="2" customFormat="1" ht="24.15" customHeight="1">
      <c r="A129" s="34"/>
      <c r="B129" s="177"/>
      <c r="C129" s="178" t="s">
        <v>377</v>
      </c>
      <c r="D129" s="178" t="s">
        <v>147</v>
      </c>
      <c r="E129" s="179" t="s">
        <v>378</v>
      </c>
      <c r="F129" s="180" t="s">
        <v>379</v>
      </c>
      <c r="G129" s="181" t="s">
        <v>375</v>
      </c>
      <c r="H129" s="182">
        <v>23.399999999999999</v>
      </c>
      <c r="I129" s="183"/>
      <c r="J129" s="184">
        <f>ROUND(I129*H129,2)</f>
        <v>0</v>
      </c>
      <c r="K129" s="185"/>
      <c r="L129" s="35"/>
      <c r="M129" s="186" t="s">
        <v>1</v>
      </c>
      <c r="N129" s="187" t="s">
        <v>40</v>
      </c>
      <c r="O129" s="78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0" t="s">
        <v>144</v>
      </c>
      <c r="AT129" s="190" t="s">
        <v>147</v>
      </c>
      <c r="AU129" s="190" t="s">
        <v>151</v>
      </c>
      <c r="AY129" s="15" t="s">
        <v>143</v>
      </c>
      <c r="BE129" s="191">
        <f>IF(N129="základná",J129,0)</f>
        <v>0</v>
      </c>
      <c r="BF129" s="191">
        <f>IF(N129="znížená",J129,0)</f>
        <v>0</v>
      </c>
      <c r="BG129" s="191">
        <f>IF(N129="zákl. prenesená",J129,0)</f>
        <v>0</v>
      </c>
      <c r="BH129" s="191">
        <f>IF(N129="zníž. prenesená",J129,0)</f>
        <v>0</v>
      </c>
      <c r="BI129" s="191">
        <f>IF(N129="nulová",J129,0)</f>
        <v>0</v>
      </c>
      <c r="BJ129" s="15" t="s">
        <v>151</v>
      </c>
      <c r="BK129" s="191">
        <f>ROUND(I129*H129,2)</f>
        <v>0</v>
      </c>
      <c r="BL129" s="15" t="s">
        <v>144</v>
      </c>
      <c r="BM129" s="190" t="s">
        <v>380</v>
      </c>
    </row>
    <row r="130" s="2" customFormat="1" ht="24.15" customHeight="1">
      <c r="A130" s="34"/>
      <c r="B130" s="177"/>
      <c r="C130" s="178" t="s">
        <v>302</v>
      </c>
      <c r="D130" s="178" t="s">
        <v>147</v>
      </c>
      <c r="E130" s="179" t="s">
        <v>382</v>
      </c>
      <c r="F130" s="180" t="s">
        <v>383</v>
      </c>
      <c r="G130" s="181" t="s">
        <v>375</v>
      </c>
      <c r="H130" s="182">
        <v>23.399999999999999</v>
      </c>
      <c r="I130" s="183"/>
      <c r="J130" s="184">
        <f>ROUND(I130*H130,2)</f>
        <v>0</v>
      </c>
      <c r="K130" s="185"/>
      <c r="L130" s="35"/>
      <c r="M130" s="186" t="s">
        <v>1</v>
      </c>
      <c r="N130" s="187" t="s">
        <v>40</v>
      </c>
      <c r="O130" s="78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0" t="s">
        <v>144</v>
      </c>
      <c r="AT130" s="190" t="s">
        <v>147</v>
      </c>
      <c r="AU130" s="190" t="s">
        <v>151</v>
      </c>
      <c r="AY130" s="15" t="s">
        <v>143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5" t="s">
        <v>151</v>
      </c>
      <c r="BK130" s="191">
        <f>ROUND(I130*H130,2)</f>
        <v>0</v>
      </c>
      <c r="BL130" s="15" t="s">
        <v>144</v>
      </c>
      <c r="BM130" s="190" t="s">
        <v>526</v>
      </c>
    </row>
    <row r="131" s="2" customFormat="1" ht="33" customHeight="1">
      <c r="A131" s="34"/>
      <c r="B131" s="177"/>
      <c r="C131" s="178" t="s">
        <v>190</v>
      </c>
      <c r="D131" s="178" t="s">
        <v>147</v>
      </c>
      <c r="E131" s="179" t="s">
        <v>386</v>
      </c>
      <c r="F131" s="180" t="s">
        <v>387</v>
      </c>
      <c r="G131" s="181" t="s">
        <v>375</v>
      </c>
      <c r="H131" s="182">
        <v>23.399999999999999</v>
      </c>
      <c r="I131" s="183"/>
      <c r="J131" s="184">
        <f>ROUND(I131*H131,2)</f>
        <v>0</v>
      </c>
      <c r="K131" s="185"/>
      <c r="L131" s="35"/>
      <c r="M131" s="186" t="s">
        <v>1</v>
      </c>
      <c r="N131" s="187" t="s">
        <v>40</v>
      </c>
      <c r="O131" s="78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0" t="s">
        <v>144</v>
      </c>
      <c r="AT131" s="190" t="s">
        <v>147</v>
      </c>
      <c r="AU131" s="190" t="s">
        <v>151</v>
      </c>
      <c r="AY131" s="15" t="s">
        <v>143</v>
      </c>
      <c r="BE131" s="191">
        <f>IF(N131="základná",J131,0)</f>
        <v>0</v>
      </c>
      <c r="BF131" s="191">
        <f>IF(N131="znížená",J131,0)</f>
        <v>0</v>
      </c>
      <c r="BG131" s="191">
        <f>IF(N131="zákl. prenesená",J131,0)</f>
        <v>0</v>
      </c>
      <c r="BH131" s="191">
        <f>IF(N131="zníž. prenesená",J131,0)</f>
        <v>0</v>
      </c>
      <c r="BI131" s="191">
        <f>IF(N131="nulová",J131,0)</f>
        <v>0</v>
      </c>
      <c r="BJ131" s="15" t="s">
        <v>151</v>
      </c>
      <c r="BK131" s="191">
        <f>ROUND(I131*H131,2)</f>
        <v>0</v>
      </c>
      <c r="BL131" s="15" t="s">
        <v>144</v>
      </c>
      <c r="BM131" s="190" t="s">
        <v>527</v>
      </c>
    </row>
    <row r="132" s="2" customFormat="1" ht="37.8" customHeight="1">
      <c r="A132" s="34"/>
      <c r="B132" s="177"/>
      <c r="C132" s="178" t="s">
        <v>199</v>
      </c>
      <c r="D132" s="178" t="s">
        <v>147</v>
      </c>
      <c r="E132" s="179" t="s">
        <v>390</v>
      </c>
      <c r="F132" s="180" t="s">
        <v>391</v>
      </c>
      <c r="G132" s="181" t="s">
        <v>375</v>
      </c>
      <c r="H132" s="182">
        <v>234</v>
      </c>
      <c r="I132" s="183"/>
      <c r="J132" s="184">
        <f>ROUND(I132*H132,2)</f>
        <v>0</v>
      </c>
      <c r="K132" s="185"/>
      <c r="L132" s="35"/>
      <c r="M132" s="186" t="s">
        <v>1</v>
      </c>
      <c r="N132" s="187" t="s">
        <v>40</v>
      </c>
      <c r="O132" s="78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0" t="s">
        <v>144</v>
      </c>
      <c r="AT132" s="190" t="s">
        <v>147</v>
      </c>
      <c r="AU132" s="190" t="s">
        <v>151</v>
      </c>
      <c r="AY132" s="15" t="s">
        <v>143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5" t="s">
        <v>151</v>
      </c>
      <c r="BK132" s="191">
        <f>ROUND(I132*H132,2)</f>
        <v>0</v>
      </c>
      <c r="BL132" s="15" t="s">
        <v>144</v>
      </c>
      <c r="BM132" s="190" t="s">
        <v>528</v>
      </c>
    </row>
    <row r="133" s="2" customFormat="1" ht="16.5" customHeight="1">
      <c r="A133" s="34"/>
      <c r="B133" s="177"/>
      <c r="C133" s="178" t="s">
        <v>194</v>
      </c>
      <c r="D133" s="178" t="s">
        <v>147</v>
      </c>
      <c r="E133" s="179" t="s">
        <v>394</v>
      </c>
      <c r="F133" s="180" t="s">
        <v>395</v>
      </c>
      <c r="G133" s="181" t="s">
        <v>375</v>
      </c>
      <c r="H133" s="182">
        <v>23.399999999999999</v>
      </c>
      <c r="I133" s="183"/>
      <c r="J133" s="184">
        <f>ROUND(I133*H133,2)</f>
        <v>0</v>
      </c>
      <c r="K133" s="185"/>
      <c r="L133" s="35"/>
      <c r="M133" s="186" t="s">
        <v>1</v>
      </c>
      <c r="N133" s="187" t="s">
        <v>40</v>
      </c>
      <c r="O133" s="78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0" t="s">
        <v>144</v>
      </c>
      <c r="AT133" s="190" t="s">
        <v>147</v>
      </c>
      <c r="AU133" s="190" t="s">
        <v>151</v>
      </c>
      <c r="AY133" s="15" t="s">
        <v>143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5" t="s">
        <v>151</v>
      </c>
      <c r="BK133" s="191">
        <f>ROUND(I133*H133,2)</f>
        <v>0</v>
      </c>
      <c r="BL133" s="15" t="s">
        <v>144</v>
      </c>
      <c r="BM133" s="190" t="s">
        <v>529</v>
      </c>
    </row>
    <row r="134" s="2" customFormat="1" ht="24.15" customHeight="1">
      <c r="A134" s="34"/>
      <c r="B134" s="177"/>
      <c r="C134" s="178" t="s">
        <v>204</v>
      </c>
      <c r="D134" s="178" t="s">
        <v>147</v>
      </c>
      <c r="E134" s="179" t="s">
        <v>398</v>
      </c>
      <c r="F134" s="180" t="s">
        <v>399</v>
      </c>
      <c r="G134" s="181" t="s">
        <v>207</v>
      </c>
      <c r="H134" s="182">
        <v>37.439999999999998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530</v>
      </c>
    </row>
    <row r="135" s="2" customFormat="1" ht="24.15" customHeight="1">
      <c r="A135" s="34"/>
      <c r="B135" s="177"/>
      <c r="C135" s="178" t="s">
        <v>402</v>
      </c>
      <c r="D135" s="178" t="s">
        <v>147</v>
      </c>
      <c r="E135" s="179" t="s">
        <v>403</v>
      </c>
      <c r="F135" s="180" t="s">
        <v>404</v>
      </c>
      <c r="G135" s="181" t="s">
        <v>375</v>
      </c>
      <c r="H135" s="182">
        <v>23.399999999999999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2.0699999999999998</v>
      </c>
      <c r="R135" s="188">
        <f>Q135*H135</f>
        <v>48.437999999999995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405</v>
      </c>
    </row>
    <row r="136" s="2" customFormat="1" ht="16.5" customHeight="1">
      <c r="A136" s="34"/>
      <c r="B136" s="177"/>
      <c r="C136" s="178" t="s">
        <v>263</v>
      </c>
      <c r="D136" s="178" t="s">
        <v>147</v>
      </c>
      <c r="E136" s="179" t="s">
        <v>531</v>
      </c>
      <c r="F136" s="180" t="s">
        <v>532</v>
      </c>
      <c r="G136" s="181" t="s">
        <v>150</v>
      </c>
      <c r="H136" s="182">
        <v>117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229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229</v>
      </c>
      <c r="BM136" s="190" t="s">
        <v>266</v>
      </c>
    </row>
    <row r="137" s="12" customFormat="1" ht="22.8" customHeight="1">
      <c r="A137" s="12"/>
      <c r="B137" s="165"/>
      <c r="C137" s="12"/>
      <c r="D137" s="166" t="s">
        <v>73</v>
      </c>
      <c r="E137" s="175" t="s">
        <v>533</v>
      </c>
      <c r="F137" s="175" t="s">
        <v>534</v>
      </c>
      <c r="G137" s="12"/>
      <c r="H137" s="12"/>
      <c r="I137" s="168"/>
      <c r="J137" s="176">
        <f>BK137</f>
        <v>0</v>
      </c>
      <c r="K137" s="12"/>
      <c r="L137" s="165"/>
      <c r="M137" s="169"/>
      <c r="N137" s="170"/>
      <c r="O137" s="170"/>
      <c r="P137" s="171">
        <f>SUM(P138:P146)</f>
        <v>0</v>
      </c>
      <c r="Q137" s="170"/>
      <c r="R137" s="171">
        <f>SUM(R138:R146)</f>
        <v>10.35</v>
      </c>
      <c r="S137" s="170"/>
      <c r="T137" s="172">
        <f>SUM(T138:T146)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6" t="s">
        <v>82</v>
      </c>
      <c r="AT137" s="173" t="s">
        <v>73</v>
      </c>
      <c r="AU137" s="173" t="s">
        <v>82</v>
      </c>
      <c r="AY137" s="166" t="s">
        <v>143</v>
      </c>
      <c r="BK137" s="174">
        <f>SUM(BK138:BK146)</f>
        <v>0</v>
      </c>
    </row>
    <row r="138" s="2" customFormat="1" ht="21.75" customHeight="1">
      <c r="A138" s="34"/>
      <c r="B138" s="177"/>
      <c r="C138" s="178" t="s">
        <v>209</v>
      </c>
      <c r="D138" s="178" t="s">
        <v>147</v>
      </c>
      <c r="E138" s="179" t="s">
        <v>373</v>
      </c>
      <c r="F138" s="180" t="s">
        <v>374</v>
      </c>
      <c r="G138" s="181" t="s">
        <v>375</v>
      </c>
      <c r="H138" s="182">
        <v>5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535</v>
      </c>
    </row>
    <row r="139" s="2" customFormat="1" ht="24.15" customHeight="1">
      <c r="A139" s="34"/>
      <c r="B139" s="177"/>
      <c r="C139" s="178" t="s">
        <v>213</v>
      </c>
      <c r="D139" s="178" t="s">
        <v>147</v>
      </c>
      <c r="E139" s="179" t="s">
        <v>378</v>
      </c>
      <c r="F139" s="180" t="s">
        <v>379</v>
      </c>
      <c r="G139" s="181" t="s">
        <v>375</v>
      </c>
      <c r="H139" s="182">
        <v>5</v>
      </c>
      <c r="I139" s="183"/>
      <c r="J139" s="184">
        <f>ROUND(I139*H139,2)</f>
        <v>0</v>
      </c>
      <c r="K139" s="185"/>
      <c r="L139" s="35"/>
      <c r="M139" s="186" t="s">
        <v>1</v>
      </c>
      <c r="N139" s="187" t="s">
        <v>40</v>
      </c>
      <c r="O139" s="78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144</v>
      </c>
      <c r="AT139" s="190" t="s">
        <v>147</v>
      </c>
      <c r="AU139" s="190" t="s">
        <v>151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536</v>
      </c>
    </row>
    <row r="140" s="2" customFormat="1" ht="24.15" customHeight="1">
      <c r="A140" s="34"/>
      <c r="B140" s="177"/>
      <c r="C140" s="178" t="s">
        <v>342</v>
      </c>
      <c r="D140" s="178" t="s">
        <v>147</v>
      </c>
      <c r="E140" s="179" t="s">
        <v>382</v>
      </c>
      <c r="F140" s="180" t="s">
        <v>383</v>
      </c>
      <c r="G140" s="181" t="s">
        <v>375</v>
      </c>
      <c r="H140" s="182">
        <v>5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537</v>
      </c>
    </row>
    <row r="141" s="2" customFormat="1" ht="33" customHeight="1">
      <c r="A141" s="34"/>
      <c r="B141" s="177"/>
      <c r="C141" s="178" t="s">
        <v>346</v>
      </c>
      <c r="D141" s="178" t="s">
        <v>147</v>
      </c>
      <c r="E141" s="179" t="s">
        <v>386</v>
      </c>
      <c r="F141" s="180" t="s">
        <v>387</v>
      </c>
      <c r="G141" s="181" t="s">
        <v>375</v>
      </c>
      <c r="H141" s="182">
        <v>5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538</v>
      </c>
    </row>
    <row r="142" s="2" customFormat="1" ht="37.8" customHeight="1">
      <c r="A142" s="34"/>
      <c r="B142" s="177"/>
      <c r="C142" s="178" t="s">
        <v>539</v>
      </c>
      <c r="D142" s="178" t="s">
        <v>147</v>
      </c>
      <c r="E142" s="179" t="s">
        <v>390</v>
      </c>
      <c r="F142" s="180" t="s">
        <v>391</v>
      </c>
      <c r="G142" s="181" t="s">
        <v>375</v>
      </c>
      <c r="H142" s="182">
        <v>50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540</v>
      </c>
    </row>
    <row r="143" s="2" customFormat="1" ht="16.5" customHeight="1">
      <c r="A143" s="34"/>
      <c r="B143" s="177"/>
      <c r="C143" s="178" t="s">
        <v>541</v>
      </c>
      <c r="D143" s="178" t="s">
        <v>147</v>
      </c>
      <c r="E143" s="179" t="s">
        <v>394</v>
      </c>
      <c r="F143" s="180" t="s">
        <v>395</v>
      </c>
      <c r="G143" s="181" t="s">
        <v>375</v>
      </c>
      <c r="H143" s="182">
        <v>5</v>
      </c>
      <c r="I143" s="183"/>
      <c r="J143" s="184">
        <f>ROUND(I143*H143,2)</f>
        <v>0</v>
      </c>
      <c r="K143" s="185"/>
      <c r="L143" s="35"/>
      <c r="M143" s="186" t="s">
        <v>1</v>
      </c>
      <c r="N143" s="187" t="s">
        <v>40</v>
      </c>
      <c r="O143" s="78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144</v>
      </c>
      <c r="AT143" s="190" t="s">
        <v>147</v>
      </c>
      <c r="AU143" s="190" t="s">
        <v>151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542</v>
      </c>
    </row>
    <row r="144" s="2" customFormat="1" ht="24.15" customHeight="1">
      <c r="A144" s="34"/>
      <c r="B144" s="177"/>
      <c r="C144" s="178" t="s">
        <v>543</v>
      </c>
      <c r="D144" s="178" t="s">
        <v>147</v>
      </c>
      <c r="E144" s="179" t="s">
        <v>398</v>
      </c>
      <c r="F144" s="180" t="s">
        <v>399</v>
      </c>
      <c r="G144" s="181" t="s">
        <v>207</v>
      </c>
      <c r="H144" s="182">
        <v>8</v>
      </c>
      <c r="I144" s="183"/>
      <c r="J144" s="184">
        <f>ROUND(I144*H144,2)</f>
        <v>0</v>
      </c>
      <c r="K144" s="185"/>
      <c r="L144" s="35"/>
      <c r="M144" s="186" t="s">
        <v>1</v>
      </c>
      <c r="N144" s="187" t="s">
        <v>40</v>
      </c>
      <c r="O144" s="78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144</v>
      </c>
      <c r="AT144" s="190" t="s">
        <v>147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544</v>
      </c>
    </row>
    <row r="145" s="2" customFormat="1" ht="24.15" customHeight="1">
      <c r="A145" s="34"/>
      <c r="B145" s="177"/>
      <c r="C145" s="178" t="s">
        <v>545</v>
      </c>
      <c r="D145" s="178" t="s">
        <v>147</v>
      </c>
      <c r="E145" s="179" t="s">
        <v>403</v>
      </c>
      <c r="F145" s="180" t="s">
        <v>404</v>
      </c>
      <c r="G145" s="181" t="s">
        <v>375</v>
      </c>
      <c r="H145" s="182">
        <v>5</v>
      </c>
      <c r="I145" s="183"/>
      <c r="J145" s="184">
        <f>ROUND(I145*H145,2)</f>
        <v>0</v>
      </c>
      <c r="K145" s="185"/>
      <c r="L145" s="35"/>
      <c r="M145" s="186" t="s">
        <v>1</v>
      </c>
      <c r="N145" s="187" t="s">
        <v>40</v>
      </c>
      <c r="O145" s="78"/>
      <c r="P145" s="188">
        <f>O145*H145</f>
        <v>0</v>
      </c>
      <c r="Q145" s="188">
        <v>2.0699999999999998</v>
      </c>
      <c r="R145" s="188">
        <f>Q145*H145</f>
        <v>10.35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144</v>
      </c>
      <c r="AT145" s="190" t="s">
        <v>147</v>
      </c>
      <c r="AU145" s="190" t="s">
        <v>151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546</v>
      </c>
    </row>
    <row r="146" s="2" customFormat="1" ht="16.5" customHeight="1">
      <c r="A146" s="34"/>
      <c r="B146" s="177"/>
      <c r="C146" s="178" t="s">
        <v>547</v>
      </c>
      <c r="D146" s="178" t="s">
        <v>147</v>
      </c>
      <c r="E146" s="179" t="s">
        <v>548</v>
      </c>
      <c r="F146" s="180" t="s">
        <v>549</v>
      </c>
      <c r="G146" s="181" t="s">
        <v>150</v>
      </c>
      <c r="H146" s="182">
        <v>15.1</v>
      </c>
      <c r="I146" s="183"/>
      <c r="J146" s="184">
        <f>ROUND(I146*H146,2)</f>
        <v>0</v>
      </c>
      <c r="K146" s="185"/>
      <c r="L146" s="35"/>
      <c r="M146" s="186" t="s">
        <v>1</v>
      </c>
      <c r="N146" s="187" t="s">
        <v>40</v>
      </c>
      <c r="O146" s="78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144</v>
      </c>
      <c r="AT146" s="190" t="s">
        <v>147</v>
      </c>
      <c r="AU146" s="190" t="s">
        <v>151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550</v>
      </c>
    </row>
    <row r="147" s="12" customFormat="1" ht="22.8" customHeight="1">
      <c r="A147" s="12"/>
      <c r="B147" s="165"/>
      <c r="C147" s="12"/>
      <c r="D147" s="166" t="s">
        <v>73</v>
      </c>
      <c r="E147" s="175" t="s">
        <v>551</v>
      </c>
      <c r="F147" s="175" t="s">
        <v>552</v>
      </c>
      <c r="G147" s="12"/>
      <c r="H147" s="12"/>
      <c r="I147" s="168"/>
      <c r="J147" s="176">
        <f>BK147</f>
        <v>0</v>
      </c>
      <c r="K147" s="12"/>
      <c r="L147" s="165"/>
      <c r="M147" s="169"/>
      <c r="N147" s="170"/>
      <c r="O147" s="170"/>
      <c r="P147" s="171">
        <f>SUM(P148:P156)</f>
        <v>0</v>
      </c>
      <c r="Q147" s="170"/>
      <c r="R147" s="171">
        <f>SUM(R148:R156)</f>
        <v>7.452</v>
      </c>
      <c r="S147" s="170"/>
      <c r="T147" s="172">
        <f>SUM(T148:T156)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6" t="s">
        <v>82</v>
      </c>
      <c r="AT147" s="173" t="s">
        <v>73</v>
      </c>
      <c r="AU147" s="173" t="s">
        <v>82</v>
      </c>
      <c r="AY147" s="166" t="s">
        <v>143</v>
      </c>
      <c r="BK147" s="174">
        <f>SUM(BK148:BK156)</f>
        <v>0</v>
      </c>
    </row>
    <row r="148" s="2" customFormat="1" ht="21.75" customHeight="1">
      <c r="A148" s="34"/>
      <c r="B148" s="177"/>
      <c r="C148" s="178" t="s">
        <v>553</v>
      </c>
      <c r="D148" s="178" t="s">
        <v>147</v>
      </c>
      <c r="E148" s="179" t="s">
        <v>373</v>
      </c>
      <c r="F148" s="180" t="s">
        <v>374</v>
      </c>
      <c r="G148" s="181" t="s">
        <v>375</v>
      </c>
      <c r="H148" s="182">
        <v>3.6000000000000001</v>
      </c>
      <c r="I148" s="183"/>
      <c r="J148" s="184">
        <f>ROUND(I148*H148,2)</f>
        <v>0</v>
      </c>
      <c r="K148" s="185"/>
      <c r="L148" s="35"/>
      <c r="M148" s="186" t="s">
        <v>1</v>
      </c>
      <c r="N148" s="187" t="s">
        <v>40</v>
      </c>
      <c r="O148" s="78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144</v>
      </c>
      <c r="AT148" s="190" t="s">
        <v>147</v>
      </c>
      <c r="AU148" s="190" t="s">
        <v>151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554</v>
      </c>
    </row>
    <row r="149" s="2" customFormat="1" ht="24.15" customHeight="1">
      <c r="A149" s="34"/>
      <c r="B149" s="177"/>
      <c r="C149" s="178" t="s">
        <v>555</v>
      </c>
      <c r="D149" s="178" t="s">
        <v>147</v>
      </c>
      <c r="E149" s="179" t="s">
        <v>378</v>
      </c>
      <c r="F149" s="180" t="s">
        <v>379</v>
      </c>
      <c r="G149" s="181" t="s">
        <v>375</v>
      </c>
      <c r="H149" s="182">
        <v>3.6000000000000001</v>
      </c>
      <c r="I149" s="183"/>
      <c r="J149" s="184">
        <f>ROUND(I149*H149,2)</f>
        <v>0</v>
      </c>
      <c r="K149" s="185"/>
      <c r="L149" s="35"/>
      <c r="M149" s="186" t="s">
        <v>1</v>
      </c>
      <c r="N149" s="187" t="s">
        <v>40</v>
      </c>
      <c r="O149" s="78"/>
      <c r="P149" s="188">
        <f>O149*H149</f>
        <v>0</v>
      </c>
      <c r="Q149" s="188">
        <v>0</v>
      </c>
      <c r="R149" s="188">
        <f>Q149*H149</f>
        <v>0</v>
      </c>
      <c r="S149" s="188">
        <v>0</v>
      </c>
      <c r="T149" s="189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0" t="s">
        <v>144</v>
      </c>
      <c r="AT149" s="190" t="s">
        <v>147</v>
      </c>
      <c r="AU149" s="190" t="s">
        <v>151</v>
      </c>
      <c r="AY149" s="15" t="s">
        <v>143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5" t="s">
        <v>151</v>
      </c>
      <c r="BK149" s="191">
        <f>ROUND(I149*H149,2)</f>
        <v>0</v>
      </c>
      <c r="BL149" s="15" t="s">
        <v>144</v>
      </c>
      <c r="BM149" s="190" t="s">
        <v>556</v>
      </c>
    </row>
    <row r="150" s="2" customFormat="1" ht="24.15" customHeight="1">
      <c r="A150" s="34"/>
      <c r="B150" s="177"/>
      <c r="C150" s="178" t="s">
        <v>557</v>
      </c>
      <c r="D150" s="178" t="s">
        <v>147</v>
      </c>
      <c r="E150" s="179" t="s">
        <v>382</v>
      </c>
      <c r="F150" s="180" t="s">
        <v>383</v>
      </c>
      <c r="G150" s="181" t="s">
        <v>375</v>
      </c>
      <c r="H150" s="182">
        <v>3.6000000000000001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558</v>
      </c>
    </row>
    <row r="151" s="2" customFormat="1" ht="33" customHeight="1">
      <c r="A151" s="34"/>
      <c r="B151" s="177"/>
      <c r="C151" s="178" t="s">
        <v>559</v>
      </c>
      <c r="D151" s="178" t="s">
        <v>147</v>
      </c>
      <c r="E151" s="179" t="s">
        <v>386</v>
      </c>
      <c r="F151" s="180" t="s">
        <v>387</v>
      </c>
      <c r="G151" s="181" t="s">
        <v>375</v>
      </c>
      <c r="H151" s="182">
        <v>3.6000000000000001</v>
      </c>
      <c r="I151" s="183"/>
      <c r="J151" s="184">
        <f>ROUND(I151*H151,2)</f>
        <v>0</v>
      </c>
      <c r="K151" s="185"/>
      <c r="L151" s="35"/>
      <c r="M151" s="186" t="s">
        <v>1</v>
      </c>
      <c r="N151" s="187" t="s">
        <v>40</v>
      </c>
      <c r="O151" s="78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144</v>
      </c>
      <c r="AT151" s="190" t="s">
        <v>147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560</v>
      </c>
    </row>
    <row r="152" s="2" customFormat="1" ht="37.8" customHeight="1">
      <c r="A152" s="34"/>
      <c r="B152" s="177"/>
      <c r="C152" s="178" t="s">
        <v>561</v>
      </c>
      <c r="D152" s="178" t="s">
        <v>147</v>
      </c>
      <c r="E152" s="179" t="s">
        <v>390</v>
      </c>
      <c r="F152" s="180" t="s">
        <v>391</v>
      </c>
      <c r="G152" s="181" t="s">
        <v>375</v>
      </c>
      <c r="H152" s="182">
        <v>36</v>
      </c>
      <c r="I152" s="183"/>
      <c r="J152" s="184">
        <f>ROUND(I152*H152,2)</f>
        <v>0</v>
      </c>
      <c r="K152" s="185"/>
      <c r="L152" s="35"/>
      <c r="M152" s="186" t="s">
        <v>1</v>
      </c>
      <c r="N152" s="187" t="s">
        <v>40</v>
      </c>
      <c r="O152" s="78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144</v>
      </c>
      <c r="AT152" s="190" t="s">
        <v>147</v>
      </c>
      <c r="AU152" s="190" t="s">
        <v>151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144</v>
      </c>
      <c r="BM152" s="190" t="s">
        <v>562</v>
      </c>
    </row>
    <row r="153" s="2" customFormat="1" ht="16.5" customHeight="1">
      <c r="A153" s="34"/>
      <c r="B153" s="177"/>
      <c r="C153" s="178" t="s">
        <v>563</v>
      </c>
      <c r="D153" s="178" t="s">
        <v>147</v>
      </c>
      <c r="E153" s="179" t="s">
        <v>394</v>
      </c>
      <c r="F153" s="180" t="s">
        <v>395</v>
      </c>
      <c r="G153" s="181" t="s">
        <v>375</v>
      </c>
      <c r="H153" s="182">
        <v>3.6000000000000001</v>
      </c>
      <c r="I153" s="183"/>
      <c r="J153" s="184">
        <f>ROUND(I153*H153,2)</f>
        <v>0</v>
      </c>
      <c r="K153" s="185"/>
      <c r="L153" s="35"/>
      <c r="M153" s="186" t="s">
        <v>1</v>
      </c>
      <c r="N153" s="187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144</v>
      </c>
      <c r="AT153" s="190" t="s">
        <v>147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144</v>
      </c>
      <c r="BM153" s="190" t="s">
        <v>564</v>
      </c>
    </row>
    <row r="154" s="2" customFormat="1" ht="24.15" customHeight="1">
      <c r="A154" s="34"/>
      <c r="B154" s="177"/>
      <c r="C154" s="178" t="s">
        <v>565</v>
      </c>
      <c r="D154" s="178" t="s">
        <v>147</v>
      </c>
      <c r="E154" s="179" t="s">
        <v>398</v>
      </c>
      <c r="F154" s="180" t="s">
        <v>399</v>
      </c>
      <c r="G154" s="181" t="s">
        <v>207</v>
      </c>
      <c r="H154" s="182">
        <v>5.7599999999999998</v>
      </c>
      <c r="I154" s="183"/>
      <c r="J154" s="184">
        <f>ROUND(I154*H154,2)</f>
        <v>0</v>
      </c>
      <c r="K154" s="185"/>
      <c r="L154" s="35"/>
      <c r="M154" s="186" t="s">
        <v>1</v>
      </c>
      <c r="N154" s="187" t="s">
        <v>40</v>
      </c>
      <c r="O154" s="78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0" t="s">
        <v>144</v>
      </c>
      <c r="AT154" s="190" t="s">
        <v>147</v>
      </c>
      <c r="AU154" s="190" t="s">
        <v>151</v>
      </c>
      <c r="AY154" s="15" t="s">
        <v>143</v>
      </c>
      <c r="BE154" s="191">
        <f>IF(N154="základná",J154,0)</f>
        <v>0</v>
      </c>
      <c r="BF154" s="191">
        <f>IF(N154="znížená",J154,0)</f>
        <v>0</v>
      </c>
      <c r="BG154" s="191">
        <f>IF(N154="zákl. prenesená",J154,0)</f>
        <v>0</v>
      </c>
      <c r="BH154" s="191">
        <f>IF(N154="zníž. prenesená",J154,0)</f>
        <v>0</v>
      </c>
      <c r="BI154" s="191">
        <f>IF(N154="nulová",J154,0)</f>
        <v>0</v>
      </c>
      <c r="BJ154" s="15" t="s">
        <v>151</v>
      </c>
      <c r="BK154" s="191">
        <f>ROUND(I154*H154,2)</f>
        <v>0</v>
      </c>
      <c r="BL154" s="15" t="s">
        <v>144</v>
      </c>
      <c r="BM154" s="190" t="s">
        <v>566</v>
      </c>
    </row>
    <row r="155" s="2" customFormat="1" ht="24.15" customHeight="1">
      <c r="A155" s="34"/>
      <c r="B155" s="177"/>
      <c r="C155" s="178" t="s">
        <v>567</v>
      </c>
      <c r="D155" s="178" t="s">
        <v>147</v>
      </c>
      <c r="E155" s="179" t="s">
        <v>403</v>
      </c>
      <c r="F155" s="180" t="s">
        <v>404</v>
      </c>
      <c r="G155" s="181" t="s">
        <v>375</v>
      </c>
      <c r="H155" s="182">
        <v>3.6000000000000001</v>
      </c>
      <c r="I155" s="183"/>
      <c r="J155" s="184">
        <f>ROUND(I155*H155,2)</f>
        <v>0</v>
      </c>
      <c r="K155" s="185"/>
      <c r="L155" s="35"/>
      <c r="M155" s="186" t="s">
        <v>1</v>
      </c>
      <c r="N155" s="187" t="s">
        <v>40</v>
      </c>
      <c r="O155" s="78"/>
      <c r="P155" s="188">
        <f>O155*H155</f>
        <v>0</v>
      </c>
      <c r="Q155" s="188">
        <v>2.0699999999999998</v>
      </c>
      <c r="R155" s="188">
        <f>Q155*H155</f>
        <v>7.452</v>
      </c>
      <c r="S155" s="188">
        <v>0</v>
      </c>
      <c r="T155" s="18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0" t="s">
        <v>144</v>
      </c>
      <c r="AT155" s="190" t="s">
        <v>147</v>
      </c>
      <c r="AU155" s="190" t="s">
        <v>151</v>
      </c>
      <c r="AY155" s="15" t="s">
        <v>143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5" t="s">
        <v>151</v>
      </c>
      <c r="BK155" s="191">
        <f>ROUND(I155*H155,2)</f>
        <v>0</v>
      </c>
      <c r="BL155" s="15" t="s">
        <v>144</v>
      </c>
      <c r="BM155" s="190" t="s">
        <v>568</v>
      </c>
    </row>
    <row r="156" s="2" customFormat="1" ht="16.5" customHeight="1">
      <c r="A156" s="34"/>
      <c r="B156" s="177"/>
      <c r="C156" s="178" t="s">
        <v>569</v>
      </c>
      <c r="D156" s="178" t="s">
        <v>147</v>
      </c>
      <c r="E156" s="179" t="s">
        <v>548</v>
      </c>
      <c r="F156" s="180" t="s">
        <v>549</v>
      </c>
      <c r="G156" s="181" t="s">
        <v>150</v>
      </c>
      <c r="H156" s="182">
        <v>10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144</v>
      </c>
      <c r="AT156" s="190" t="s">
        <v>147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144</v>
      </c>
      <c r="BM156" s="190" t="s">
        <v>570</v>
      </c>
    </row>
    <row r="157" s="12" customFormat="1" ht="22.8" customHeight="1">
      <c r="A157" s="12"/>
      <c r="B157" s="165"/>
      <c r="C157" s="12"/>
      <c r="D157" s="166" t="s">
        <v>73</v>
      </c>
      <c r="E157" s="175" t="s">
        <v>571</v>
      </c>
      <c r="F157" s="175" t="s">
        <v>572</v>
      </c>
      <c r="G157" s="12"/>
      <c r="H157" s="12"/>
      <c r="I157" s="168"/>
      <c r="J157" s="176">
        <f>BK157</f>
        <v>0</v>
      </c>
      <c r="K157" s="12"/>
      <c r="L157" s="165"/>
      <c r="M157" s="169"/>
      <c r="N157" s="170"/>
      <c r="O157" s="170"/>
      <c r="P157" s="171">
        <f>SUM(P158:P166)</f>
        <v>0</v>
      </c>
      <c r="Q157" s="170"/>
      <c r="R157" s="171">
        <f>SUM(R158:R166)</f>
        <v>4.9679999999999991</v>
      </c>
      <c r="S157" s="170"/>
      <c r="T157" s="172">
        <f>SUM(T158:T166)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66" t="s">
        <v>82</v>
      </c>
      <c r="AT157" s="173" t="s">
        <v>73</v>
      </c>
      <c r="AU157" s="173" t="s">
        <v>82</v>
      </c>
      <c r="AY157" s="166" t="s">
        <v>143</v>
      </c>
      <c r="BK157" s="174">
        <f>SUM(BK158:BK166)</f>
        <v>0</v>
      </c>
    </row>
    <row r="158" s="2" customFormat="1" ht="21.75" customHeight="1">
      <c r="A158" s="34"/>
      <c r="B158" s="177"/>
      <c r="C158" s="178" t="s">
        <v>573</v>
      </c>
      <c r="D158" s="178" t="s">
        <v>147</v>
      </c>
      <c r="E158" s="179" t="s">
        <v>373</v>
      </c>
      <c r="F158" s="180" t="s">
        <v>374</v>
      </c>
      <c r="G158" s="181" t="s">
        <v>375</v>
      </c>
      <c r="H158" s="182">
        <v>2.3999999999999999</v>
      </c>
      <c r="I158" s="183"/>
      <c r="J158" s="184">
        <f>ROUND(I158*H158,2)</f>
        <v>0</v>
      </c>
      <c r="K158" s="185"/>
      <c r="L158" s="35"/>
      <c r="M158" s="186" t="s">
        <v>1</v>
      </c>
      <c r="N158" s="187" t="s">
        <v>40</v>
      </c>
      <c r="O158" s="78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144</v>
      </c>
      <c r="AT158" s="190" t="s">
        <v>147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144</v>
      </c>
      <c r="BM158" s="190" t="s">
        <v>574</v>
      </c>
    </row>
    <row r="159" s="2" customFormat="1" ht="24.15" customHeight="1">
      <c r="A159" s="34"/>
      <c r="B159" s="177"/>
      <c r="C159" s="178" t="s">
        <v>575</v>
      </c>
      <c r="D159" s="178" t="s">
        <v>147</v>
      </c>
      <c r="E159" s="179" t="s">
        <v>378</v>
      </c>
      <c r="F159" s="180" t="s">
        <v>379</v>
      </c>
      <c r="G159" s="181" t="s">
        <v>375</v>
      </c>
      <c r="H159" s="182">
        <v>2.3999999999999999</v>
      </c>
      <c r="I159" s="183"/>
      <c r="J159" s="184">
        <f>ROUND(I159*H159,2)</f>
        <v>0</v>
      </c>
      <c r="K159" s="185"/>
      <c r="L159" s="35"/>
      <c r="M159" s="186" t="s">
        <v>1</v>
      </c>
      <c r="N159" s="187" t="s">
        <v>40</v>
      </c>
      <c r="O159" s="78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144</v>
      </c>
      <c r="AT159" s="190" t="s">
        <v>147</v>
      </c>
      <c r="AU159" s="190" t="s">
        <v>151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144</v>
      </c>
      <c r="BM159" s="190" t="s">
        <v>576</v>
      </c>
    </row>
    <row r="160" s="2" customFormat="1" ht="24.15" customHeight="1">
      <c r="A160" s="34"/>
      <c r="B160" s="177"/>
      <c r="C160" s="178" t="s">
        <v>577</v>
      </c>
      <c r="D160" s="178" t="s">
        <v>147</v>
      </c>
      <c r="E160" s="179" t="s">
        <v>382</v>
      </c>
      <c r="F160" s="180" t="s">
        <v>383</v>
      </c>
      <c r="G160" s="181" t="s">
        <v>375</v>
      </c>
      <c r="H160" s="182">
        <v>2.3999999999999999</v>
      </c>
      <c r="I160" s="183"/>
      <c r="J160" s="184">
        <f>ROUND(I160*H160,2)</f>
        <v>0</v>
      </c>
      <c r="K160" s="185"/>
      <c r="L160" s="35"/>
      <c r="M160" s="186" t="s">
        <v>1</v>
      </c>
      <c r="N160" s="187" t="s">
        <v>40</v>
      </c>
      <c r="O160" s="78"/>
      <c r="P160" s="188">
        <f>O160*H160</f>
        <v>0</v>
      </c>
      <c r="Q160" s="188">
        <v>0</v>
      </c>
      <c r="R160" s="188">
        <f>Q160*H160</f>
        <v>0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144</v>
      </c>
      <c r="AT160" s="190" t="s">
        <v>147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144</v>
      </c>
      <c r="BM160" s="190" t="s">
        <v>578</v>
      </c>
    </row>
    <row r="161" s="2" customFormat="1" ht="33" customHeight="1">
      <c r="A161" s="34"/>
      <c r="B161" s="177"/>
      <c r="C161" s="178" t="s">
        <v>579</v>
      </c>
      <c r="D161" s="178" t="s">
        <v>147</v>
      </c>
      <c r="E161" s="179" t="s">
        <v>386</v>
      </c>
      <c r="F161" s="180" t="s">
        <v>387</v>
      </c>
      <c r="G161" s="181" t="s">
        <v>375</v>
      </c>
      <c r="H161" s="182">
        <v>2.3999999999999999</v>
      </c>
      <c r="I161" s="183"/>
      <c r="J161" s="184">
        <f>ROUND(I161*H161,2)</f>
        <v>0</v>
      </c>
      <c r="K161" s="185"/>
      <c r="L161" s="35"/>
      <c r="M161" s="186" t="s">
        <v>1</v>
      </c>
      <c r="N161" s="187" t="s">
        <v>40</v>
      </c>
      <c r="O161" s="78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0" t="s">
        <v>144</v>
      </c>
      <c r="AT161" s="190" t="s">
        <v>147</v>
      </c>
      <c r="AU161" s="190" t="s">
        <v>151</v>
      </c>
      <c r="AY161" s="15" t="s">
        <v>143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ROUND(I161*H161,2)</f>
        <v>0</v>
      </c>
      <c r="BL161" s="15" t="s">
        <v>144</v>
      </c>
      <c r="BM161" s="190" t="s">
        <v>580</v>
      </c>
    </row>
    <row r="162" s="2" customFormat="1" ht="37.8" customHeight="1">
      <c r="A162" s="34"/>
      <c r="B162" s="177"/>
      <c r="C162" s="178" t="s">
        <v>581</v>
      </c>
      <c r="D162" s="178" t="s">
        <v>147</v>
      </c>
      <c r="E162" s="179" t="s">
        <v>390</v>
      </c>
      <c r="F162" s="180" t="s">
        <v>391</v>
      </c>
      <c r="G162" s="181" t="s">
        <v>375</v>
      </c>
      <c r="H162" s="182">
        <v>24</v>
      </c>
      <c r="I162" s="183"/>
      <c r="J162" s="184">
        <f>ROUND(I162*H162,2)</f>
        <v>0</v>
      </c>
      <c r="K162" s="185"/>
      <c r="L162" s="35"/>
      <c r="M162" s="186" t="s">
        <v>1</v>
      </c>
      <c r="N162" s="187" t="s">
        <v>40</v>
      </c>
      <c r="O162" s="78"/>
      <c r="P162" s="188">
        <f>O162*H162</f>
        <v>0</v>
      </c>
      <c r="Q162" s="188">
        <v>0</v>
      </c>
      <c r="R162" s="188">
        <f>Q162*H162</f>
        <v>0</v>
      </c>
      <c r="S162" s="188">
        <v>0</v>
      </c>
      <c r="T162" s="189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0" t="s">
        <v>144</v>
      </c>
      <c r="AT162" s="190" t="s">
        <v>147</v>
      </c>
      <c r="AU162" s="190" t="s">
        <v>151</v>
      </c>
      <c r="AY162" s="15" t="s">
        <v>143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ROUND(I162*H162,2)</f>
        <v>0</v>
      </c>
      <c r="BL162" s="15" t="s">
        <v>144</v>
      </c>
      <c r="BM162" s="190" t="s">
        <v>582</v>
      </c>
    </row>
    <row r="163" s="2" customFormat="1" ht="16.5" customHeight="1">
      <c r="A163" s="34"/>
      <c r="B163" s="177"/>
      <c r="C163" s="178" t="s">
        <v>583</v>
      </c>
      <c r="D163" s="178" t="s">
        <v>147</v>
      </c>
      <c r="E163" s="179" t="s">
        <v>394</v>
      </c>
      <c r="F163" s="180" t="s">
        <v>395</v>
      </c>
      <c r="G163" s="181" t="s">
        <v>375</v>
      </c>
      <c r="H163" s="182">
        <v>2.3999999999999999</v>
      </c>
      <c r="I163" s="183"/>
      <c r="J163" s="184">
        <f>ROUND(I163*H163,2)</f>
        <v>0</v>
      </c>
      <c r="K163" s="185"/>
      <c r="L163" s="35"/>
      <c r="M163" s="186" t="s">
        <v>1</v>
      </c>
      <c r="N163" s="187" t="s">
        <v>40</v>
      </c>
      <c r="O163" s="78"/>
      <c r="P163" s="188">
        <f>O163*H163</f>
        <v>0</v>
      </c>
      <c r="Q163" s="188">
        <v>0</v>
      </c>
      <c r="R163" s="188">
        <f>Q163*H163</f>
        <v>0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144</v>
      </c>
      <c r="AT163" s="190" t="s">
        <v>147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144</v>
      </c>
      <c r="BM163" s="190" t="s">
        <v>584</v>
      </c>
    </row>
    <row r="164" s="2" customFormat="1" ht="24.15" customHeight="1">
      <c r="A164" s="34"/>
      <c r="B164" s="177"/>
      <c r="C164" s="178" t="s">
        <v>585</v>
      </c>
      <c r="D164" s="178" t="s">
        <v>147</v>
      </c>
      <c r="E164" s="179" t="s">
        <v>398</v>
      </c>
      <c r="F164" s="180" t="s">
        <v>399</v>
      </c>
      <c r="G164" s="181" t="s">
        <v>207</v>
      </c>
      <c r="H164" s="182">
        <v>3.8399999999999999</v>
      </c>
      <c r="I164" s="183"/>
      <c r="J164" s="184">
        <f>ROUND(I164*H164,2)</f>
        <v>0</v>
      </c>
      <c r="K164" s="185"/>
      <c r="L164" s="35"/>
      <c r="M164" s="186" t="s">
        <v>1</v>
      </c>
      <c r="N164" s="187" t="s">
        <v>40</v>
      </c>
      <c r="O164" s="78"/>
      <c r="P164" s="188">
        <f>O164*H164</f>
        <v>0</v>
      </c>
      <c r="Q164" s="188">
        <v>0</v>
      </c>
      <c r="R164" s="188">
        <f>Q164*H164</f>
        <v>0</v>
      </c>
      <c r="S164" s="188">
        <v>0</v>
      </c>
      <c r="T164" s="18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0" t="s">
        <v>144</v>
      </c>
      <c r="AT164" s="190" t="s">
        <v>147</v>
      </c>
      <c r="AU164" s="190" t="s">
        <v>151</v>
      </c>
      <c r="AY164" s="15" t="s">
        <v>143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ROUND(I164*H164,2)</f>
        <v>0</v>
      </c>
      <c r="BL164" s="15" t="s">
        <v>144</v>
      </c>
      <c r="BM164" s="190" t="s">
        <v>586</v>
      </c>
    </row>
    <row r="165" s="2" customFormat="1" ht="24.15" customHeight="1">
      <c r="A165" s="34"/>
      <c r="B165" s="177"/>
      <c r="C165" s="178" t="s">
        <v>587</v>
      </c>
      <c r="D165" s="178" t="s">
        <v>147</v>
      </c>
      <c r="E165" s="179" t="s">
        <v>403</v>
      </c>
      <c r="F165" s="180" t="s">
        <v>404</v>
      </c>
      <c r="G165" s="181" t="s">
        <v>375</v>
      </c>
      <c r="H165" s="182">
        <v>2.3999999999999999</v>
      </c>
      <c r="I165" s="183"/>
      <c r="J165" s="184">
        <f>ROUND(I165*H165,2)</f>
        <v>0</v>
      </c>
      <c r="K165" s="185"/>
      <c r="L165" s="35"/>
      <c r="M165" s="186" t="s">
        <v>1</v>
      </c>
      <c r="N165" s="187" t="s">
        <v>40</v>
      </c>
      <c r="O165" s="78"/>
      <c r="P165" s="188">
        <f>O165*H165</f>
        <v>0</v>
      </c>
      <c r="Q165" s="188">
        <v>2.0699999999999998</v>
      </c>
      <c r="R165" s="188">
        <f>Q165*H165</f>
        <v>4.9679999999999991</v>
      </c>
      <c r="S165" s="188">
        <v>0</v>
      </c>
      <c r="T165" s="189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0" t="s">
        <v>144</v>
      </c>
      <c r="AT165" s="190" t="s">
        <v>147</v>
      </c>
      <c r="AU165" s="190" t="s">
        <v>151</v>
      </c>
      <c r="AY165" s="15" t="s">
        <v>143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ROUND(I165*H165,2)</f>
        <v>0</v>
      </c>
      <c r="BL165" s="15" t="s">
        <v>144</v>
      </c>
      <c r="BM165" s="190" t="s">
        <v>588</v>
      </c>
    </row>
    <row r="166" s="2" customFormat="1" ht="16.5" customHeight="1">
      <c r="A166" s="34"/>
      <c r="B166" s="177"/>
      <c r="C166" s="178" t="s">
        <v>589</v>
      </c>
      <c r="D166" s="178" t="s">
        <v>147</v>
      </c>
      <c r="E166" s="179" t="s">
        <v>548</v>
      </c>
      <c r="F166" s="180" t="s">
        <v>549</v>
      </c>
      <c r="G166" s="181" t="s">
        <v>150</v>
      </c>
      <c r="H166" s="182">
        <v>5.2000000000000002</v>
      </c>
      <c r="I166" s="183"/>
      <c r="J166" s="184">
        <f>ROUND(I166*H166,2)</f>
        <v>0</v>
      </c>
      <c r="K166" s="185"/>
      <c r="L166" s="35"/>
      <c r="M166" s="186" t="s">
        <v>1</v>
      </c>
      <c r="N166" s="187" t="s">
        <v>40</v>
      </c>
      <c r="O166" s="78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144</v>
      </c>
      <c r="AT166" s="190" t="s">
        <v>147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144</v>
      </c>
      <c r="BM166" s="190" t="s">
        <v>590</v>
      </c>
    </row>
    <row r="167" s="12" customFormat="1" ht="22.8" customHeight="1">
      <c r="A167" s="12"/>
      <c r="B167" s="165"/>
      <c r="C167" s="12"/>
      <c r="D167" s="166" t="s">
        <v>73</v>
      </c>
      <c r="E167" s="175" t="s">
        <v>591</v>
      </c>
      <c r="F167" s="175" t="s">
        <v>592</v>
      </c>
      <c r="G167" s="12"/>
      <c r="H167" s="12"/>
      <c r="I167" s="168"/>
      <c r="J167" s="176">
        <f>BK167</f>
        <v>0</v>
      </c>
      <c r="K167" s="12"/>
      <c r="L167" s="165"/>
      <c r="M167" s="169"/>
      <c r="N167" s="170"/>
      <c r="O167" s="170"/>
      <c r="P167" s="171">
        <f>SUM(P168:P177)</f>
        <v>0</v>
      </c>
      <c r="Q167" s="170"/>
      <c r="R167" s="171">
        <f>SUM(R168:R177)</f>
        <v>5.4270684999999999</v>
      </c>
      <c r="S167" s="170"/>
      <c r="T167" s="172">
        <f>SUM(T168:T177)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6" t="s">
        <v>82</v>
      </c>
      <c r="AT167" s="173" t="s">
        <v>73</v>
      </c>
      <c r="AU167" s="173" t="s">
        <v>82</v>
      </c>
      <c r="AY167" s="166" t="s">
        <v>143</v>
      </c>
      <c r="BK167" s="174">
        <f>SUM(BK168:BK177)</f>
        <v>0</v>
      </c>
    </row>
    <row r="168" s="2" customFormat="1" ht="21.75" customHeight="1">
      <c r="A168" s="34"/>
      <c r="B168" s="177"/>
      <c r="C168" s="178" t="s">
        <v>593</v>
      </c>
      <c r="D168" s="178" t="s">
        <v>147</v>
      </c>
      <c r="E168" s="179" t="s">
        <v>373</v>
      </c>
      <c r="F168" s="180" t="s">
        <v>374</v>
      </c>
      <c r="G168" s="181" t="s">
        <v>375</v>
      </c>
      <c r="H168" s="182">
        <v>2.4500000000000002</v>
      </c>
      <c r="I168" s="183"/>
      <c r="J168" s="184">
        <f>ROUND(I168*H168,2)</f>
        <v>0</v>
      </c>
      <c r="K168" s="185"/>
      <c r="L168" s="35"/>
      <c r="M168" s="186" t="s">
        <v>1</v>
      </c>
      <c r="N168" s="187" t="s">
        <v>40</v>
      </c>
      <c r="O168" s="78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144</v>
      </c>
      <c r="AT168" s="190" t="s">
        <v>147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144</v>
      </c>
      <c r="BM168" s="190" t="s">
        <v>594</v>
      </c>
    </row>
    <row r="169" s="2" customFormat="1" ht="24.15" customHeight="1">
      <c r="A169" s="34"/>
      <c r="B169" s="177"/>
      <c r="C169" s="178" t="s">
        <v>595</v>
      </c>
      <c r="D169" s="178" t="s">
        <v>147</v>
      </c>
      <c r="E169" s="179" t="s">
        <v>378</v>
      </c>
      <c r="F169" s="180" t="s">
        <v>379</v>
      </c>
      <c r="G169" s="181" t="s">
        <v>375</v>
      </c>
      <c r="H169" s="182">
        <v>2.4500000000000002</v>
      </c>
      <c r="I169" s="183"/>
      <c r="J169" s="184">
        <f>ROUND(I169*H169,2)</f>
        <v>0</v>
      </c>
      <c r="K169" s="185"/>
      <c r="L169" s="35"/>
      <c r="M169" s="186" t="s">
        <v>1</v>
      </c>
      <c r="N169" s="187" t="s">
        <v>40</v>
      </c>
      <c r="O169" s="78"/>
      <c r="P169" s="188">
        <f>O169*H169</f>
        <v>0</v>
      </c>
      <c r="Q169" s="188">
        <v>0</v>
      </c>
      <c r="R169" s="188">
        <f>Q169*H169</f>
        <v>0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144</v>
      </c>
      <c r="AT169" s="190" t="s">
        <v>147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144</v>
      </c>
      <c r="BM169" s="190" t="s">
        <v>596</v>
      </c>
    </row>
    <row r="170" s="2" customFormat="1" ht="24.15" customHeight="1">
      <c r="A170" s="34"/>
      <c r="B170" s="177"/>
      <c r="C170" s="178" t="s">
        <v>597</v>
      </c>
      <c r="D170" s="178" t="s">
        <v>147</v>
      </c>
      <c r="E170" s="179" t="s">
        <v>382</v>
      </c>
      <c r="F170" s="180" t="s">
        <v>383</v>
      </c>
      <c r="G170" s="181" t="s">
        <v>375</v>
      </c>
      <c r="H170" s="182">
        <v>2.4500000000000002</v>
      </c>
      <c r="I170" s="183"/>
      <c r="J170" s="184">
        <f>ROUND(I170*H170,2)</f>
        <v>0</v>
      </c>
      <c r="K170" s="185"/>
      <c r="L170" s="35"/>
      <c r="M170" s="186" t="s">
        <v>1</v>
      </c>
      <c r="N170" s="187" t="s">
        <v>40</v>
      </c>
      <c r="O170" s="78"/>
      <c r="P170" s="188">
        <f>O170*H170</f>
        <v>0</v>
      </c>
      <c r="Q170" s="188">
        <v>0</v>
      </c>
      <c r="R170" s="188">
        <f>Q170*H170</f>
        <v>0</v>
      </c>
      <c r="S170" s="188">
        <v>0</v>
      </c>
      <c r="T170" s="18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0" t="s">
        <v>144</v>
      </c>
      <c r="AT170" s="190" t="s">
        <v>147</v>
      </c>
      <c r="AU170" s="190" t="s">
        <v>151</v>
      </c>
      <c r="AY170" s="15" t="s">
        <v>143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5" t="s">
        <v>151</v>
      </c>
      <c r="BK170" s="191">
        <f>ROUND(I170*H170,2)</f>
        <v>0</v>
      </c>
      <c r="BL170" s="15" t="s">
        <v>144</v>
      </c>
      <c r="BM170" s="190" t="s">
        <v>598</v>
      </c>
    </row>
    <row r="171" s="2" customFormat="1" ht="33" customHeight="1">
      <c r="A171" s="34"/>
      <c r="B171" s="177"/>
      <c r="C171" s="178" t="s">
        <v>599</v>
      </c>
      <c r="D171" s="178" t="s">
        <v>147</v>
      </c>
      <c r="E171" s="179" t="s">
        <v>386</v>
      </c>
      <c r="F171" s="180" t="s">
        <v>387</v>
      </c>
      <c r="G171" s="181" t="s">
        <v>375</v>
      </c>
      <c r="H171" s="182">
        <v>2.4500000000000002</v>
      </c>
      <c r="I171" s="183"/>
      <c r="J171" s="184">
        <f>ROUND(I171*H171,2)</f>
        <v>0</v>
      </c>
      <c r="K171" s="185"/>
      <c r="L171" s="35"/>
      <c r="M171" s="186" t="s">
        <v>1</v>
      </c>
      <c r="N171" s="187" t="s">
        <v>40</v>
      </c>
      <c r="O171" s="78"/>
      <c r="P171" s="188">
        <f>O171*H171</f>
        <v>0</v>
      </c>
      <c r="Q171" s="188">
        <v>0</v>
      </c>
      <c r="R171" s="188">
        <f>Q171*H171</f>
        <v>0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144</v>
      </c>
      <c r="AT171" s="190" t="s">
        <v>147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144</v>
      </c>
      <c r="BM171" s="190" t="s">
        <v>600</v>
      </c>
    </row>
    <row r="172" s="2" customFormat="1" ht="37.8" customHeight="1">
      <c r="A172" s="34"/>
      <c r="B172" s="177"/>
      <c r="C172" s="178" t="s">
        <v>601</v>
      </c>
      <c r="D172" s="178" t="s">
        <v>147</v>
      </c>
      <c r="E172" s="179" t="s">
        <v>390</v>
      </c>
      <c r="F172" s="180" t="s">
        <v>391</v>
      </c>
      <c r="G172" s="181" t="s">
        <v>375</v>
      </c>
      <c r="H172" s="182">
        <v>24.5</v>
      </c>
      <c r="I172" s="183"/>
      <c r="J172" s="184">
        <f>ROUND(I172*H172,2)</f>
        <v>0</v>
      </c>
      <c r="K172" s="185"/>
      <c r="L172" s="35"/>
      <c r="M172" s="186" t="s">
        <v>1</v>
      </c>
      <c r="N172" s="187" t="s">
        <v>40</v>
      </c>
      <c r="O172" s="78"/>
      <c r="P172" s="188">
        <f>O172*H172</f>
        <v>0</v>
      </c>
      <c r="Q172" s="188">
        <v>0</v>
      </c>
      <c r="R172" s="188">
        <f>Q172*H172</f>
        <v>0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144</v>
      </c>
      <c r="AT172" s="190" t="s">
        <v>147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144</v>
      </c>
      <c r="BM172" s="190" t="s">
        <v>602</v>
      </c>
    </row>
    <row r="173" s="2" customFormat="1" ht="16.5" customHeight="1">
      <c r="A173" s="34"/>
      <c r="B173" s="177"/>
      <c r="C173" s="178" t="s">
        <v>603</v>
      </c>
      <c r="D173" s="178" t="s">
        <v>147</v>
      </c>
      <c r="E173" s="179" t="s">
        <v>394</v>
      </c>
      <c r="F173" s="180" t="s">
        <v>395</v>
      </c>
      <c r="G173" s="181" t="s">
        <v>375</v>
      </c>
      <c r="H173" s="182">
        <v>2.4500000000000002</v>
      </c>
      <c r="I173" s="183"/>
      <c r="J173" s="184">
        <f>ROUND(I173*H173,2)</f>
        <v>0</v>
      </c>
      <c r="K173" s="185"/>
      <c r="L173" s="35"/>
      <c r="M173" s="186" t="s">
        <v>1</v>
      </c>
      <c r="N173" s="187" t="s">
        <v>40</v>
      </c>
      <c r="O173" s="78"/>
      <c r="P173" s="188">
        <f>O173*H173</f>
        <v>0</v>
      </c>
      <c r="Q173" s="188">
        <v>0</v>
      </c>
      <c r="R173" s="188">
        <f>Q173*H173</f>
        <v>0</v>
      </c>
      <c r="S173" s="188">
        <v>0</v>
      </c>
      <c r="T173" s="18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0" t="s">
        <v>144</v>
      </c>
      <c r="AT173" s="190" t="s">
        <v>147</v>
      </c>
      <c r="AU173" s="190" t="s">
        <v>151</v>
      </c>
      <c r="AY173" s="15" t="s">
        <v>143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5" t="s">
        <v>151</v>
      </c>
      <c r="BK173" s="191">
        <f>ROUND(I173*H173,2)</f>
        <v>0</v>
      </c>
      <c r="BL173" s="15" t="s">
        <v>144</v>
      </c>
      <c r="BM173" s="190" t="s">
        <v>604</v>
      </c>
    </row>
    <row r="174" s="2" customFormat="1" ht="16.5" customHeight="1">
      <c r="A174" s="34"/>
      <c r="B174" s="177"/>
      <c r="C174" s="178" t="s">
        <v>605</v>
      </c>
      <c r="D174" s="178" t="s">
        <v>147</v>
      </c>
      <c r="E174" s="179" t="s">
        <v>606</v>
      </c>
      <c r="F174" s="180" t="s">
        <v>607</v>
      </c>
      <c r="G174" s="181" t="s">
        <v>375</v>
      </c>
      <c r="H174" s="182">
        <v>2.4500000000000002</v>
      </c>
      <c r="I174" s="183"/>
      <c r="J174" s="184">
        <f>ROUND(I174*H174,2)</f>
        <v>0</v>
      </c>
      <c r="K174" s="185"/>
      <c r="L174" s="35"/>
      <c r="M174" s="186" t="s">
        <v>1</v>
      </c>
      <c r="N174" s="187" t="s">
        <v>40</v>
      </c>
      <c r="O174" s="78"/>
      <c r="P174" s="188">
        <f>O174*H174</f>
        <v>0</v>
      </c>
      <c r="Q174" s="188">
        <v>2.2151299999999998</v>
      </c>
      <c r="R174" s="188">
        <f>Q174*H174</f>
        <v>5.4270684999999999</v>
      </c>
      <c r="S174" s="188">
        <v>0</v>
      </c>
      <c r="T174" s="18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0" t="s">
        <v>144</v>
      </c>
      <c r="AT174" s="190" t="s">
        <v>147</v>
      </c>
      <c r="AU174" s="190" t="s">
        <v>151</v>
      </c>
      <c r="AY174" s="15" t="s">
        <v>143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5" t="s">
        <v>151</v>
      </c>
      <c r="BK174" s="191">
        <f>ROUND(I174*H174,2)</f>
        <v>0</v>
      </c>
      <c r="BL174" s="15" t="s">
        <v>144</v>
      </c>
      <c r="BM174" s="190" t="s">
        <v>608</v>
      </c>
    </row>
    <row r="175" s="2" customFormat="1" ht="24.15" customHeight="1">
      <c r="A175" s="34"/>
      <c r="B175" s="177"/>
      <c r="C175" s="178" t="s">
        <v>609</v>
      </c>
      <c r="D175" s="178" t="s">
        <v>147</v>
      </c>
      <c r="E175" s="179" t="s">
        <v>398</v>
      </c>
      <c r="F175" s="180" t="s">
        <v>399</v>
      </c>
      <c r="G175" s="181" t="s">
        <v>207</v>
      </c>
      <c r="H175" s="182">
        <v>3.9199999999999999</v>
      </c>
      <c r="I175" s="183"/>
      <c r="J175" s="184">
        <f>ROUND(I175*H175,2)</f>
        <v>0</v>
      </c>
      <c r="K175" s="185"/>
      <c r="L175" s="35"/>
      <c r="M175" s="186" t="s">
        <v>1</v>
      </c>
      <c r="N175" s="187" t="s">
        <v>40</v>
      </c>
      <c r="O175" s="78"/>
      <c r="P175" s="188">
        <f>O175*H175</f>
        <v>0</v>
      </c>
      <c r="Q175" s="188">
        <v>0</v>
      </c>
      <c r="R175" s="188">
        <f>Q175*H175</f>
        <v>0</v>
      </c>
      <c r="S175" s="188">
        <v>0</v>
      </c>
      <c r="T175" s="18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0" t="s">
        <v>144</v>
      </c>
      <c r="AT175" s="190" t="s">
        <v>147</v>
      </c>
      <c r="AU175" s="190" t="s">
        <v>151</v>
      </c>
      <c r="AY175" s="15" t="s">
        <v>143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5" t="s">
        <v>151</v>
      </c>
      <c r="BK175" s="191">
        <f>ROUND(I175*H175,2)</f>
        <v>0</v>
      </c>
      <c r="BL175" s="15" t="s">
        <v>144</v>
      </c>
      <c r="BM175" s="190" t="s">
        <v>610</v>
      </c>
    </row>
    <row r="176" s="2" customFormat="1" ht="16.5" customHeight="1">
      <c r="A176" s="34"/>
      <c r="B176" s="177"/>
      <c r="C176" s="178" t="s">
        <v>611</v>
      </c>
      <c r="D176" s="178" t="s">
        <v>147</v>
      </c>
      <c r="E176" s="179" t="s">
        <v>612</v>
      </c>
      <c r="F176" s="180" t="s">
        <v>613</v>
      </c>
      <c r="G176" s="181" t="s">
        <v>197</v>
      </c>
      <c r="H176" s="182">
        <v>1</v>
      </c>
      <c r="I176" s="183"/>
      <c r="J176" s="184">
        <f>ROUND(I176*H176,2)</f>
        <v>0</v>
      </c>
      <c r="K176" s="185"/>
      <c r="L176" s="35"/>
      <c r="M176" s="186" t="s">
        <v>1</v>
      </c>
      <c r="N176" s="187" t="s">
        <v>40</v>
      </c>
      <c r="O176" s="78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144</v>
      </c>
      <c r="AT176" s="190" t="s">
        <v>147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144</v>
      </c>
      <c r="BM176" s="190" t="s">
        <v>614</v>
      </c>
    </row>
    <row r="177" s="2" customFormat="1" ht="16.5" customHeight="1">
      <c r="A177" s="34"/>
      <c r="B177" s="177"/>
      <c r="C177" s="178" t="s">
        <v>615</v>
      </c>
      <c r="D177" s="178" t="s">
        <v>147</v>
      </c>
      <c r="E177" s="179" t="s">
        <v>616</v>
      </c>
      <c r="F177" s="180" t="s">
        <v>617</v>
      </c>
      <c r="G177" s="181" t="s">
        <v>197</v>
      </c>
      <c r="H177" s="182">
        <v>1</v>
      </c>
      <c r="I177" s="183"/>
      <c r="J177" s="184">
        <f>ROUND(I177*H177,2)</f>
        <v>0</v>
      </c>
      <c r="K177" s="185"/>
      <c r="L177" s="35"/>
      <c r="M177" s="186" t="s">
        <v>1</v>
      </c>
      <c r="N177" s="187" t="s">
        <v>40</v>
      </c>
      <c r="O177" s="78"/>
      <c r="P177" s="188">
        <f>O177*H177</f>
        <v>0</v>
      </c>
      <c r="Q177" s="188">
        <v>0</v>
      </c>
      <c r="R177" s="188">
        <f>Q177*H177</f>
        <v>0</v>
      </c>
      <c r="S177" s="188">
        <v>0</v>
      </c>
      <c r="T177" s="18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0" t="s">
        <v>144</v>
      </c>
      <c r="AT177" s="190" t="s">
        <v>147</v>
      </c>
      <c r="AU177" s="190" t="s">
        <v>151</v>
      </c>
      <c r="AY177" s="15" t="s">
        <v>143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5" t="s">
        <v>151</v>
      </c>
      <c r="BK177" s="191">
        <f>ROUND(I177*H177,2)</f>
        <v>0</v>
      </c>
      <c r="BL177" s="15" t="s">
        <v>144</v>
      </c>
      <c r="BM177" s="190" t="s">
        <v>618</v>
      </c>
    </row>
    <row r="178" s="2" customFormat="1" ht="49.92" customHeight="1">
      <c r="A178" s="34"/>
      <c r="B178" s="35"/>
      <c r="C178" s="34"/>
      <c r="D178" s="34"/>
      <c r="E178" s="167" t="s">
        <v>363</v>
      </c>
      <c r="F178" s="167" t="s">
        <v>364</v>
      </c>
      <c r="G178" s="34"/>
      <c r="H178" s="34"/>
      <c r="I178" s="34"/>
      <c r="J178" s="153">
        <f>BK178</f>
        <v>0</v>
      </c>
      <c r="K178" s="34"/>
      <c r="L178" s="35"/>
      <c r="M178" s="203"/>
      <c r="N178" s="204"/>
      <c r="O178" s="78"/>
      <c r="P178" s="78"/>
      <c r="Q178" s="78"/>
      <c r="R178" s="78"/>
      <c r="S178" s="78"/>
      <c r="T178" s="79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5" t="s">
        <v>73</v>
      </c>
      <c r="AU178" s="15" t="s">
        <v>74</v>
      </c>
      <c r="AY178" s="15" t="s">
        <v>365</v>
      </c>
      <c r="BK178" s="191">
        <f>SUM(BK179:BK183)</f>
        <v>0</v>
      </c>
    </row>
    <row r="179" s="2" customFormat="1" ht="16.32" customHeight="1">
      <c r="A179" s="34"/>
      <c r="B179" s="35"/>
      <c r="C179" s="205" t="s">
        <v>1</v>
      </c>
      <c r="D179" s="205" t="s">
        <v>147</v>
      </c>
      <c r="E179" s="206" t="s">
        <v>1</v>
      </c>
      <c r="F179" s="207" t="s">
        <v>1</v>
      </c>
      <c r="G179" s="208" t="s">
        <v>1</v>
      </c>
      <c r="H179" s="209"/>
      <c r="I179" s="210"/>
      <c r="J179" s="211">
        <f>BK179</f>
        <v>0</v>
      </c>
      <c r="K179" s="212"/>
      <c r="L179" s="35"/>
      <c r="M179" s="213" t="s">
        <v>1</v>
      </c>
      <c r="N179" s="214" t="s">
        <v>40</v>
      </c>
      <c r="O179" s="78"/>
      <c r="P179" s="78"/>
      <c r="Q179" s="78"/>
      <c r="R179" s="78"/>
      <c r="S179" s="78"/>
      <c r="T179" s="79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T179" s="15" t="s">
        <v>365</v>
      </c>
      <c r="AU179" s="15" t="s">
        <v>82</v>
      </c>
      <c r="AY179" s="15" t="s">
        <v>365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I179*H179</f>
        <v>0</v>
      </c>
    </row>
    <row r="180" s="2" customFormat="1" ht="16.32" customHeight="1">
      <c r="A180" s="34"/>
      <c r="B180" s="35"/>
      <c r="C180" s="205" t="s">
        <v>1</v>
      </c>
      <c r="D180" s="205" t="s">
        <v>147</v>
      </c>
      <c r="E180" s="206" t="s">
        <v>1</v>
      </c>
      <c r="F180" s="207" t="s">
        <v>1</v>
      </c>
      <c r="G180" s="208" t="s">
        <v>1</v>
      </c>
      <c r="H180" s="209"/>
      <c r="I180" s="210"/>
      <c r="J180" s="211">
        <f>BK180</f>
        <v>0</v>
      </c>
      <c r="K180" s="212"/>
      <c r="L180" s="35"/>
      <c r="M180" s="213" t="s">
        <v>1</v>
      </c>
      <c r="N180" s="214" t="s">
        <v>40</v>
      </c>
      <c r="O180" s="78"/>
      <c r="P180" s="78"/>
      <c r="Q180" s="78"/>
      <c r="R180" s="78"/>
      <c r="S180" s="78"/>
      <c r="T180" s="79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5" t="s">
        <v>365</v>
      </c>
      <c r="AU180" s="15" t="s">
        <v>82</v>
      </c>
      <c r="AY180" s="15" t="s">
        <v>365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5" t="s">
        <v>151</v>
      </c>
      <c r="BK180" s="191">
        <f>I180*H180</f>
        <v>0</v>
      </c>
    </row>
    <row r="181" s="2" customFormat="1" ht="16.32" customHeight="1">
      <c r="A181" s="34"/>
      <c r="B181" s="35"/>
      <c r="C181" s="205" t="s">
        <v>1</v>
      </c>
      <c r="D181" s="205" t="s">
        <v>147</v>
      </c>
      <c r="E181" s="206" t="s">
        <v>1</v>
      </c>
      <c r="F181" s="207" t="s">
        <v>1</v>
      </c>
      <c r="G181" s="208" t="s">
        <v>1</v>
      </c>
      <c r="H181" s="209"/>
      <c r="I181" s="210"/>
      <c r="J181" s="211">
        <f>BK181</f>
        <v>0</v>
      </c>
      <c r="K181" s="212"/>
      <c r="L181" s="35"/>
      <c r="M181" s="213" t="s">
        <v>1</v>
      </c>
      <c r="N181" s="214" t="s">
        <v>40</v>
      </c>
      <c r="O181" s="78"/>
      <c r="P181" s="78"/>
      <c r="Q181" s="78"/>
      <c r="R181" s="78"/>
      <c r="S181" s="78"/>
      <c r="T181" s="79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5" t="s">
        <v>365</v>
      </c>
      <c r="AU181" s="15" t="s">
        <v>82</v>
      </c>
      <c r="AY181" s="15" t="s">
        <v>365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5" t="s">
        <v>151</v>
      </c>
      <c r="BK181" s="191">
        <f>I181*H181</f>
        <v>0</v>
      </c>
    </row>
    <row r="182" s="2" customFormat="1" ht="16.32" customHeight="1">
      <c r="A182" s="34"/>
      <c r="B182" s="35"/>
      <c r="C182" s="205" t="s">
        <v>1</v>
      </c>
      <c r="D182" s="205" t="s">
        <v>147</v>
      </c>
      <c r="E182" s="206" t="s">
        <v>1</v>
      </c>
      <c r="F182" s="207" t="s">
        <v>1</v>
      </c>
      <c r="G182" s="208" t="s">
        <v>1</v>
      </c>
      <c r="H182" s="209"/>
      <c r="I182" s="210"/>
      <c r="J182" s="211">
        <f>BK182</f>
        <v>0</v>
      </c>
      <c r="K182" s="212"/>
      <c r="L182" s="35"/>
      <c r="M182" s="213" t="s">
        <v>1</v>
      </c>
      <c r="N182" s="214" t="s">
        <v>40</v>
      </c>
      <c r="O182" s="78"/>
      <c r="P182" s="78"/>
      <c r="Q182" s="78"/>
      <c r="R182" s="78"/>
      <c r="S182" s="78"/>
      <c r="T182" s="79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5" t="s">
        <v>365</v>
      </c>
      <c r="AU182" s="15" t="s">
        <v>82</v>
      </c>
      <c r="AY182" s="15" t="s">
        <v>365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I182*H182</f>
        <v>0</v>
      </c>
    </row>
    <row r="183" s="2" customFormat="1" ht="16.32" customHeight="1">
      <c r="A183" s="34"/>
      <c r="B183" s="35"/>
      <c r="C183" s="205" t="s">
        <v>1</v>
      </c>
      <c r="D183" s="205" t="s">
        <v>147</v>
      </c>
      <c r="E183" s="206" t="s">
        <v>1</v>
      </c>
      <c r="F183" s="207" t="s">
        <v>1</v>
      </c>
      <c r="G183" s="208" t="s">
        <v>1</v>
      </c>
      <c r="H183" s="209"/>
      <c r="I183" s="210"/>
      <c r="J183" s="211">
        <f>BK183</f>
        <v>0</v>
      </c>
      <c r="K183" s="212"/>
      <c r="L183" s="35"/>
      <c r="M183" s="213" t="s">
        <v>1</v>
      </c>
      <c r="N183" s="214" t="s">
        <v>40</v>
      </c>
      <c r="O183" s="215"/>
      <c r="P183" s="215"/>
      <c r="Q183" s="215"/>
      <c r="R183" s="215"/>
      <c r="S183" s="215"/>
      <c r="T183" s="216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5" t="s">
        <v>365</v>
      </c>
      <c r="AU183" s="15" t="s">
        <v>82</v>
      </c>
      <c r="AY183" s="15" t="s">
        <v>365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I183*H183</f>
        <v>0</v>
      </c>
    </row>
    <row r="184" s="2" customFormat="1" ht="6.96" customHeight="1">
      <c r="A184" s="34"/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35"/>
      <c r="M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</sheetData>
  <autoFilter ref="C123:K18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dataValidations count="2">
    <dataValidation type="list" allowBlank="1" showInputMessage="1" showErrorMessage="1" error="Povolené sú hodnoty K, M." sqref="D179:D184">
      <formula1>"K, M"</formula1>
    </dataValidation>
    <dataValidation type="list" allowBlank="1" showInputMessage="1" showErrorMessage="1" error="Povolené sú hodnoty základná, znížená, nulová." sqref="N179:N18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619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ROUND((ROUND((SUM(BE123:BE195)),  2) + SUM(BE197:BE201)), 2)</f>
        <v>0</v>
      </c>
      <c r="G33" s="129"/>
      <c r="H33" s="129"/>
      <c r="I33" s="130">
        <v>0.20000000000000001</v>
      </c>
      <c r="J33" s="128">
        <f>ROUND((ROUND(((SUM(BE123:BE195))*I33),  2) + (SUM(BE197:BE201)*I33)),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ROUND((ROUND((SUM(BF123:BF195)),  2) + SUM(BF197:BF201)), 2)</f>
        <v>0</v>
      </c>
      <c r="G34" s="129"/>
      <c r="H34" s="129"/>
      <c r="I34" s="130">
        <v>0.20000000000000001</v>
      </c>
      <c r="J34" s="128">
        <f>ROUND((ROUND(((SUM(BF123:BF195))*I34),  2) + (SUM(BF197:BF201)*I34)),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ROUND((ROUND((SUM(BG123:BG195)),  2) + SUM(BG197:BG201)),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ROUND((ROUND((SUM(BH123:BH195)),  2) + SUM(BH197:BH201)),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ROUND((ROUND((SUM(BI123:BI195)),  2) + SUM(BI197:BI201)),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07 - Spevnené plochy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J123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J124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367</v>
      </c>
      <c r="E98" s="150"/>
      <c r="F98" s="150"/>
      <c r="G98" s="150"/>
      <c r="H98" s="150"/>
      <c r="I98" s="150"/>
      <c r="J98" s="151">
        <f>J125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114</v>
      </c>
      <c r="E99" s="150"/>
      <c r="F99" s="150"/>
      <c r="G99" s="150"/>
      <c r="H99" s="150"/>
      <c r="I99" s="150"/>
      <c r="J99" s="151">
        <f>J155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115</v>
      </c>
      <c r="E100" s="150"/>
      <c r="F100" s="150"/>
      <c r="G100" s="150"/>
      <c r="H100" s="150"/>
      <c r="I100" s="150"/>
      <c r="J100" s="151">
        <f>J159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117</v>
      </c>
      <c r="E101" s="150"/>
      <c r="F101" s="150"/>
      <c r="G101" s="150"/>
      <c r="H101" s="150"/>
      <c r="I101" s="150"/>
      <c r="J101" s="151">
        <f>J185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118</v>
      </c>
      <c r="E102" s="150"/>
      <c r="F102" s="150"/>
      <c r="G102" s="150"/>
      <c r="H102" s="150"/>
      <c r="I102" s="150"/>
      <c r="J102" s="151">
        <f>J194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144"/>
      <c r="C103" s="9"/>
      <c r="D103" s="152" t="s">
        <v>128</v>
      </c>
      <c r="E103" s="9"/>
      <c r="F103" s="9"/>
      <c r="G103" s="9"/>
      <c r="H103" s="9"/>
      <c r="I103" s="9"/>
      <c r="J103" s="153">
        <f>J196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129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22" t="str">
        <f>E7</f>
        <v>ŠKOLAKKLUB - REKONŠTRUKCIA EXTERIÉROV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106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E9</f>
        <v>07 - Spevnené plochy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F12</f>
        <v>Mestká časť Bratislava - Nové Mesto</v>
      </c>
      <c r="G117" s="34"/>
      <c r="H117" s="34"/>
      <c r="I117" s="28" t="s">
        <v>21</v>
      </c>
      <c r="J117" s="70" t="str">
        <f>IF(J12="","",J12)</f>
        <v>9. 6. 2021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5.65" customHeight="1">
      <c r="A119" s="34"/>
      <c r="B119" s="35"/>
      <c r="C119" s="28" t="s">
        <v>23</v>
      </c>
      <c r="D119" s="34"/>
      <c r="E119" s="34"/>
      <c r="F119" s="23" t="str">
        <f>E15</f>
        <v>Mestká časť Bratislava - Nové Mesto</v>
      </c>
      <c r="G119" s="34"/>
      <c r="H119" s="34"/>
      <c r="I119" s="28" t="s">
        <v>28</v>
      </c>
      <c r="J119" s="32" t="str">
        <f>E21</f>
        <v>LENKA GULACOVÁ, IRENEJ ŠEREŠ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31</v>
      </c>
      <c r="J120" s="32" t="str">
        <f>E24</f>
        <v>Ing. arch. Irenej Šereš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54"/>
      <c r="B122" s="155"/>
      <c r="C122" s="156" t="s">
        <v>130</v>
      </c>
      <c r="D122" s="157" t="s">
        <v>59</v>
      </c>
      <c r="E122" s="157" t="s">
        <v>55</v>
      </c>
      <c r="F122" s="157" t="s">
        <v>56</v>
      </c>
      <c r="G122" s="157" t="s">
        <v>131</v>
      </c>
      <c r="H122" s="157" t="s">
        <v>132</v>
      </c>
      <c r="I122" s="157" t="s">
        <v>133</v>
      </c>
      <c r="J122" s="158" t="s">
        <v>110</v>
      </c>
      <c r="K122" s="159" t="s">
        <v>134</v>
      </c>
      <c r="L122" s="160"/>
      <c r="M122" s="87" t="s">
        <v>1</v>
      </c>
      <c r="N122" s="88" t="s">
        <v>38</v>
      </c>
      <c r="O122" s="88" t="s">
        <v>135</v>
      </c>
      <c r="P122" s="88" t="s">
        <v>136</v>
      </c>
      <c r="Q122" s="88" t="s">
        <v>137</v>
      </c>
      <c r="R122" s="88" t="s">
        <v>138</v>
      </c>
      <c r="S122" s="88" t="s">
        <v>139</v>
      </c>
      <c r="T122" s="89" t="s">
        <v>140</v>
      </c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</row>
    <row r="123" s="2" customFormat="1" ht="22.8" customHeight="1">
      <c r="A123" s="34"/>
      <c r="B123" s="35"/>
      <c r="C123" s="94" t="s">
        <v>111</v>
      </c>
      <c r="D123" s="34"/>
      <c r="E123" s="34"/>
      <c r="F123" s="34"/>
      <c r="G123" s="34"/>
      <c r="H123" s="34"/>
      <c r="I123" s="34"/>
      <c r="J123" s="161">
        <f>BK123</f>
        <v>0</v>
      </c>
      <c r="K123" s="34"/>
      <c r="L123" s="35"/>
      <c r="M123" s="90"/>
      <c r="N123" s="74"/>
      <c r="O123" s="91"/>
      <c r="P123" s="162">
        <f>P124+P196</f>
        <v>0</v>
      </c>
      <c r="Q123" s="91"/>
      <c r="R123" s="162">
        <f>R124+R196</f>
        <v>2071.3620643200002</v>
      </c>
      <c r="S123" s="91"/>
      <c r="T123" s="163">
        <f>T124+T196</f>
        <v>614.02599999999995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73</v>
      </c>
      <c r="AU123" s="15" t="s">
        <v>112</v>
      </c>
      <c r="BK123" s="164">
        <f>BK124+BK196</f>
        <v>0</v>
      </c>
    </row>
    <row r="124" s="12" customFormat="1" ht="25.92" customHeight="1">
      <c r="A124" s="12"/>
      <c r="B124" s="165"/>
      <c r="C124" s="12"/>
      <c r="D124" s="166" t="s">
        <v>73</v>
      </c>
      <c r="E124" s="167" t="s">
        <v>141</v>
      </c>
      <c r="F124" s="167" t="s">
        <v>142</v>
      </c>
      <c r="G124" s="12"/>
      <c r="H124" s="12"/>
      <c r="I124" s="168"/>
      <c r="J124" s="153">
        <f>BK124</f>
        <v>0</v>
      </c>
      <c r="K124" s="12"/>
      <c r="L124" s="165"/>
      <c r="M124" s="169"/>
      <c r="N124" s="170"/>
      <c r="O124" s="170"/>
      <c r="P124" s="171">
        <f>P125+P155+P159+P185+P194</f>
        <v>0</v>
      </c>
      <c r="Q124" s="170"/>
      <c r="R124" s="171">
        <f>R125+R155+R159+R185+R194</f>
        <v>2071.3620643200002</v>
      </c>
      <c r="S124" s="170"/>
      <c r="T124" s="172">
        <f>T125+T155+T159+T185+T194</f>
        <v>614.02599999999995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82</v>
      </c>
      <c r="AT124" s="173" t="s">
        <v>73</v>
      </c>
      <c r="AU124" s="173" t="s">
        <v>74</v>
      </c>
      <c r="AY124" s="166" t="s">
        <v>143</v>
      </c>
      <c r="BK124" s="174">
        <f>BK125+BK155+BK159+BK185+BK194</f>
        <v>0</v>
      </c>
    </row>
    <row r="125" s="12" customFormat="1" ht="22.8" customHeight="1">
      <c r="A125" s="12"/>
      <c r="B125" s="165"/>
      <c r="C125" s="12"/>
      <c r="D125" s="166" t="s">
        <v>73</v>
      </c>
      <c r="E125" s="175" t="s">
        <v>82</v>
      </c>
      <c r="F125" s="175" t="s">
        <v>371</v>
      </c>
      <c r="G125" s="12"/>
      <c r="H125" s="12"/>
      <c r="I125" s="168"/>
      <c r="J125" s="176">
        <f>BK125</f>
        <v>0</v>
      </c>
      <c r="K125" s="12"/>
      <c r="L125" s="165"/>
      <c r="M125" s="169"/>
      <c r="N125" s="170"/>
      <c r="O125" s="170"/>
      <c r="P125" s="171">
        <f>SUM(P126:P154)</f>
        <v>0</v>
      </c>
      <c r="Q125" s="170"/>
      <c r="R125" s="171">
        <f>SUM(R126:R154)</f>
        <v>624.05818600000009</v>
      </c>
      <c r="S125" s="170"/>
      <c r="T125" s="172">
        <f>SUM(T126:T154)</f>
        <v>614.02599999999995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82</v>
      </c>
      <c r="AT125" s="173" t="s">
        <v>73</v>
      </c>
      <c r="AU125" s="173" t="s">
        <v>82</v>
      </c>
      <c r="AY125" s="166" t="s">
        <v>143</v>
      </c>
      <c r="BK125" s="174">
        <f>SUM(BK126:BK154)</f>
        <v>0</v>
      </c>
    </row>
    <row r="126" s="2" customFormat="1" ht="33" customHeight="1">
      <c r="A126" s="34"/>
      <c r="B126" s="177"/>
      <c r="C126" s="178" t="s">
        <v>620</v>
      </c>
      <c r="D126" s="178" t="s">
        <v>147</v>
      </c>
      <c r="E126" s="179" t="s">
        <v>621</v>
      </c>
      <c r="F126" s="180" t="s">
        <v>622</v>
      </c>
      <c r="G126" s="181" t="s">
        <v>150</v>
      </c>
      <c r="H126" s="182">
        <v>181</v>
      </c>
      <c r="I126" s="183"/>
      <c r="J126" s="184">
        <f>ROUND(I126*H126,2)</f>
        <v>0</v>
      </c>
      <c r="K126" s="185"/>
      <c r="L126" s="35"/>
      <c r="M126" s="186" t="s">
        <v>1</v>
      </c>
      <c r="N126" s="187" t="s">
        <v>40</v>
      </c>
      <c r="O126" s="78"/>
      <c r="P126" s="188">
        <f>O126*H126</f>
        <v>0</v>
      </c>
      <c r="Q126" s="188">
        <v>0</v>
      </c>
      <c r="R126" s="188">
        <f>Q126*H126</f>
        <v>0</v>
      </c>
      <c r="S126" s="188">
        <v>0.13800000000000001</v>
      </c>
      <c r="T126" s="189">
        <f>S126*H126</f>
        <v>24.978000000000002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0" t="s">
        <v>144</v>
      </c>
      <c r="AT126" s="190" t="s">
        <v>147</v>
      </c>
      <c r="AU126" s="190" t="s">
        <v>151</v>
      </c>
      <c r="AY126" s="15" t="s">
        <v>143</v>
      </c>
      <c r="BE126" s="191">
        <f>IF(N126="základná",J126,0)</f>
        <v>0</v>
      </c>
      <c r="BF126" s="191">
        <f>IF(N126="znížená",J126,0)</f>
        <v>0</v>
      </c>
      <c r="BG126" s="191">
        <f>IF(N126="zákl. prenesená",J126,0)</f>
        <v>0</v>
      </c>
      <c r="BH126" s="191">
        <f>IF(N126="zníž. prenesená",J126,0)</f>
        <v>0</v>
      </c>
      <c r="BI126" s="191">
        <f>IF(N126="nulová",J126,0)</f>
        <v>0</v>
      </c>
      <c r="BJ126" s="15" t="s">
        <v>151</v>
      </c>
      <c r="BK126" s="191">
        <f>ROUND(I126*H126,2)</f>
        <v>0</v>
      </c>
      <c r="BL126" s="15" t="s">
        <v>144</v>
      </c>
      <c r="BM126" s="190" t="s">
        <v>623</v>
      </c>
    </row>
    <row r="127" s="2" customFormat="1" ht="24.15" customHeight="1">
      <c r="A127" s="34"/>
      <c r="B127" s="177"/>
      <c r="C127" s="178" t="s">
        <v>624</v>
      </c>
      <c r="D127" s="178" t="s">
        <v>147</v>
      </c>
      <c r="E127" s="179" t="s">
        <v>625</v>
      </c>
      <c r="F127" s="180" t="s">
        <v>626</v>
      </c>
      <c r="G127" s="181" t="s">
        <v>150</v>
      </c>
      <c r="H127" s="182">
        <v>1288</v>
      </c>
      <c r="I127" s="183"/>
      <c r="J127" s="184">
        <f>ROUND(I127*H127,2)</f>
        <v>0</v>
      </c>
      <c r="K127" s="185"/>
      <c r="L127" s="35"/>
      <c r="M127" s="186" t="s">
        <v>1</v>
      </c>
      <c r="N127" s="187" t="s">
        <v>40</v>
      </c>
      <c r="O127" s="78"/>
      <c r="P127" s="188">
        <f>O127*H127</f>
        <v>0</v>
      </c>
      <c r="Q127" s="188">
        <v>0</v>
      </c>
      <c r="R127" s="188">
        <f>Q127*H127</f>
        <v>0</v>
      </c>
      <c r="S127" s="188">
        <v>0.18099999999999999</v>
      </c>
      <c r="T127" s="189">
        <f>S127*H127</f>
        <v>233.12799999999999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0" t="s">
        <v>144</v>
      </c>
      <c r="AT127" s="190" t="s">
        <v>147</v>
      </c>
      <c r="AU127" s="190" t="s">
        <v>151</v>
      </c>
      <c r="AY127" s="15" t="s">
        <v>143</v>
      </c>
      <c r="BE127" s="191">
        <f>IF(N127="základná",J127,0)</f>
        <v>0</v>
      </c>
      <c r="BF127" s="191">
        <f>IF(N127="znížená",J127,0)</f>
        <v>0</v>
      </c>
      <c r="BG127" s="191">
        <f>IF(N127="zákl. prenesená",J127,0)</f>
        <v>0</v>
      </c>
      <c r="BH127" s="191">
        <f>IF(N127="zníž. prenesená",J127,0)</f>
        <v>0</v>
      </c>
      <c r="BI127" s="191">
        <f>IF(N127="nulová",J127,0)</f>
        <v>0</v>
      </c>
      <c r="BJ127" s="15" t="s">
        <v>151</v>
      </c>
      <c r="BK127" s="191">
        <f>ROUND(I127*H127,2)</f>
        <v>0</v>
      </c>
      <c r="BL127" s="15" t="s">
        <v>144</v>
      </c>
      <c r="BM127" s="190" t="s">
        <v>627</v>
      </c>
    </row>
    <row r="128" s="2" customFormat="1" ht="37.8" customHeight="1">
      <c r="A128" s="34"/>
      <c r="B128" s="177"/>
      <c r="C128" s="178" t="s">
        <v>628</v>
      </c>
      <c r="D128" s="178" t="s">
        <v>147</v>
      </c>
      <c r="E128" s="179" t="s">
        <v>629</v>
      </c>
      <c r="F128" s="180" t="s">
        <v>630</v>
      </c>
      <c r="G128" s="181" t="s">
        <v>150</v>
      </c>
      <c r="H128" s="182">
        <v>1483</v>
      </c>
      <c r="I128" s="183"/>
      <c r="J128" s="184">
        <f>ROUND(I128*H128,2)</f>
        <v>0</v>
      </c>
      <c r="K128" s="185"/>
      <c r="L128" s="35"/>
      <c r="M128" s="186" t="s">
        <v>1</v>
      </c>
      <c r="N128" s="187" t="s">
        <v>40</v>
      </c>
      <c r="O128" s="78"/>
      <c r="P128" s="188">
        <f>O128*H128</f>
        <v>0</v>
      </c>
      <c r="Q128" s="188">
        <v>0</v>
      </c>
      <c r="R128" s="188">
        <f>Q128*H128</f>
        <v>0</v>
      </c>
      <c r="S128" s="188">
        <v>0.23999999999999999</v>
      </c>
      <c r="T128" s="189">
        <f>S128*H128</f>
        <v>355.91999999999996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0" t="s">
        <v>144</v>
      </c>
      <c r="AT128" s="190" t="s">
        <v>147</v>
      </c>
      <c r="AU128" s="190" t="s">
        <v>151</v>
      </c>
      <c r="AY128" s="15" t="s">
        <v>143</v>
      </c>
      <c r="BE128" s="191">
        <f>IF(N128="základná",J128,0)</f>
        <v>0</v>
      </c>
      <c r="BF128" s="191">
        <f>IF(N128="znížená",J128,0)</f>
        <v>0</v>
      </c>
      <c r="BG128" s="191">
        <f>IF(N128="zákl. prenesená",J128,0)</f>
        <v>0</v>
      </c>
      <c r="BH128" s="191">
        <f>IF(N128="zníž. prenesená",J128,0)</f>
        <v>0</v>
      </c>
      <c r="BI128" s="191">
        <f>IF(N128="nulová",J128,0)</f>
        <v>0</v>
      </c>
      <c r="BJ128" s="15" t="s">
        <v>151</v>
      </c>
      <c r="BK128" s="191">
        <f>ROUND(I128*H128,2)</f>
        <v>0</v>
      </c>
      <c r="BL128" s="15" t="s">
        <v>144</v>
      </c>
      <c r="BM128" s="190" t="s">
        <v>631</v>
      </c>
    </row>
    <row r="129" s="2" customFormat="1" ht="24.15" customHeight="1">
      <c r="A129" s="34"/>
      <c r="B129" s="177"/>
      <c r="C129" s="178" t="s">
        <v>632</v>
      </c>
      <c r="D129" s="178" t="s">
        <v>147</v>
      </c>
      <c r="E129" s="179" t="s">
        <v>633</v>
      </c>
      <c r="F129" s="180" t="s">
        <v>634</v>
      </c>
      <c r="G129" s="181" t="s">
        <v>375</v>
      </c>
      <c r="H129" s="182">
        <v>16</v>
      </c>
      <c r="I129" s="183"/>
      <c r="J129" s="184">
        <f>ROUND(I129*H129,2)</f>
        <v>0</v>
      </c>
      <c r="K129" s="185"/>
      <c r="L129" s="35"/>
      <c r="M129" s="186" t="s">
        <v>1</v>
      </c>
      <c r="N129" s="187" t="s">
        <v>40</v>
      </c>
      <c r="O129" s="78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0" t="s">
        <v>144</v>
      </c>
      <c r="AT129" s="190" t="s">
        <v>147</v>
      </c>
      <c r="AU129" s="190" t="s">
        <v>151</v>
      </c>
      <c r="AY129" s="15" t="s">
        <v>143</v>
      </c>
      <c r="BE129" s="191">
        <f>IF(N129="základná",J129,0)</f>
        <v>0</v>
      </c>
      <c r="BF129" s="191">
        <f>IF(N129="znížená",J129,0)</f>
        <v>0</v>
      </c>
      <c r="BG129" s="191">
        <f>IF(N129="zákl. prenesená",J129,0)</f>
        <v>0</v>
      </c>
      <c r="BH129" s="191">
        <f>IF(N129="zníž. prenesená",J129,0)</f>
        <v>0</v>
      </c>
      <c r="BI129" s="191">
        <f>IF(N129="nulová",J129,0)</f>
        <v>0</v>
      </c>
      <c r="BJ129" s="15" t="s">
        <v>151</v>
      </c>
      <c r="BK129" s="191">
        <f>ROUND(I129*H129,2)</f>
        <v>0</v>
      </c>
      <c r="BL129" s="15" t="s">
        <v>144</v>
      </c>
      <c r="BM129" s="190" t="s">
        <v>635</v>
      </c>
    </row>
    <row r="130" s="2" customFormat="1" ht="24.15" customHeight="1">
      <c r="A130" s="34"/>
      <c r="B130" s="177"/>
      <c r="C130" s="178" t="s">
        <v>243</v>
      </c>
      <c r="D130" s="178" t="s">
        <v>147</v>
      </c>
      <c r="E130" s="179" t="s">
        <v>636</v>
      </c>
      <c r="F130" s="180" t="s">
        <v>637</v>
      </c>
      <c r="G130" s="181" t="s">
        <v>375</v>
      </c>
      <c r="H130" s="182">
        <v>844.03499999999997</v>
      </c>
      <c r="I130" s="183"/>
      <c r="J130" s="184">
        <f>ROUND(I130*H130,2)</f>
        <v>0</v>
      </c>
      <c r="K130" s="185"/>
      <c r="L130" s="35"/>
      <c r="M130" s="186" t="s">
        <v>1</v>
      </c>
      <c r="N130" s="187" t="s">
        <v>40</v>
      </c>
      <c r="O130" s="78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0" t="s">
        <v>144</v>
      </c>
      <c r="AT130" s="190" t="s">
        <v>147</v>
      </c>
      <c r="AU130" s="190" t="s">
        <v>151</v>
      </c>
      <c r="AY130" s="15" t="s">
        <v>143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5" t="s">
        <v>151</v>
      </c>
      <c r="BK130" s="191">
        <f>ROUND(I130*H130,2)</f>
        <v>0</v>
      </c>
      <c r="BL130" s="15" t="s">
        <v>144</v>
      </c>
      <c r="BM130" s="190" t="s">
        <v>638</v>
      </c>
    </row>
    <row r="131" s="2" customFormat="1" ht="24.15" customHeight="1">
      <c r="A131" s="34"/>
      <c r="B131" s="177"/>
      <c r="C131" s="178" t="s">
        <v>247</v>
      </c>
      <c r="D131" s="178" t="s">
        <v>147</v>
      </c>
      <c r="E131" s="179" t="s">
        <v>382</v>
      </c>
      <c r="F131" s="180" t="s">
        <v>383</v>
      </c>
      <c r="G131" s="181" t="s">
        <v>375</v>
      </c>
      <c r="H131" s="182">
        <v>759.63199999999995</v>
      </c>
      <c r="I131" s="183"/>
      <c r="J131" s="184">
        <f>ROUND(I131*H131,2)</f>
        <v>0</v>
      </c>
      <c r="K131" s="185"/>
      <c r="L131" s="35"/>
      <c r="M131" s="186" t="s">
        <v>1</v>
      </c>
      <c r="N131" s="187" t="s">
        <v>40</v>
      </c>
      <c r="O131" s="78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0" t="s">
        <v>144</v>
      </c>
      <c r="AT131" s="190" t="s">
        <v>147</v>
      </c>
      <c r="AU131" s="190" t="s">
        <v>151</v>
      </c>
      <c r="AY131" s="15" t="s">
        <v>143</v>
      </c>
      <c r="BE131" s="191">
        <f>IF(N131="základná",J131,0)</f>
        <v>0</v>
      </c>
      <c r="BF131" s="191">
        <f>IF(N131="znížená",J131,0)</f>
        <v>0</v>
      </c>
      <c r="BG131" s="191">
        <f>IF(N131="zákl. prenesená",J131,0)</f>
        <v>0</v>
      </c>
      <c r="BH131" s="191">
        <f>IF(N131="zníž. prenesená",J131,0)</f>
        <v>0</v>
      </c>
      <c r="BI131" s="191">
        <f>IF(N131="nulová",J131,0)</f>
        <v>0</v>
      </c>
      <c r="BJ131" s="15" t="s">
        <v>151</v>
      </c>
      <c r="BK131" s="191">
        <f>ROUND(I131*H131,2)</f>
        <v>0</v>
      </c>
      <c r="BL131" s="15" t="s">
        <v>144</v>
      </c>
      <c r="BM131" s="190" t="s">
        <v>639</v>
      </c>
    </row>
    <row r="132" s="2" customFormat="1" ht="33" customHeight="1">
      <c r="A132" s="34"/>
      <c r="B132" s="177"/>
      <c r="C132" s="178" t="s">
        <v>640</v>
      </c>
      <c r="D132" s="178" t="s">
        <v>147</v>
      </c>
      <c r="E132" s="179" t="s">
        <v>386</v>
      </c>
      <c r="F132" s="180" t="s">
        <v>387</v>
      </c>
      <c r="G132" s="181" t="s">
        <v>375</v>
      </c>
      <c r="H132" s="182">
        <v>759.63199999999995</v>
      </c>
      <c r="I132" s="183"/>
      <c r="J132" s="184">
        <f>ROUND(I132*H132,2)</f>
        <v>0</v>
      </c>
      <c r="K132" s="185"/>
      <c r="L132" s="35"/>
      <c r="M132" s="186" t="s">
        <v>1</v>
      </c>
      <c r="N132" s="187" t="s">
        <v>40</v>
      </c>
      <c r="O132" s="78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0" t="s">
        <v>144</v>
      </c>
      <c r="AT132" s="190" t="s">
        <v>147</v>
      </c>
      <c r="AU132" s="190" t="s">
        <v>151</v>
      </c>
      <c r="AY132" s="15" t="s">
        <v>143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5" t="s">
        <v>151</v>
      </c>
      <c r="BK132" s="191">
        <f>ROUND(I132*H132,2)</f>
        <v>0</v>
      </c>
      <c r="BL132" s="15" t="s">
        <v>144</v>
      </c>
      <c r="BM132" s="190" t="s">
        <v>641</v>
      </c>
    </row>
    <row r="133" s="2" customFormat="1" ht="37.8" customHeight="1">
      <c r="A133" s="34"/>
      <c r="B133" s="177"/>
      <c r="C133" s="178" t="s">
        <v>642</v>
      </c>
      <c r="D133" s="178" t="s">
        <v>147</v>
      </c>
      <c r="E133" s="179" t="s">
        <v>390</v>
      </c>
      <c r="F133" s="180" t="s">
        <v>391</v>
      </c>
      <c r="G133" s="181" t="s">
        <v>375</v>
      </c>
      <c r="H133" s="182">
        <v>7596.3199999999997</v>
      </c>
      <c r="I133" s="183"/>
      <c r="J133" s="184">
        <f>ROUND(I133*H133,2)</f>
        <v>0</v>
      </c>
      <c r="K133" s="185"/>
      <c r="L133" s="35"/>
      <c r="M133" s="186" t="s">
        <v>1</v>
      </c>
      <c r="N133" s="187" t="s">
        <v>40</v>
      </c>
      <c r="O133" s="78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0" t="s">
        <v>144</v>
      </c>
      <c r="AT133" s="190" t="s">
        <v>147</v>
      </c>
      <c r="AU133" s="190" t="s">
        <v>151</v>
      </c>
      <c r="AY133" s="15" t="s">
        <v>143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5" t="s">
        <v>151</v>
      </c>
      <c r="BK133" s="191">
        <f>ROUND(I133*H133,2)</f>
        <v>0</v>
      </c>
      <c r="BL133" s="15" t="s">
        <v>144</v>
      </c>
      <c r="BM133" s="190" t="s">
        <v>643</v>
      </c>
    </row>
    <row r="134" s="2" customFormat="1" ht="21.75" customHeight="1">
      <c r="A134" s="34"/>
      <c r="B134" s="177"/>
      <c r="C134" s="178" t="s">
        <v>644</v>
      </c>
      <c r="D134" s="178" t="s">
        <v>147</v>
      </c>
      <c r="E134" s="179" t="s">
        <v>645</v>
      </c>
      <c r="F134" s="180" t="s">
        <v>646</v>
      </c>
      <c r="G134" s="181" t="s">
        <v>375</v>
      </c>
      <c r="H134" s="182">
        <v>759.63199999999995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647</v>
      </c>
    </row>
    <row r="135" s="2" customFormat="1" ht="24.15" customHeight="1">
      <c r="A135" s="34"/>
      <c r="B135" s="177"/>
      <c r="C135" s="178" t="s">
        <v>648</v>
      </c>
      <c r="D135" s="178" t="s">
        <v>147</v>
      </c>
      <c r="E135" s="179" t="s">
        <v>398</v>
      </c>
      <c r="F135" s="180" t="s">
        <v>399</v>
      </c>
      <c r="G135" s="181" t="s">
        <v>207</v>
      </c>
      <c r="H135" s="182">
        <v>1215.4110000000001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649</v>
      </c>
    </row>
    <row r="136" s="2" customFormat="1" ht="21.75" customHeight="1">
      <c r="A136" s="34"/>
      <c r="B136" s="177"/>
      <c r="C136" s="178" t="s">
        <v>650</v>
      </c>
      <c r="D136" s="178" t="s">
        <v>147</v>
      </c>
      <c r="E136" s="179" t="s">
        <v>651</v>
      </c>
      <c r="F136" s="180" t="s">
        <v>652</v>
      </c>
      <c r="G136" s="181" t="s">
        <v>150</v>
      </c>
      <c r="H136" s="182">
        <v>1479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653</v>
      </c>
    </row>
    <row r="137" s="2" customFormat="1" ht="16.5" customHeight="1">
      <c r="A137" s="34"/>
      <c r="B137" s="177"/>
      <c r="C137" s="192" t="s">
        <v>654</v>
      </c>
      <c r="D137" s="192" t="s">
        <v>160</v>
      </c>
      <c r="E137" s="193" t="s">
        <v>655</v>
      </c>
      <c r="F137" s="194" t="s">
        <v>656</v>
      </c>
      <c r="G137" s="195" t="s">
        <v>234</v>
      </c>
      <c r="H137" s="196">
        <v>45.701000000000001</v>
      </c>
      <c r="I137" s="197"/>
      <c r="J137" s="198">
        <f>ROUND(I137*H137,2)</f>
        <v>0</v>
      </c>
      <c r="K137" s="199"/>
      <c r="L137" s="200"/>
      <c r="M137" s="201" t="s">
        <v>1</v>
      </c>
      <c r="N137" s="202" t="s">
        <v>40</v>
      </c>
      <c r="O137" s="78"/>
      <c r="P137" s="188">
        <f>O137*H137</f>
        <v>0</v>
      </c>
      <c r="Q137" s="188">
        <v>0.001</v>
      </c>
      <c r="R137" s="188">
        <f>Q137*H137</f>
        <v>0.045700999999999999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163</v>
      </c>
      <c r="AT137" s="190" t="s">
        <v>160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657</v>
      </c>
    </row>
    <row r="138" s="2" customFormat="1" ht="24.15" customHeight="1">
      <c r="A138" s="34"/>
      <c r="B138" s="177"/>
      <c r="C138" s="178" t="s">
        <v>328</v>
      </c>
      <c r="D138" s="178" t="s">
        <v>147</v>
      </c>
      <c r="E138" s="179" t="s">
        <v>658</v>
      </c>
      <c r="F138" s="180" t="s">
        <v>659</v>
      </c>
      <c r="G138" s="181" t="s">
        <v>150</v>
      </c>
      <c r="H138" s="182">
        <v>448.5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660</v>
      </c>
    </row>
    <row r="139" s="2" customFormat="1" ht="16.5" customHeight="1">
      <c r="A139" s="34"/>
      <c r="B139" s="177"/>
      <c r="C139" s="192" t="s">
        <v>332</v>
      </c>
      <c r="D139" s="192" t="s">
        <v>160</v>
      </c>
      <c r="E139" s="193" t="s">
        <v>655</v>
      </c>
      <c r="F139" s="194" t="s">
        <v>656</v>
      </c>
      <c r="G139" s="195" t="s">
        <v>234</v>
      </c>
      <c r="H139" s="196">
        <v>4.4850000000000003</v>
      </c>
      <c r="I139" s="197"/>
      <c r="J139" s="198">
        <f>ROUND(I139*H139,2)</f>
        <v>0</v>
      </c>
      <c r="K139" s="199"/>
      <c r="L139" s="200"/>
      <c r="M139" s="201" t="s">
        <v>1</v>
      </c>
      <c r="N139" s="202" t="s">
        <v>40</v>
      </c>
      <c r="O139" s="78"/>
      <c r="P139" s="188">
        <f>O139*H139</f>
        <v>0</v>
      </c>
      <c r="Q139" s="188">
        <v>0.001</v>
      </c>
      <c r="R139" s="188">
        <f>Q139*H139</f>
        <v>0.0044850000000000003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163</v>
      </c>
      <c r="AT139" s="190" t="s">
        <v>160</v>
      </c>
      <c r="AU139" s="190" t="s">
        <v>151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661</v>
      </c>
    </row>
    <row r="140" s="2" customFormat="1" ht="21.75" customHeight="1">
      <c r="A140" s="34"/>
      <c r="B140" s="177"/>
      <c r="C140" s="178" t="s">
        <v>231</v>
      </c>
      <c r="D140" s="178" t="s">
        <v>147</v>
      </c>
      <c r="E140" s="179" t="s">
        <v>662</v>
      </c>
      <c r="F140" s="180" t="s">
        <v>663</v>
      </c>
      <c r="G140" s="181" t="s">
        <v>150</v>
      </c>
      <c r="H140" s="182">
        <v>2705.9000000000001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664</v>
      </c>
    </row>
    <row r="141" s="2" customFormat="1" ht="24.15" customHeight="1">
      <c r="A141" s="34"/>
      <c r="B141" s="177"/>
      <c r="C141" s="178" t="s">
        <v>146</v>
      </c>
      <c r="D141" s="178" t="s">
        <v>147</v>
      </c>
      <c r="E141" s="179" t="s">
        <v>665</v>
      </c>
      <c r="F141" s="180" t="s">
        <v>666</v>
      </c>
      <c r="G141" s="181" t="s">
        <v>150</v>
      </c>
      <c r="H141" s="182">
        <v>296.10000000000002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667</v>
      </c>
    </row>
    <row r="142" s="2" customFormat="1" ht="37.8" customHeight="1">
      <c r="A142" s="34"/>
      <c r="B142" s="177"/>
      <c r="C142" s="192" t="s">
        <v>668</v>
      </c>
      <c r="D142" s="192" t="s">
        <v>160</v>
      </c>
      <c r="E142" s="193" t="s">
        <v>669</v>
      </c>
      <c r="F142" s="194" t="s">
        <v>670</v>
      </c>
      <c r="G142" s="195" t="s">
        <v>150</v>
      </c>
      <c r="H142" s="196">
        <v>296.10000000000002</v>
      </c>
      <c r="I142" s="197"/>
      <c r="J142" s="198">
        <f>ROUND(I142*H142,2)</f>
        <v>0</v>
      </c>
      <c r="K142" s="199"/>
      <c r="L142" s="200"/>
      <c r="M142" s="201" t="s">
        <v>1</v>
      </c>
      <c r="N142" s="202" t="s">
        <v>40</v>
      </c>
      <c r="O142" s="78"/>
      <c r="P142" s="188">
        <f>O142*H142</f>
        <v>0</v>
      </c>
      <c r="Q142" s="188">
        <v>1</v>
      </c>
      <c r="R142" s="188">
        <f>Q142*H142</f>
        <v>296.10000000000002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163</v>
      </c>
      <c r="AT142" s="190" t="s">
        <v>160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671</v>
      </c>
    </row>
    <row r="143" s="2" customFormat="1" ht="24.15" customHeight="1">
      <c r="A143" s="34"/>
      <c r="B143" s="177"/>
      <c r="C143" s="178" t="s">
        <v>672</v>
      </c>
      <c r="D143" s="178" t="s">
        <v>147</v>
      </c>
      <c r="E143" s="179" t="s">
        <v>673</v>
      </c>
      <c r="F143" s="180" t="s">
        <v>674</v>
      </c>
      <c r="G143" s="181" t="s">
        <v>150</v>
      </c>
      <c r="H143" s="182">
        <v>239.5</v>
      </c>
      <c r="I143" s="183"/>
      <c r="J143" s="184">
        <f>ROUND(I143*H143,2)</f>
        <v>0</v>
      </c>
      <c r="K143" s="185"/>
      <c r="L143" s="35"/>
      <c r="M143" s="186" t="s">
        <v>1</v>
      </c>
      <c r="N143" s="187" t="s">
        <v>40</v>
      </c>
      <c r="O143" s="78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144</v>
      </c>
      <c r="AT143" s="190" t="s">
        <v>147</v>
      </c>
      <c r="AU143" s="190" t="s">
        <v>151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675</v>
      </c>
    </row>
    <row r="144" s="2" customFormat="1" ht="33" customHeight="1">
      <c r="A144" s="34"/>
      <c r="B144" s="177"/>
      <c r="C144" s="192" t="s">
        <v>676</v>
      </c>
      <c r="D144" s="192" t="s">
        <v>160</v>
      </c>
      <c r="E144" s="193" t="s">
        <v>677</v>
      </c>
      <c r="F144" s="194" t="s">
        <v>678</v>
      </c>
      <c r="G144" s="195" t="s">
        <v>150</v>
      </c>
      <c r="H144" s="196">
        <v>239.5</v>
      </c>
      <c r="I144" s="197"/>
      <c r="J144" s="198">
        <f>ROUND(I144*H144,2)</f>
        <v>0</v>
      </c>
      <c r="K144" s="199"/>
      <c r="L144" s="200"/>
      <c r="M144" s="201" t="s">
        <v>1</v>
      </c>
      <c r="N144" s="202" t="s">
        <v>40</v>
      </c>
      <c r="O144" s="78"/>
      <c r="P144" s="188">
        <f>O144*H144</f>
        <v>0</v>
      </c>
      <c r="Q144" s="188">
        <v>1</v>
      </c>
      <c r="R144" s="188">
        <f>Q144*H144</f>
        <v>239.5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163</v>
      </c>
      <c r="AT144" s="190" t="s">
        <v>160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679</v>
      </c>
    </row>
    <row r="145" s="2" customFormat="1" ht="24.15" customHeight="1">
      <c r="A145" s="34"/>
      <c r="B145" s="177"/>
      <c r="C145" s="178" t="s">
        <v>159</v>
      </c>
      <c r="D145" s="178" t="s">
        <v>147</v>
      </c>
      <c r="E145" s="179" t="s">
        <v>680</v>
      </c>
      <c r="F145" s="180" t="s">
        <v>681</v>
      </c>
      <c r="G145" s="181" t="s">
        <v>150</v>
      </c>
      <c r="H145" s="182">
        <v>216.90000000000001</v>
      </c>
      <c r="I145" s="183"/>
      <c r="J145" s="184">
        <f>ROUND(I145*H145,2)</f>
        <v>0</v>
      </c>
      <c r="K145" s="185"/>
      <c r="L145" s="35"/>
      <c r="M145" s="186" t="s">
        <v>1</v>
      </c>
      <c r="N145" s="187" t="s">
        <v>40</v>
      </c>
      <c r="O145" s="78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144</v>
      </c>
      <c r="AT145" s="190" t="s">
        <v>147</v>
      </c>
      <c r="AU145" s="190" t="s">
        <v>151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682</v>
      </c>
    </row>
    <row r="146" s="2" customFormat="1" ht="16.5" customHeight="1">
      <c r="A146" s="34"/>
      <c r="B146" s="177"/>
      <c r="C146" s="192" t="s">
        <v>237</v>
      </c>
      <c r="D146" s="192" t="s">
        <v>160</v>
      </c>
      <c r="E146" s="193" t="s">
        <v>683</v>
      </c>
      <c r="F146" s="194" t="s">
        <v>684</v>
      </c>
      <c r="G146" s="195" t="s">
        <v>207</v>
      </c>
      <c r="H146" s="196">
        <v>17.352</v>
      </c>
      <c r="I146" s="197"/>
      <c r="J146" s="198">
        <f>ROUND(I146*H146,2)</f>
        <v>0</v>
      </c>
      <c r="K146" s="199"/>
      <c r="L146" s="200"/>
      <c r="M146" s="201" t="s">
        <v>1</v>
      </c>
      <c r="N146" s="202" t="s">
        <v>40</v>
      </c>
      <c r="O146" s="78"/>
      <c r="P146" s="188">
        <f>O146*H146</f>
        <v>0</v>
      </c>
      <c r="Q146" s="188">
        <v>1</v>
      </c>
      <c r="R146" s="188">
        <f>Q146*H146</f>
        <v>17.352</v>
      </c>
      <c r="S146" s="188">
        <v>0</v>
      </c>
      <c r="T146" s="18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163</v>
      </c>
      <c r="AT146" s="190" t="s">
        <v>160</v>
      </c>
      <c r="AU146" s="190" t="s">
        <v>151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685</v>
      </c>
    </row>
    <row r="147" s="2" customFormat="1" ht="16.5" customHeight="1">
      <c r="A147" s="34"/>
      <c r="B147" s="177"/>
      <c r="C147" s="192" t="s">
        <v>241</v>
      </c>
      <c r="D147" s="192" t="s">
        <v>160</v>
      </c>
      <c r="E147" s="193" t="s">
        <v>686</v>
      </c>
      <c r="F147" s="194" t="s">
        <v>687</v>
      </c>
      <c r="G147" s="195" t="s">
        <v>207</v>
      </c>
      <c r="H147" s="196">
        <v>34.704000000000001</v>
      </c>
      <c r="I147" s="197"/>
      <c r="J147" s="198">
        <f>ROUND(I147*H147,2)</f>
        <v>0</v>
      </c>
      <c r="K147" s="199"/>
      <c r="L147" s="200"/>
      <c r="M147" s="201" t="s">
        <v>1</v>
      </c>
      <c r="N147" s="202" t="s">
        <v>40</v>
      </c>
      <c r="O147" s="78"/>
      <c r="P147" s="188">
        <f>O147*H147</f>
        <v>0</v>
      </c>
      <c r="Q147" s="188">
        <v>1</v>
      </c>
      <c r="R147" s="188">
        <f>Q147*H147</f>
        <v>34.704000000000001</v>
      </c>
      <c r="S147" s="188">
        <v>0</v>
      </c>
      <c r="T147" s="18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163</v>
      </c>
      <c r="AT147" s="190" t="s">
        <v>160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688</v>
      </c>
    </row>
    <row r="148" s="2" customFormat="1" ht="16.5" customHeight="1">
      <c r="A148" s="34"/>
      <c r="B148" s="177"/>
      <c r="C148" s="178" t="s">
        <v>689</v>
      </c>
      <c r="D148" s="178" t="s">
        <v>147</v>
      </c>
      <c r="E148" s="179" t="s">
        <v>690</v>
      </c>
      <c r="F148" s="180" t="s">
        <v>691</v>
      </c>
      <c r="G148" s="181" t="s">
        <v>150</v>
      </c>
      <c r="H148" s="182">
        <v>454.39999999999998</v>
      </c>
      <c r="I148" s="183"/>
      <c r="J148" s="184">
        <f>ROUND(I148*H148,2)</f>
        <v>0</v>
      </c>
      <c r="K148" s="185"/>
      <c r="L148" s="35"/>
      <c r="M148" s="186" t="s">
        <v>1</v>
      </c>
      <c r="N148" s="187" t="s">
        <v>40</v>
      </c>
      <c r="O148" s="78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144</v>
      </c>
      <c r="AT148" s="190" t="s">
        <v>147</v>
      </c>
      <c r="AU148" s="190" t="s">
        <v>151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692</v>
      </c>
    </row>
    <row r="149" s="2" customFormat="1" ht="16.5" customHeight="1">
      <c r="A149" s="34"/>
      <c r="B149" s="177"/>
      <c r="C149" s="192" t="s">
        <v>693</v>
      </c>
      <c r="D149" s="192" t="s">
        <v>160</v>
      </c>
      <c r="E149" s="193" t="s">
        <v>683</v>
      </c>
      <c r="F149" s="194" t="s">
        <v>684</v>
      </c>
      <c r="G149" s="195" t="s">
        <v>207</v>
      </c>
      <c r="H149" s="196">
        <v>36.351999999999997</v>
      </c>
      <c r="I149" s="197"/>
      <c r="J149" s="198">
        <f>ROUND(I149*H149,2)</f>
        <v>0</v>
      </c>
      <c r="K149" s="199"/>
      <c r="L149" s="200"/>
      <c r="M149" s="201" t="s">
        <v>1</v>
      </c>
      <c r="N149" s="202" t="s">
        <v>40</v>
      </c>
      <c r="O149" s="78"/>
      <c r="P149" s="188">
        <f>O149*H149</f>
        <v>0</v>
      </c>
      <c r="Q149" s="188">
        <v>1</v>
      </c>
      <c r="R149" s="188">
        <f>Q149*H149</f>
        <v>36.351999999999997</v>
      </c>
      <c r="S149" s="188">
        <v>0</v>
      </c>
      <c r="T149" s="189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0" t="s">
        <v>163</v>
      </c>
      <c r="AT149" s="190" t="s">
        <v>160</v>
      </c>
      <c r="AU149" s="190" t="s">
        <v>151</v>
      </c>
      <c r="AY149" s="15" t="s">
        <v>143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5" t="s">
        <v>151</v>
      </c>
      <c r="BK149" s="191">
        <f>ROUND(I149*H149,2)</f>
        <v>0</v>
      </c>
      <c r="BL149" s="15" t="s">
        <v>144</v>
      </c>
      <c r="BM149" s="190" t="s">
        <v>694</v>
      </c>
    </row>
    <row r="150" s="2" customFormat="1" ht="24.15" customHeight="1">
      <c r="A150" s="34"/>
      <c r="B150" s="177"/>
      <c r="C150" s="178" t="s">
        <v>695</v>
      </c>
      <c r="D150" s="178" t="s">
        <v>147</v>
      </c>
      <c r="E150" s="179" t="s">
        <v>696</v>
      </c>
      <c r="F150" s="180" t="s">
        <v>697</v>
      </c>
      <c r="G150" s="181" t="s">
        <v>150</v>
      </c>
      <c r="H150" s="182">
        <v>454.39999999999998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698</v>
      </c>
    </row>
    <row r="151" s="2" customFormat="1" ht="24.15" customHeight="1">
      <c r="A151" s="34"/>
      <c r="B151" s="177"/>
      <c r="C151" s="178" t="s">
        <v>357</v>
      </c>
      <c r="D151" s="178" t="s">
        <v>147</v>
      </c>
      <c r="E151" s="179" t="s">
        <v>699</v>
      </c>
      <c r="F151" s="180" t="s">
        <v>700</v>
      </c>
      <c r="G151" s="181" t="s">
        <v>150</v>
      </c>
      <c r="H151" s="182">
        <v>454.39999999999998</v>
      </c>
      <c r="I151" s="183"/>
      <c r="J151" s="184">
        <f>ROUND(I151*H151,2)</f>
        <v>0</v>
      </c>
      <c r="K151" s="185"/>
      <c r="L151" s="35"/>
      <c r="M151" s="186" t="s">
        <v>1</v>
      </c>
      <c r="N151" s="187" t="s">
        <v>40</v>
      </c>
      <c r="O151" s="78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144</v>
      </c>
      <c r="AT151" s="190" t="s">
        <v>147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701</v>
      </c>
    </row>
    <row r="152" s="2" customFormat="1" ht="24.15" customHeight="1">
      <c r="A152" s="34"/>
      <c r="B152" s="177"/>
      <c r="C152" s="178" t="s">
        <v>255</v>
      </c>
      <c r="D152" s="178" t="s">
        <v>147</v>
      </c>
      <c r="E152" s="179" t="s">
        <v>702</v>
      </c>
      <c r="F152" s="180" t="s">
        <v>703</v>
      </c>
      <c r="G152" s="181" t="s">
        <v>150</v>
      </c>
      <c r="H152" s="182">
        <v>1479</v>
      </c>
      <c r="I152" s="183"/>
      <c r="J152" s="184">
        <f>ROUND(I152*H152,2)</f>
        <v>0</v>
      </c>
      <c r="K152" s="185"/>
      <c r="L152" s="35"/>
      <c r="M152" s="186" t="s">
        <v>1</v>
      </c>
      <c r="N152" s="187" t="s">
        <v>40</v>
      </c>
      <c r="O152" s="78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144</v>
      </c>
      <c r="AT152" s="190" t="s">
        <v>147</v>
      </c>
      <c r="AU152" s="190" t="s">
        <v>151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144</v>
      </c>
      <c r="BM152" s="190" t="s">
        <v>704</v>
      </c>
    </row>
    <row r="153" s="2" customFormat="1" ht="33" customHeight="1">
      <c r="A153" s="34"/>
      <c r="B153" s="177"/>
      <c r="C153" s="178" t="s">
        <v>705</v>
      </c>
      <c r="D153" s="178" t="s">
        <v>147</v>
      </c>
      <c r="E153" s="179" t="s">
        <v>706</v>
      </c>
      <c r="F153" s="180" t="s">
        <v>707</v>
      </c>
      <c r="G153" s="181" t="s">
        <v>150</v>
      </c>
      <c r="H153" s="182">
        <v>454.39999999999998</v>
      </c>
      <c r="I153" s="183"/>
      <c r="J153" s="184">
        <f>ROUND(I153*H153,2)</f>
        <v>0</v>
      </c>
      <c r="K153" s="185"/>
      <c r="L153" s="35"/>
      <c r="M153" s="186" t="s">
        <v>1</v>
      </c>
      <c r="N153" s="187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144</v>
      </c>
      <c r="AT153" s="190" t="s">
        <v>147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144</v>
      </c>
      <c r="BM153" s="190" t="s">
        <v>708</v>
      </c>
    </row>
    <row r="154" s="2" customFormat="1" ht="21.75" customHeight="1">
      <c r="A154" s="34"/>
      <c r="B154" s="177"/>
      <c r="C154" s="178" t="s">
        <v>251</v>
      </c>
      <c r="D154" s="178" t="s">
        <v>147</v>
      </c>
      <c r="E154" s="179" t="s">
        <v>709</v>
      </c>
      <c r="F154" s="180" t="s">
        <v>710</v>
      </c>
      <c r="G154" s="181" t="s">
        <v>150</v>
      </c>
      <c r="H154" s="182">
        <v>1479</v>
      </c>
      <c r="I154" s="183"/>
      <c r="J154" s="184">
        <f>ROUND(I154*H154,2)</f>
        <v>0</v>
      </c>
      <c r="K154" s="185"/>
      <c r="L154" s="35"/>
      <c r="M154" s="186" t="s">
        <v>1</v>
      </c>
      <c r="N154" s="187" t="s">
        <v>40</v>
      </c>
      <c r="O154" s="78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0" t="s">
        <v>144</v>
      </c>
      <c r="AT154" s="190" t="s">
        <v>147</v>
      </c>
      <c r="AU154" s="190" t="s">
        <v>151</v>
      </c>
      <c r="AY154" s="15" t="s">
        <v>143</v>
      </c>
      <c r="BE154" s="191">
        <f>IF(N154="základná",J154,0)</f>
        <v>0</v>
      </c>
      <c r="BF154" s="191">
        <f>IF(N154="znížená",J154,0)</f>
        <v>0</v>
      </c>
      <c r="BG154" s="191">
        <f>IF(N154="zákl. prenesená",J154,0)</f>
        <v>0</v>
      </c>
      <c r="BH154" s="191">
        <f>IF(N154="zníž. prenesená",J154,0)</f>
        <v>0</v>
      </c>
      <c r="BI154" s="191">
        <f>IF(N154="nulová",J154,0)</f>
        <v>0</v>
      </c>
      <c r="BJ154" s="15" t="s">
        <v>151</v>
      </c>
      <c r="BK154" s="191">
        <f>ROUND(I154*H154,2)</f>
        <v>0</v>
      </c>
      <c r="BL154" s="15" t="s">
        <v>144</v>
      </c>
      <c r="BM154" s="190" t="s">
        <v>711</v>
      </c>
    </row>
    <row r="155" s="12" customFormat="1" ht="22.8" customHeight="1">
      <c r="A155" s="12"/>
      <c r="B155" s="165"/>
      <c r="C155" s="12"/>
      <c r="D155" s="166" t="s">
        <v>73</v>
      </c>
      <c r="E155" s="175" t="s">
        <v>144</v>
      </c>
      <c r="F155" s="175" t="s">
        <v>145</v>
      </c>
      <c r="G155" s="12"/>
      <c r="H155" s="12"/>
      <c r="I155" s="168"/>
      <c r="J155" s="176">
        <f>BK155</f>
        <v>0</v>
      </c>
      <c r="K155" s="12"/>
      <c r="L155" s="165"/>
      <c r="M155" s="169"/>
      <c r="N155" s="170"/>
      <c r="O155" s="170"/>
      <c r="P155" s="171">
        <f>SUM(P156:P158)</f>
        <v>0</v>
      </c>
      <c r="Q155" s="170"/>
      <c r="R155" s="171">
        <f>SUM(R156:R158)</f>
        <v>175.70321920000001</v>
      </c>
      <c r="S155" s="170"/>
      <c r="T155" s="172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6" t="s">
        <v>82</v>
      </c>
      <c r="AT155" s="173" t="s">
        <v>73</v>
      </c>
      <c r="AU155" s="173" t="s">
        <v>82</v>
      </c>
      <c r="AY155" s="166" t="s">
        <v>143</v>
      </c>
      <c r="BK155" s="174">
        <f>SUM(BK156:BK158)</f>
        <v>0</v>
      </c>
    </row>
    <row r="156" s="2" customFormat="1" ht="33" customHeight="1">
      <c r="A156" s="34"/>
      <c r="B156" s="177"/>
      <c r="C156" s="178" t="s">
        <v>151</v>
      </c>
      <c r="D156" s="178" t="s">
        <v>147</v>
      </c>
      <c r="E156" s="179" t="s">
        <v>148</v>
      </c>
      <c r="F156" s="180" t="s">
        <v>712</v>
      </c>
      <c r="G156" s="181" t="s">
        <v>150</v>
      </c>
      <c r="H156" s="182">
        <v>1084.8699999999999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0.16192000000000001</v>
      </c>
      <c r="R156" s="188">
        <f>Q156*H156</f>
        <v>175.6621504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144</v>
      </c>
      <c r="AT156" s="190" t="s">
        <v>147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144</v>
      </c>
      <c r="BM156" s="190" t="s">
        <v>713</v>
      </c>
    </row>
    <row r="157" s="2" customFormat="1" ht="37.8" customHeight="1">
      <c r="A157" s="34"/>
      <c r="B157" s="177"/>
      <c r="C157" s="178" t="s">
        <v>714</v>
      </c>
      <c r="D157" s="178" t="s">
        <v>147</v>
      </c>
      <c r="E157" s="179" t="s">
        <v>715</v>
      </c>
      <c r="F157" s="180" t="s">
        <v>716</v>
      </c>
      <c r="G157" s="181" t="s">
        <v>150</v>
      </c>
      <c r="H157" s="182">
        <v>64.170000000000002</v>
      </c>
      <c r="I157" s="183"/>
      <c r="J157" s="184">
        <f>ROUND(I157*H157,2)</f>
        <v>0</v>
      </c>
      <c r="K157" s="185"/>
      <c r="L157" s="35"/>
      <c r="M157" s="186" t="s">
        <v>1</v>
      </c>
      <c r="N157" s="187" t="s">
        <v>40</v>
      </c>
      <c r="O157" s="78"/>
      <c r="P157" s="188">
        <f>O157*H157</f>
        <v>0</v>
      </c>
      <c r="Q157" s="188">
        <v>0.00027999999999999998</v>
      </c>
      <c r="R157" s="188">
        <f>Q157*H157</f>
        <v>0.0179676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144</v>
      </c>
      <c r="AT157" s="190" t="s">
        <v>147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144</v>
      </c>
      <c r="BM157" s="190" t="s">
        <v>717</v>
      </c>
    </row>
    <row r="158" s="2" customFormat="1" ht="16.5" customHeight="1">
      <c r="A158" s="34"/>
      <c r="B158" s="177"/>
      <c r="C158" s="192" t="s">
        <v>163</v>
      </c>
      <c r="D158" s="192" t="s">
        <v>160</v>
      </c>
      <c r="E158" s="193" t="s">
        <v>718</v>
      </c>
      <c r="F158" s="194" t="s">
        <v>719</v>
      </c>
      <c r="G158" s="195" t="s">
        <v>150</v>
      </c>
      <c r="H158" s="196">
        <v>77.004000000000005</v>
      </c>
      <c r="I158" s="197"/>
      <c r="J158" s="198">
        <f>ROUND(I158*H158,2)</f>
        <v>0</v>
      </c>
      <c r="K158" s="199"/>
      <c r="L158" s="200"/>
      <c r="M158" s="201" t="s">
        <v>1</v>
      </c>
      <c r="N158" s="202" t="s">
        <v>40</v>
      </c>
      <c r="O158" s="78"/>
      <c r="P158" s="188">
        <f>O158*H158</f>
        <v>0</v>
      </c>
      <c r="Q158" s="188">
        <v>0.00029999999999999997</v>
      </c>
      <c r="R158" s="188">
        <f>Q158*H158</f>
        <v>0.023101199999999999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163</v>
      </c>
      <c r="AT158" s="190" t="s">
        <v>160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144</v>
      </c>
      <c r="BM158" s="190" t="s">
        <v>720</v>
      </c>
    </row>
    <row r="159" s="12" customFormat="1" ht="22.8" customHeight="1">
      <c r="A159" s="12"/>
      <c r="B159" s="165"/>
      <c r="C159" s="12"/>
      <c r="D159" s="166" t="s">
        <v>73</v>
      </c>
      <c r="E159" s="175" t="s">
        <v>153</v>
      </c>
      <c r="F159" s="175" t="s">
        <v>154</v>
      </c>
      <c r="G159" s="12"/>
      <c r="H159" s="12"/>
      <c r="I159" s="168"/>
      <c r="J159" s="176">
        <f>BK159</f>
        <v>0</v>
      </c>
      <c r="K159" s="12"/>
      <c r="L159" s="165"/>
      <c r="M159" s="169"/>
      <c r="N159" s="170"/>
      <c r="O159" s="170"/>
      <c r="P159" s="171">
        <f>SUM(P160:P184)</f>
        <v>0</v>
      </c>
      <c r="Q159" s="170"/>
      <c r="R159" s="171">
        <f>SUM(R160:R184)</f>
        <v>1061.4294706000001</v>
      </c>
      <c r="S159" s="170"/>
      <c r="T159" s="172">
        <f>SUM(T160:T184)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6" t="s">
        <v>82</v>
      </c>
      <c r="AT159" s="173" t="s">
        <v>73</v>
      </c>
      <c r="AU159" s="173" t="s">
        <v>82</v>
      </c>
      <c r="AY159" s="166" t="s">
        <v>143</v>
      </c>
      <c r="BK159" s="174">
        <f>SUM(BK160:BK184)</f>
        <v>0</v>
      </c>
    </row>
    <row r="160" s="2" customFormat="1" ht="44.25" customHeight="1">
      <c r="A160" s="34"/>
      <c r="B160" s="177"/>
      <c r="C160" s="178" t="s">
        <v>406</v>
      </c>
      <c r="D160" s="178" t="s">
        <v>147</v>
      </c>
      <c r="E160" s="179" t="s">
        <v>721</v>
      </c>
      <c r="F160" s="180" t="s">
        <v>722</v>
      </c>
      <c r="G160" s="181" t="s">
        <v>150</v>
      </c>
      <c r="H160" s="182">
        <v>63.75</v>
      </c>
      <c r="I160" s="183"/>
      <c r="J160" s="184">
        <f>ROUND(I160*H160,2)</f>
        <v>0</v>
      </c>
      <c r="K160" s="185"/>
      <c r="L160" s="35"/>
      <c r="M160" s="186" t="s">
        <v>1</v>
      </c>
      <c r="N160" s="187" t="s">
        <v>40</v>
      </c>
      <c r="O160" s="78"/>
      <c r="P160" s="188">
        <f>O160*H160</f>
        <v>0</v>
      </c>
      <c r="Q160" s="188">
        <v>0.112</v>
      </c>
      <c r="R160" s="188">
        <f>Q160*H160</f>
        <v>7.1400000000000006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144</v>
      </c>
      <c r="AT160" s="190" t="s">
        <v>147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144</v>
      </c>
      <c r="BM160" s="190" t="s">
        <v>723</v>
      </c>
    </row>
    <row r="161" s="2" customFormat="1" ht="44.25" customHeight="1">
      <c r="A161" s="34"/>
      <c r="B161" s="177"/>
      <c r="C161" s="178" t="s">
        <v>410</v>
      </c>
      <c r="D161" s="178" t="s">
        <v>147</v>
      </c>
      <c r="E161" s="179" t="s">
        <v>724</v>
      </c>
      <c r="F161" s="180" t="s">
        <v>725</v>
      </c>
      <c r="G161" s="181" t="s">
        <v>150</v>
      </c>
      <c r="H161" s="182">
        <v>40.799999999999997</v>
      </c>
      <c r="I161" s="183"/>
      <c r="J161" s="184">
        <f>ROUND(I161*H161,2)</f>
        <v>0</v>
      </c>
      <c r="K161" s="185"/>
      <c r="L161" s="35"/>
      <c r="M161" s="186" t="s">
        <v>1</v>
      </c>
      <c r="N161" s="187" t="s">
        <v>40</v>
      </c>
      <c r="O161" s="78"/>
      <c r="P161" s="188">
        <f>O161*H161</f>
        <v>0</v>
      </c>
      <c r="Q161" s="188">
        <v>0.112</v>
      </c>
      <c r="R161" s="188">
        <f>Q161*H161</f>
        <v>4.5695999999999994</v>
      </c>
      <c r="S161" s="188">
        <v>0</v>
      </c>
      <c r="T161" s="18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0" t="s">
        <v>144</v>
      </c>
      <c r="AT161" s="190" t="s">
        <v>147</v>
      </c>
      <c r="AU161" s="190" t="s">
        <v>151</v>
      </c>
      <c r="AY161" s="15" t="s">
        <v>143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ROUND(I161*H161,2)</f>
        <v>0</v>
      </c>
      <c r="BL161" s="15" t="s">
        <v>144</v>
      </c>
      <c r="BM161" s="190" t="s">
        <v>726</v>
      </c>
    </row>
    <row r="162" s="2" customFormat="1" ht="37.8" customHeight="1">
      <c r="A162" s="34"/>
      <c r="B162" s="177"/>
      <c r="C162" s="178" t="s">
        <v>727</v>
      </c>
      <c r="D162" s="178" t="s">
        <v>147</v>
      </c>
      <c r="E162" s="179" t="s">
        <v>728</v>
      </c>
      <c r="F162" s="180" t="s">
        <v>729</v>
      </c>
      <c r="G162" s="181" t="s">
        <v>150</v>
      </c>
      <c r="H162" s="182">
        <v>104.55</v>
      </c>
      <c r="I162" s="183"/>
      <c r="J162" s="184">
        <f>ROUND(I162*H162,2)</f>
        <v>0</v>
      </c>
      <c r="K162" s="185"/>
      <c r="L162" s="35"/>
      <c r="M162" s="186" t="s">
        <v>1</v>
      </c>
      <c r="N162" s="187" t="s">
        <v>40</v>
      </c>
      <c r="O162" s="78"/>
      <c r="P162" s="188">
        <f>O162*H162</f>
        <v>0</v>
      </c>
      <c r="Q162" s="188">
        <v>0.112</v>
      </c>
      <c r="R162" s="188">
        <f>Q162*H162</f>
        <v>11.7096</v>
      </c>
      <c r="S162" s="188">
        <v>0</v>
      </c>
      <c r="T162" s="189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0" t="s">
        <v>144</v>
      </c>
      <c r="AT162" s="190" t="s">
        <v>147</v>
      </c>
      <c r="AU162" s="190" t="s">
        <v>151</v>
      </c>
      <c r="AY162" s="15" t="s">
        <v>143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ROUND(I162*H162,2)</f>
        <v>0</v>
      </c>
      <c r="BL162" s="15" t="s">
        <v>144</v>
      </c>
      <c r="BM162" s="190" t="s">
        <v>730</v>
      </c>
    </row>
    <row r="163" s="2" customFormat="1" ht="37.8" customHeight="1">
      <c r="A163" s="34"/>
      <c r="B163" s="177"/>
      <c r="C163" s="178" t="s">
        <v>7</v>
      </c>
      <c r="D163" s="178" t="s">
        <v>147</v>
      </c>
      <c r="E163" s="179" t="s">
        <v>731</v>
      </c>
      <c r="F163" s="180" t="s">
        <v>732</v>
      </c>
      <c r="G163" s="181" t="s">
        <v>150</v>
      </c>
      <c r="H163" s="182">
        <v>144</v>
      </c>
      <c r="I163" s="183"/>
      <c r="J163" s="184">
        <f>ROUND(I163*H163,2)</f>
        <v>0</v>
      </c>
      <c r="K163" s="185"/>
      <c r="L163" s="35"/>
      <c r="M163" s="186" t="s">
        <v>1</v>
      </c>
      <c r="N163" s="187" t="s">
        <v>40</v>
      </c>
      <c r="O163" s="78"/>
      <c r="P163" s="188">
        <f>O163*H163</f>
        <v>0</v>
      </c>
      <c r="Q163" s="188">
        <v>0.40479999999999999</v>
      </c>
      <c r="R163" s="188">
        <f>Q163*H163</f>
        <v>58.291199999999996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144</v>
      </c>
      <c r="AT163" s="190" t="s">
        <v>147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144</v>
      </c>
      <c r="BM163" s="190" t="s">
        <v>733</v>
      </c>
    </row>
    <row r="164" s="2" customFormat="1" ht="37.8" customHeight="1">
      <c r="A164" s="34"/>
      <c r="B164" s="177"/>
      <c r="C164" s="178" t="s">
        <v>734</v>
      </c>
      <c r="D164" s="178" t="s">
        <v>147</v>
      </c>
      <c r="E164" s="179" t="s">
        <v>735</v>
      </c>
      <c r="F164" s="180" t="s">
        <v>736</v>
      </c>
      <c r="G164" s="181" t="s">
        <v>150</v>
      </c>
      <c r="H164" s="182">
        <v>276.5</v>
      </c>
      <c r="I164" s="183"/>
      <c r="J164" s="184">
        <f>ROUND(I164*H164,2)</f>
        <v>0</v>
      </c>
      <c r="K164" s="185"/>
      <c r="L164" s="35"/>
      <c r="M164" s="186" t="s">
        <v>1</v>
      </c>
      <c r="N164" s="187" t="s">
        <v>40</v>
      </c>
      <c r="O164" s="78"/>
      <c r="P164" s="188">
        <f>O164*H164</f>
        <v>0</v>
      </c>
      <c r="Q164" s="188">
        <v>0.60719999999999996</v>
      </c>
      <c r="R164" s="188">
        <f>Q164*H164</f>
        <v>167.89079999999998</v>
      </c>
      <c r="S164" s="188">
        <v>0</v>
      </c>
      <c r="T164" s="18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0" t="s">
        <v>144</v>
      </c>
      <c r="AT164" s="190" t="s">
        <v>147</v>
      </c>
      <c r="AU164" s="190" t="s">
        <v>151</v>
      </c>
      <c r="AY164" s="15" t="s">
        <v>143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ROUND(I164*H164,2)</f>
        <v>0</v>
      </c>
      <c r="BL164" s="15" t="s">
        <v>144</v>
      </c>
      <c r="BM164" s="190" t="s">
        <v>737</v>
      </c>
    </row>
    <row r="165" s="2" customFormat="1" ht="24.15" customHeight="1">
      <c r="A165" s="34"/>
      <c r="B165" s="177"/>
      <c r="C165" s="178" t="s">
        <v>418</v>
      </c>
      <c r="D165" s="178" t="s">
        <v>147</v>
      </c>
      <c r="E165" s="179" t="s">
        <v>738</v>
      </c>
      <c r="F165" s="180" t="s">
        <v>739</v>
      </c>
      <c r="G165" s="181" t="s">
        <v>150</v>
      </c>
      <c r="H165" s="182">
        <v>14.369999999999999</v>
      </c>
      <c r="I165" s="183"/>
      <c r="J165" s="184">
        <f>ROUND(I165*H165,2)</f>
        <v>0</v>
      </c>
      <c r="K165" s="185"/>
      <c r="L165" s="35"/>
      <c r="M165" s="186" t="s">
        <v>1</v>
      </c>
      <c r="N165" s="187" t="s">
        <v>40</v>
      </c>
      <c r="O165" s="78"/>
      <c r="P165" s="188">
        <f>O165*H165</f>
        <v>0</v>
      </c>
      <c r="Q165" s="188">
        <v>0.60719999999999996</v>
      </c>
      <c r="R165" s="188">
        <f>Q165*H165</f>
        <v>8.7254639999999988</v>
      </c>
      <c r="S165" s="188">
        <v>0</v>
      </c>
      <c r="T165" s="189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0" t="s">
        <v>144</v>
      </c>
      <c r="AT165" s="190" t="s">
        <v>147</v>
      </c>
      <c r="AU165" s="190" t="s">
        <v>151</v>
      </c>
      <c r="AY165" s="15" t="s">
        <v>143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ROUND(I165*H165,2)</f>
        <v>0</v>
      </c>
      <c r="BL165" s="15" t="s">
        <v>144</v>
      </c>
      <c r="BM165" s="190" t="s">
        <v>740</v>
      </c>
    </row>
    <row r="166" s="2" customFormat="1" ht="33" customHeight="1">
      <c r="A166" s="34"/>
      <c r="B166" s="177"/>
      <c r="C166" s="178" t="s">
        <v>741</v>
      </c>
      <c r="D166" s="178" t="s">
        <v>147</v>
      </c>
      <c r="E166" s="179" t="s">
        <v>742</v>
      </c>
      <c r="F166" s="180" t="s">
        <v>743</v>
      </c>
      <c r="G166" s="181" t="s">
        <v>150</v>
      </c>
      <c r="H166" s="182">
        <v>202.12000000000001</v>
      </c>
      <c r="I166" s="183"/>
      <c r="J166" s="184">
        <f>ROUND(I166*H166,2)</f>
        <v>0</v>
      </c>
      <c r="K166" s="185"/>
      <c r="L166" s="35"/>
      <c r="M166" s="186" t="s">
        <v>1</v>
      </c>
      <c r="N166" s="187" t="s">
        <v>40</v>
      </c>
      <c r="O166" s="78"/>
      <c r="P166" s="188">
        <f>O166*H166</f>
        <v>0</v>
      </c>
      <c r="Q166" s="188">
        <v>0.19900000000000001</v>
      </c>
      <c r="R166" s="188">
        <f>Q166*H166</f>
        <v>40.221880000000006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144</v>
      </c>
      <c r="AT166" s="190" t="s">
        <v>147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144</v>
      </c>
      <c r="BM166" s="190" t="s">
        <v>744</v>
      </c>
    </row>
    <row r="167" s="2" customFormat="1" ht="33" customHeight="1">
      <c r="A167" s="34"/>
      <c r="B167" s="177"/>
      <c r="C167" s="178" t="s">
        <v>82</v>
      </c>
      <c r="D167" s="178" t="s">
        <v>147</v>
      </c>
      <c r="E167" s="179" t="s">
        <v>745</v>
      </c>
      <c r="F167" s="180" t="s">
        <v>746</v>
      </c>
      <c r="G167" s="181" t="s">
        <v>150</v>
      </c>
      <c r="H167" s="182">
        <v>1019.08</v>
      </c>
      <c r="I167" s="183"/>
      <c r="J167" s="184">
        <f>ROUND(I167*H167,2)</f>
        <v>0</v>
      </c>
      <c r="K167" s="185"/>
      <c r="L167" s="35"/>
      <c r="M167" s="186" t="s">
        <v>1</v>
      </c>
      <c r="N167" s="187" t="s">
        <v>40</v>
      </c>
      <c r="O167" s="78"/>
      <c r="P167" s="188">
        <f>O167*H167</f>
        <v>0</v>
      </c>
      <c r="Q167" s="188">
        <v>0.29899999999999999</v>
      </c>
      <c r="R167" s="188">
        <f>Q167*H167</f>
        <v>304.70492000000002</v>
      </c>
      <c r="S167" s="188">
        <v>0</v>
      </c>
      <c r="T167" s="189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0" t="s">
        <v>144</v>
      </c>
      <c r="AT167" s="190" t="s">
        <v>147</v>
      </c>
      <c r="AU167" s="190" t="s">
        <v>151</v>
      </c>
      <c r="AY167" s="15" t="s">
        <v>143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5" t="s">
        <v>151</v>
      </c>
      <c r="BK167" s="191">
        <f>ROUND(I167*H167,2)</f>
        <v>0</v>
      </c>
      <c r="BL167" s="15" t="s">
        <v>144</v>
      </c>
      <c r="BM167" s="190" t="s">
        <v>747</v>
      </c>
    </row>
    <row r="168" s="2" customFormat="1" ht="37.8" customHeight="1">
      <c r="A168" s="34"/>
      <c r="B168" s="177"/>
      <c r="C168" s="178" t="s">
        <v>402</v>
      </c>
      <c r="D168" s="178" t="s">
        <v>147</v>
      </c>
      <c r="E168" s="179" t="s">
        <v>748</v>
      </c>
      <c r="F168" s="180" t="s">
        <v>749</v>
      </c>
      <c r="G168" s="181" t="s">
        <v>150</v>
      </c>
      <c r="H168" s="182">
        <v>104.55</v>
      </c>
      <c r="I168" s="183"/>
      <c r="J168" s="184">
        <f>ROUND(I168*H168,2)</f>
        <v>0</v>
      </c>
      <c r="K168" s="185"/>
      <c r="L168" s="35"/>
      <c r="M168" s="186" t="s">
        <v>1</v>
      </c>
      <c r="N168" s="187" t="s">
        <v>40</v>
      </c>
      <c r="O168" s="78"/>
      <c r="P168" s="188">
        <f>O168*H168</f>
        <v>0</v>
      </c>
      <c r="Q168" s="188">
        <v>0.29899999999999999</v>
      </c>
      <c r="R168" s="188">
        <f>Q168*H168</f>
        <v>31.260449999999999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144</v>
      </c>
      <c r="AT168" s="190" t="s">
        <v>147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144</v>
      </c>
      <c r="BM168" s="190" t="s">
        <v>750</v>
      </c>
    </row>
    <row r="169" s="2" customFormat="1" ht="33" customHeight="1">
      <c r="A169" s="34"/>
      <c r="B169" s="177"/>
      <c r="C169" s="178" t="s">
        <v>153</v>
      </c>
      <c r="D169" s="178" t="s">
        <v>147</v>
      </c>
      <c r="E169" s="179" t="s">
        <v>751</v>
      </c>
      <c r="F169" s="180" t="s">
        <v>752</v>
      </c>
      <c r="G169" s="181" t="s">
        <v>150</v>
      </c>
      <c r="H169" s="182">
        <v>57.640000000000001</v>
      </c>
      <c r="I169" s="183"/>
      <c r="J169" s="184">
        <f>ROUND(I169*H169,2)</f>
        <v>0</v>
      </c>
      <c r="K169" s="185"/>
      <c r="L169" s="35"/>
      <c r="M169" s="186" t="s">
        <v>1</v>
      </c>
      <c r="N169" s="187" t="s">
        <v>40</v>
      </c>
      <c r="O169" s="78"/>
      <c r="P169" s="188">
        <f>O169*H169</f>
        <v>0</v>
      </c>
      <c r="Q169" s="188">
        <v>0.39800000000000002</v>
      </c>
      <c r="R169" s="188">
        <f>Q169*H169</f>
        <v>22.940720000000002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144</v>
      </c>
      <c r="AT169" s="190" t="s">
        <v>147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144</v>
      </c>
      <c r="BM169" s="190" t="s">
        <v>753</v>
      </c>
    </row>
    <row r="170" s="2" customFormat="1" ht="33" customHeight="1">
      <c r="A170" s="34"/>
      <c r="B170" s="177"/>
      <c r="C170" s="178" t="s">
        <v>754</v>
      </c>
      <c r="D170" s="178" t="s">
        <v>147</v>
      </c>
      <c r="E170" s="179" t="s">
        <v>755</v>
      </c>
      <c r="F170" s="180" t="s">
        <v>756</v>
      </c>
      <c r="G170" s="181" t="s">
        <v>150</v>
      </c>
      <c r="H170" s="182">
        <v>202.12000000000001</v>
      </c>
      <c r="I170" s="183"/>
      <c r="J170" s="184">
        <f>ROUND(I170*H170,2)</f>
        <v>0</v>
      </c>
      <c r="K170" s="185"/>
      <c r="L170" s="35"/>
      <c r="M170" s="186" t="s">
        <v>1</v>
      </c>
      <c r="N170" s="187" t="s">
        <v>40</v>
      </c>
      <c r="O170" s="78"/>
      <c r="P170" s="188">
        <f>O170*H170</f>
        <v>0</v>
      </c>
      <c r="Q170" s="188">
        <v>0.38624999999999998</v>
      </c>
      <c r="R170" s="188">
        <f>Q170*H170</f>
        <v>78.068849999999998</v>
      </c>
      <c r="S170" s="188">
        <v>0</v>
      </c>
      <c r="T170" s="18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0" t="s">
        <v>144</v>
      </c>
      <c r="AT170" s="190" t="s">
        <v>147</v>
      </c>
      <c r="AU170" s="190" t="s">
        <v>151</v>
      </c>
      <c r="AY170" s="15" t="s">
        <v>143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5" t="s">
        <v>151</v>
      </c>
      <c r="BK170" s="191">
        <f>ROUND(I170*H170,2)</f>
        <v>0</v>
      </c>
      <c r="BL170" s="15" t="s">
        <v>144</v>
      </c>
      <c r="BM170" s="190" t="s">
        <v>757</v>
      </c>
    </row>
    <row r="171" s="2" customFormat="1" ht="33" customHeight="1">
      <c r="A171" s="34"/>
      <c r="B171" s="177"/>
      <c r="C171" s="178" t="s">
        <v>758</v>
      </c>
      <c r="D171" s="178" t="s">
        <v>147</v>
      </c>
      <c r="E171" s="179" t="s">
        <v>759</v>
      </c>
      <c r="F171" s="180" t="s">
        <v>760</v>
      </c>
      <c r="G171" s="181" t="s">
        <v>150</v>
      </c>
      <c r="H171" s="182">
        <v>49.799999999999997</v>
      </c>
      <c r="I171" s="183"/>
      <c r="J171" s="184">
        <f>ROUND(I171*H171,2)</f>
        <v>0</v>
      </c>
      <c r="K171" s="185"/>
      <c r="L171" s="35"/>
      <c r="M171" s="186" t="s">
        <v>1</v>
      </c>
      <c r="N171" s="187" t="s">
        <v>40</v>
      </c>
      <c r="O171" s="78"/>
      <c r="P171" s="188">
        <f>O171*H171</f>
        <v>0</v>
      </c>
      <c r="Q171" s="188">
        <v>0.27994000000000002</v>
      </c>
      <c r="R171" s="188">
        <f>Q171*H171</f>
        <v>13.941012000000001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144</v>
      </c>
      <c r="AT171" s="190" t="s">
        <v>147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144</v>
      </c>
      <c r="BM171" s="190" t="s">
        <v>761</v>
      </c>
    </row>
    <row r="172" s="2" customFormat="1" ht="37.8" customHeight="1">
      <c r="A172" s="34"/>
      <c r="B172" s="177"/>
      <c r="C172" s="178" t="s">
        <v>188</v>
      </c>
      <c r="D172" s="178" t="s">
        <v>147</v>
      </c>
      <c r="E172" s="179" t="s">
        <v>762</v>
      </c>
      <c r="F172" s="180" t="s">
        <v>763</v>
      </c>
      <c r="G172" s="181" t="s">
        <v>150</v>
      </c>
      <c r="H172" s="182">
        <v>49.799999999999997</v>
      </c>
      <c r="I172" s="183"/>
      <c r="J172" s="184">
        <f>ROUND(I172*H172,2)</f>
        <v>0</v>
      </c>
      <c r="K172" s="185"/>
      <c r="L172" s="35"/>
      <c r="M172" s="186" t="s">
        <v>1</v>
      </c>
      <c r="N172" s="187" t="s">
        <v>40</v>
      </c>
      <c r="O172" s="78"/>
      <c r="P172" s="188">
        <f>O172*H172</f>
        <v>0</v>
      </c>
      <c r="Q172" s="188">
        <v>0.35914000000000001</v>
      </c>
      <c r="R172" s="188">
        <f>Q172*H172</f>
        <v>17.885172000000001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144</v>
      </c>
      <c r="AT172" s="190" t="s">
        <v>147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144</v>
      </c>
      <c r="BM172" s="190" t="s">
        <v>764</v>
      </c>
    </row>
    <row r="173" s="2" customFormat="1" ht="24.15" customHeight="1">
      <c r="A173" s="34"/>
      <c r="B173" s="177"/>
      <c r="C173" s="178" t="s">
        <v>765</v>
      </c>
      <c r="D173" s="178" t="s">
        <v>147</v>
      </c>
      <c r="E173" s="179" t="s">
        <v>766</v>
      </c>
      <c r="F173" s="180" t="s">
        <v>767</v>
      </c>
      <c r="G173" s="181" t="s">
        <v>150</v>
      </c>
      <c r="H173" s="182">
        <v>2.7599999999999998</v>
      </c>
      <c r="I173" s="183"/>
      <c r="J173" s="184">
        <f>ROUND(I173*H173,2)</f>
        <v>0</v>
      </c>
      <c r="K173" s="185"/>
      <c r="L173" s="35"/>
      <c r="M173" s="186" t="s">
        <v>1</v>
      </c>
      <c r="N173" s="187" t="s">
        <v>40</v>
      </c>
      <c r="O173" s="78"/>
      <c r="P173" s="188">
        <f>O173*H173</f>
        <v>0</v>
      </c>
      <c r="Q173" s="188">
        <v>0.45666000000000001</v>
      </c>
      <c r="R173" s="188">
        <f>Q173*H173</f>
        <v>1.2603815999999999</v>
      </c>
      <c r="S173" s="188">
        <v>0</v>
      </c>
      <c r="T173" s="189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0" t="s">
        <v>144</v>
      </c>
      <c r="AT173" s="190" t="s">
        <v>147</v>
      </c>
      <c r="AU173" s="190" t="s">
        <v>151</v>
      </c>
      <c r="AY173" s="15" t="s">
        <v>143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5" t="s">
        <v>151</v>
      </c>
      <c r="BK173" s="191">
        <f>ROUND(I173*H173,2)</f>
        <v>0</v>
      </c>
      <c r="BL173" s="15" t="s">
        <v>144</v>
      </c>
      <c r="BM173" s="190" t="s">
        <v>768</v>
      </c>
    </row>
    <row r="174" s="2" customFormat="1" ht="33" customHeight="1">
      <c r="A174" s="34"/>
      <c r="B174" s="177"/>
      <c r="C174" s="178" t="s">
        <v>769</v>
      </c>
      <c r="D174" s="178" t="s">
        <v>147</v>
      </c>
      <c r="E174" s="179" t="s">
        <v>770</v>
      </c>
      <c r="F174" s="180" t="s">
        <v>771</v>
      </c>
      <c r="G174" s="181" t="s">
        <v>150</v>
      </c>
      <c r="H174" s="182">
        <v>202.12000000000001</v>
      </c>
      <c r="I174" s="183"/>
      <c r="J174" s="184">
        <f>ROUND(I174*H174,2)</f>
        <v>0</v>
      </c>
      <c r="K174" s="185"/>
      <c r="L174" s="35"/>
      <c r="M174" s="186" t="s">
        <v>1</v>
      </c>
      <c r="N174" s="187" t="s">
        <v>40</v>
      </c>
      <c r="O174" s="78"/>
      <c r="P174" s="188">
        <f>O174*H174</f>
        <v>0</v>
      </c>
      <c r="Q174" s="188">
        <v>0.0058100000000000001</v>
      </c>
      <c r="R174" s="188">
        <f>Q174*H174</f>
        <v>1.1743172</v>
      </c>
      <c r="S174" s="188">
        <v>0</v>
      </c>
      <c r="T174" s="18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0" t="s">
        <v>144</v>
      </c>
      <c r="AT174" s="190" t="s">
        <v>147</v>
      </c>
      <c r="AU174" s="190" t="s">
        <v>151</v>
      </c>
      <c r="AY174" s="15" t="s">
        <v>143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5" t="s">
        <v>151</v>
      </c>
      <c r="BK174" s="191">
        <f>ROUND(I174*H174,2)</f>
        <v>0</v>
      </c>
      <c r="BL174" s="15" t="s">
        <v>144</v>
      </c>
      <c r="BM174" s="190" t="s">
        <v>772</v>
      </c>
    </row>
    <row r="175" s="2" customFormat="1" ht="21.75" customHeight="1">
      <c r="A175" s="34"/>
      <c r="B175" s="177"/>
      <c r="C175" s="178" t="s">
        <v>229</v>
      </c>
      <c r="D175" s="178" t="s">
        <v>147</v>
      </c>
      <c r="E175" s="179" t="s">
        <v>773</v>
      </c>
      <c r="F175" s="180" t="s">
        <v>774</v>
      </c>
      <c r="G175" s="181" t="s">
        <v>150</v>
      </c>
      <c r="H175" s="182">
        <v>333.06</v>
      </c>
      <c r="I175" s="183"/>
      <c r="J175" s="184">
        <f>ROUND(I175*H175,2)</f>
        <v>0</v>
      </c>
      <c r="K175" s="185"/>
      <c r="L175" s="35"/>
      <c r="M175" s="186" t="s">
        <v>1</v>
      </c>
      <c r="N175" s="187" t="s">
        <v>40</v>
      </c>
      <c r="O175" s="78"/>
      <c r="P175" s="188">
        <f>O175*H175</f>
        <v>0</v>
      </c>
      <c r="Q175" s="188">
        <v>0.072510000000000005</v>
      </c>
      <c r="R175" s="188">
        <f>Q175*H175</f>
        <v>24.150180600000002</v>
      </c>
      <c r="S175" s="188">
        <v>0</v>
      </c>
      <c r="T175" s="18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0" t="s">
        <v>144</v>
      </c>
      <c r="AT175" s="190" t="s">
        <v>147</v>
      </c>
      <c r="AU175" s="190" t="s">
        <v>151</v>
      </c>
      <c r="AY175" s="15" t="s">
        <v>143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5" t="s">
        <v>151</v>
      </c>
      <c r="BK175" s="191">
        <f>ROUND(I175*H175,2)</f>
        <v>0</v>
      </c>
      <c r="BL175" s="15" t="s">
        <v>144</v>
      </c>
      <c r="BM175" s="190" t="s">
        <v>775</v>
      </c>
    </row>
    <row r="176" s="2" customFormat="1" ht="33" customHeight="1">
      <c r="A176" s="34"/>
      <c r="B176" s="177"/>
      <c r="C176" s="178" t="s">
        <v>414</v>
      </c>
      <c r="D176" s="178" t="s">
        <v>147</v>
      </c>
      <c r="E176" s="179" t="s">
        <v>776</v>
      </c>
      <c r="F176" s="180" t="s">
        <v>777</v>
      </c>
      <c r="G176" s="181" t="s">
        <v>150</v>
      </c>
      <c r="H176" s="182">
        <v>202.12000000000001</v>
      </c>
      <c r="I176" s="183"/>
      <c r="J176" s="184">
        <f>ROUND(I176*H176,2)</f>
        <v>0</v>
      </c>
      <c r="K176" s="185"/>
      <c r="L176" s="35"/>
      <c r="M176" s="186" t="s">
        <v>1</v>
      </c>
      <c r="N176" s="187" t="s">
        <v>40</v>
      </c>
      <c r="O176" s="78"/>
      <c r="P176" s="188">
        <f>O176*H176</f>
        <v>0</v>
      </c>
      <c r="Q176" s="188">
        <v>0.12966</v>
      </c>
      <c r="R176" s="188">
        <f>Q176*H176</f>
        <v>26.206879199999999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144</v>
      </c>
      <c r="AT176" s="190" t="s">
        <v>147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144</v>
      </c>
      <c r="BM176" s="190" t="s">
        <v>778</v>
      </c>
    </row>
    <row r="177" s="2" customFormat="1" ht="16.5" customHeight="1">
      <c r="A177" s="34"/>
      <c r="B177" s="177"/>
      <c r="C177" s="178" t="s">
        <v>779</v>
      </c>
      <c r="D177" s="178" t="s">
        <v>147</v>
      </c>
      <c r="E177" s="179" t="s">
        <v>780</v>
      </c>
      <c r="F177" s="180" t="s">
        <v>781</v>
      </c>
      <c r="G177" s="181" t="s">
        <v>150</v>
      </c>
      <c r="H177" s="182">
        <v>605.62</v>
      </c>
      <c r="I177" s="183"/>
      <c r="J177" s="184">
        <f>ROUND(I177*H177,2)</f>
        <v>0</v>
      </c>
      <c r="K177" s="185"/>
      <c r="L177" s="35"/>
      <c r="M177" s="186" t="s">
        <v>1</v>
      </c>
      <c r="N177" s="187" t="s">
        <v>40</v>
      </c>
      <c r="O177" s="78"/>
      <c r="P177" s="188">
        <f>O177*H177</f>
        <v>0</v>
      </c>
      <c r="Q177" s="188">
        <v>0.0015</v>
      </c>
      <c r="R177" s="188">
        <f>Q177*H177</f>
        <v>0.90843000000000007</v>
      </c>
      <c r="S177" s="188">
        <v>0</v>
      </c>
      <c r="T177" s="18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0" t="s">
        <v>144</v>
      </c>
      <c r="AT177" s="190" t="s">
        <v>147</v>
      </c>
      <c r="AU177" s="190" t="s">
        <v>151</v>
      </c>
      <c r="AY177" s="15" t="s">
        <v>143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5" t="s">
        <v>151</v>
      </c>
      <c r="BK177" s="191">
        <f>ROUND(I177*H177,2)</f>
        <v>0</v>
      </c>
      <c r="BL177" s="15" t="s">
        <v>144</v>
      </c>
      <c r="BM177" s="190" t="s">
        <v>782</v>
      </c>
    </row>
    <row r="178" s="2" customFormat="1" ht="24.15" customHeight="1">
      <c r="A178" s="34"/>
      <c r="B178" s="177"/>
      <c r="C178" s="178" t="s">
        <v>783</v>
      </c>
      <c r="D178" s="178" t="s">
        <v>147</v>
      </c>
      <c r="E178" s="179" t="s">
        <v>784</v>
      </c>
      <c r="F178" s="180" t="s">
        <v>785</v>
      </c>
      <c r="G178" s="181" t="s">
        <v>150</v>
      </c>
      <c r="H178" s="182">
        <v>1437.96</v>
      </c>
      <c r="I178" s="183"/>
      <c r="J178" s="184">
        <f>ROUND(I178*H178,2)</f>
        <v>0</v>
      </c>
      <c r="K178" s="185"/>
      <c r="L178" s="35"/>
      <c r="M178" s="186" t="s">
        <v>1</v>
      </c>
      <c r="N178" s="187" t="s">
        <v>40</v>
      </c>
      <c r="O178" s="78"/>
      <c r="P178" s="188">
        <f>O178*H178</f>
        <v>0</v>
      </c>
      <c r="Q178" s="188">
        <v>0.0018</v>
      </c>
      <c r="R178" s="188">
        <f>Q178*H178</f>
        <v>2.5883280000000002</v>
      </c>
      <c r="S178" s="188">
        <v>0</v>
      </c>
      <c r="T178" s="189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0" t="s">
        <v>144</v>
      </c>
      <c r="AT178" s="190" t="s">
        <v>147</v>
      </c>
      <c r="AU178" s="190" t="s">
        <v>151</v>
      </c>
      <c r="AY178" s="15" t="s">
        <v>143</v>
      </c>
      <c r="BE178" s="191">
        <f>IF(N178="základná",J178,0)</f>
        <v>0</v>
      </c>
      <c r="BF178" s="191">
        <f>IF(N178="znížená",J178,0)</f>
        <v>0</v>
      </c>
      <c r="BG178" s="191">
        <f>IF(N178="zákl. prenesená",J178,0)</f>
        <v>0</v>
      </c>
      <c r="BH178" s="191">
        <f>IF(N178="zníž. prenesená",J178,0)</f>
        <v>0</v>
      </c>
      <c r="BI178" s="191">
        <f>IF(N178="nulová",J178,0)</f>
        <v>0</v>
      </c>
      <c r="BJ178" s="15" t="s">
        <v>151</v>
      </c>
      <c r="BK178" s="191">
        <f>ROUND(I178*H178,2)</f>
        <v>0</v>
      </c>
      <c r="BL178" s="15" t="s">
        <v>144</v>
      </c>
      <c r="BM178" s="190" t="s">
        <v>786</v>
      </c>
    </row>
    <row r="179" s="2" customFormat="1" ht="16.5" customHeight="1">
      <c r="A179" s="34"/>
      <c r="B179" s="177"/>
      <c r="C179" s="178" t="s">
        <v>501</v>
      </c>
      <c r="D179" s="178" t="s">
        <v>147</v>
      </c>
      <c r="E179" s="179" t="s">
        <v>787</v>
      </c>
      <c r="F179" s="180" t="s">
        <v>788</v>
      </c>
      <c r="G179" s="181" t="s">
        <v>150</v>
      </c>
      <c r="H179" s="182">
        <v>1437.96</v>
      </c>
      <c r="I179" s="183"/>
      <c r="J179" s="184">
        <f>ROUND(I179*H179,2)</f>
        <v>0</v>
      </c>
      <c r="K179" s="185"/>
      <c r="L179" s="35"/>
      <c r="M179" s="186" t="s">
        <v>1</v>
      </c>
      <c r="N179" s="187" t="s">
        <v>40</v>
      </c>
      <c r="O179" s="78"/>
      <c r="P179" s="188">
        <f>O179*H179</f>
        <v>0</v>
      </c>
      <c r="Q179" s="188">
        <v>0.0018500000000000001</v>
      </c>
      <c r="R179" s="188">
        <f>Q179*H179</f>
        <v>2.6602260000000002</v>
      </c>
      <c r="S179" s="188">
        <v>0</v>
      </c>
      <c r="T179" s="18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0" t="s">
        <v>144</v>
      </c>
      <c r="AT179" s="190" t="s">
        <v>147</v>
      </c>
      <c r="AU179" s="190" t="s">
        <v>151</v>
      </c>
      <c r="AY179" s="15" t="s">
        <v>143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ROUND(I179*H179,2)</f>
        <v>0</v>
      </c>
      <c r="BL179" s="15" t="s">
        <v>144</v>
      </c>
      <c r="BM179" s="190" t="s">
        <v>789</v>
      </c>
    </row>
    <row r="180" s="2" customFormat="1" ht="33" customHeight="1">
      <c r="A180" s="34"/>
      <c r="B180" s="177"/>
      <c r="C180" s="178" t="s">
        <v>485</v>
      </c>
      <c r="D180" s="178" t="s">
        <v>147</v>
      </c>
      <c r="E180" s="179" t="s">
        <v>790</v>
      </c>
      <c r="F180" s="180" t="s">
        <v>791</v>
      </c>
      <c r="G180" s="181" t="s">
        <v>150</v>
      </c>
      <c r="H180" s="182">
        <v>7.5</v>
      </c>
      <c r="I180" s="183"/>
      <c r="J180" s="184">
        <f>ROUND(I180*H180,2)</f>
        <v>0</v>
      </c>
      <c r="K180" s="185"/>
      <c r="L180" s="35"/>
      <c r="M180" s="186" t="s">
        <v>1</v>
      </c>
      <c r="N180" s="187" t="s">
        <v>40</v>
      </c>
      <c r="O180" s="78"/>
      <c r="P180" s="188">
        <f>O180*H180</f>
        <v>0</v>
      </c>
      <c r="Q180" s="188">
        <v>0.084000000000000005</v>
      </c>
      <c r="R180" s="188">
        <f>Q180*H180</f>
        <v>0.63</v>
      </c>
      <c r="S180" s="188">
        <v>0</v>
      </c>
      <c r="T180" s="189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0" t="s">
        <v>144</v>
      </c>
      <c r="AT180" s="190" t="s">
        <v>147</v>
      </c>
      <c r="AU180" s="190" t="s">
        <v>151</v>
      </c>
      <c r="AY180" s="15" t="s">
        <v>143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5" t="s">
        <v>151</v>
      </c>
      <c r="BK180" s="191">
        <f>ROUND(I180*H180,2)</f>
        <v>0</v>
      </c>
      <c r="BL180" s="15" t="s">
        <v>144</v>
      </c>
      <c r="BM180" s="190" t="s">
        <v>792</v>
      </c>
    </row>
    <row r="181" s="2" customFormat="1" ht="16.5" customHeight="1">
      <c r="A181" s="34"/>
      <c r="B181" s="177"/>
      <c r="C181" s="192" t="s">
        <v>793</v>
      </c>
      <c r="D181" s="192" t="s">
        <v>160</v>
      </c>
      <c r="E181" s="193" t="s">
        <v>794</v>
      </c>
      <c r="F181" s="194" t="s">
        <v>795</v>
      </c>
      <c r="G181" s="195" t="s">
        <v>150</v>
      </c>
      <c r="H181" s="196">
        <v>7.5</v>
      </c>
      <c r="I181" s="197"/>
      <c r="J181" s="198">
        <f>ROUND(I181*H181,2)</f>
        <v>0</v>
      </c>
      <c r="K181" s="199"/>
      <c r="L181" s="200"/>
      <c r="M181" s="201" t="s">
        <v>1</v>
      </c>
      <c r="N181" s="202" t="s">
        <v>40</v>
      </c>
      <c r="O181" s="78"/>
      <c r="P181" s="188">
        <f>O181*H181</f>
        <v>0</v>
      </c>
      <c r="Q181" s="188">
        <v>0.0292</v>
      </c>
      <c r="R181" s="188">
        <f>Q181*H181</f>
        <v>0.219</v>
      </c>
      <c r="S181" s="188">
        <v>0</v>
      </c>
      <c r="T181" s="189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0" t="s">
        <v>163</v>
      </c>
      <c r="AT181" s="190" t="s">
        <v>160</v>
      </c>
      <c r="AU181" s="190" t="s">
        <v>151</v>
      </c>
      <c r="AY181" s="15" t="s">
        <v>143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5" t="s">
        <v>151</v>
      </c>
      <c r="BK181" s="191">
        <f>ROUND(I181*H181,2)</f>
        <v>0</v>
      </c>
      <c r="BL181" s="15" t="s">
        <v>144</v>
      </c>
      <c r="BM181" s="190" t="s">
        <v>796</v>
      </c>
    </row>
    <row r="182" s="2" customFormat="1" ht="33" customHeight="1">
      <c r="A182" s="34"/>
      <c r="B182" s="177"/>
      <c r="C182" s="178" t="s">
        <v>351</v>
      </c>
      <c r="D182" s="178" t="s">
        <v>147</v>
      </c>
      <c r="E182" s="179" t="s">
        <v>797</v>
      </c>
      <c r="F182" s="180" t="s">
        <v>798</v>
      </c>
      <c r="G182" s="181" t="s">
        <v>150</v>
      </c>
      <c r="H182" s="182">
        <v>864</v>
      </c>
      <c r="I182" s="183"/>
      <c r="J182" s="184">
        <f>ROUND(I182*H182,2)</f>
        <v>0</v>
      </c>
      <c r="K182" s="185"/>
      <c r="L182" s="35"/>
      <c r="M182" s="186" t="s">
        <v>1</v>
      </c>
      <c r="N182" s="187" t="s">
        <v>40</v>
      </c>
      <c r="O182" s="78"/>
      <c r="P182" s="188">
        <f>O182*H182</f>
        <v>0</v>
      </c>
      <c r="Q182" s="188">
        <v>0.084000000000000005</v>
      </c>
      <c r="R182" s="188">
        <f>Q182*H182</f>
        <v>72.576000000000008</v>
      </c>
      <c r="S182" s="188">
        <v>0</v>
      </c>
      <c r="T182" s="189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0" t="s">
        <v>144</v>
      </c>
      <c r="AT182" s="190" t="s">
        <v>147</v>
      </c>
      <c r="AU182" s="190" t="s">
        <v>151</v>
      </c>
      <c r="AY182" s="15" t="s">
        <v>143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ROUND(I182*H182,2)</f>
        <v>0</v>
      </c>
      <c r="BL182" s="15" t="s">
        <v>144</v>
      </c>
      <c r="BM182" s="190" t="s">
        <v>799</v>
      </c>
    </row>
    <row r="183" s="2" customFormat="1" ht="24.15" customHeight="1">
      <c r="A183" s="34"/>
      <c r="B183" s="177"/>
      <c r="C183" s="192" t="s">
        <v>144</v>
      </c>
      <c r="D183" s="192" t="s">
        <v>160</v>
      </c>
      <c r="E183" s="193" t="s">
        <v>800</v>
      </c>
      <c r="F183" s="194" t="s">
        <v>801</v>
      </c>
      <c r="G183" s="195" t="s">
        <v>150</v>
      </c>
      <c r="H183" s="196">
        <v>787.70399999999995</v>
      </c>
      <c r="I183" s="197"/>
      <c r="J183" s="198">
        <f>ROUND(I183*H183,2)</f>
        <v>0</v>
      </c>
      <c r="K183" s="199"/>
      <c r="L183" s="200"/>
      <c r="M183" s="201" t="s">
        <v>1</v>
      </c>
      <c r="N183" s="202" t="s">
        <v>40</v>
      </c>
      <c r="O183" s="78"/>
      <c r="P183" s="188">
        <f>O183*H183</f>
        <v>0</v>
      </c>
      <c r="Q183" s="188">
        <v>0.17999999999999999</v>
      </c>
      <c r="R183" s="188">
        <f>Q183*H183</f>
        <v>141.78671999999997</v>
      </c>
      <c r="S183" s="188">
        <v>0</v>
      </c>
      <c r="T183" s="189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0" t="s">
        <v>163</v>
      </c>
      <c r="AT183" s="190" t="s">
        <v>160</v>
      </c>
      <c r="AU183" s="190" t="s">
        <v>151</v>
      </c>
      <c r="AY183" s="15" t="s">
        <v>143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ROUND(I183*H183,2)</f>
        <v>0</v>
      </c>
      <c r="BL183" s="15" t="s">
        <v>144</v>
      </c>
      <c r="BM183" s="190" t="s">
        <v>802</v>
      </c>
    </row>
    <row r="184" s="2" customFormat="1" ht="24.15" customHeight="1">
      <c r="A184" s="34"/>
      <c r="B184" s="177"/>
      <c r="C184" s="192" t="s">
        <v>165</v>
      </c>
      <c r="D184" s="192" t="s">
        <v>160</v>
      </c>
      <c r="E184" s="193" t="s">
        <v>803</v>
      </c>
      <c r="F184" s="194" t="s">
        <v>804</v>
      </c>
      <c r="G184" s="195" t="s">
        <v>150</v>
      </c>
      <c r="H184" s="196">
        <v>110.663</v>
      </c>
      <c r="I184" s="197"/>
      <c r="J184" s="198">
        <f>ROUND(I184*H184,2)</f>
        <v>0</v>
      </c>
      <c r="K184" s="199"/>
      <c r="L184" s="200"/>
      <c r="M184" s="201" t="s">
        <v>1</v>
      </c>
      <c r="N184" s="202" t="s">
        <v>40</v>
      </c>
      <c r="O184" s="78"/>
      <c r="P184" s="188">
        <f>O184*H184</f>
        <v>0</v>
      </c>
      <c r="Q184" s="188">
        <v>0.17999999999999999</v>
      </c>
      <c r="R184" s="188">
        <f>Q184*H184</f>
        <v>19.919339999999998</v>
      </c>
      <c r="S184" s="188">
        <v>0</v>
      </c>
      <c r="T184" s="189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0" t="s">
        <v>163</v>
      </c>
      <c r="AT184" s="190" t="s">
        <v>160</v>
      </c>
      <c r="AU184" s="190" t="s">
        <v>151</v>
      </c>
      <c r="AY184" s="15" t="s">
        <v>143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5" t="s">
        <v>151</v>
      </c>
      <c r="BK184" s="191">
        <f>ROUND(I184*H184,2)</f>
        <v>0</v>
      </c>
      <c r="BL184" s="15" t="s">
        <v>144</v>
      </c>
      <c r="BM184" s="190" t="s">
        <v>805</v>
      </c>
    </row>
    <row r="185" s="12" customFormat="1" ht="22.8" customHeight="1">
      <c r="A185" s="12"/>
      <c r="B185" s="165"/>
      <c r="C185" s="12"/>
      <c r="D185" s="166" t="s">
        <v>73</v>
      </c>
      <c r="E185" s="175" t="s">
        <v>188</v>
      </c>
      <c r="F185" s="175" t="s">
        <v>189</v>
      </c>
      <c r="G185" s="12"/>
      <c r="H185" s="12"/>
      <c r="I185" s="168"/>
      <c r="J185" s="176">
        <f>BK185</f>
        <v>0</v>
      </c>
      <c r="K185" s="12"/>
      <c r="L185" s="165"/>
      <c r="M185" s="169"/>
      <c r="N185" s="170"/>
      <c r="O185" s="170"/>
      <c r="P185" s="171">
        <f>SUM(P186:P193)</f>
        <v>0</v>
      </c>
      <c r="Q185" s="170"/>
      <c r="R185" s="171">
        <f>SUM(R186:R193)</f>
        <v>210.17118852000002</v>
      </c>
      <c r="S185" s="170"/>
      <c r="T185" s="172">
        <f>SUM(T186:T193)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6" t="s">
        <v>82</v>
      </c>
      <c r="AT185" s="173" t="s">
        <v>73</v>
      </c>
      <c r="AU185" s="173" t="s">
        <v>82</v>
      </c>
      <c r="AY185" s="166" t="s">
        <v>143</v>
      </c>
      <c r="BK185" s="174">
        <f>SUM(BK186:BK193)</f>
        <v>0</v>
      </c>
    </row>
    <row r="186" s="2" customFormat="1" ht="24.15" customHeight="1">
      <c r="A186" s="34"/>
      <c r="B186" s="177"/>
      <c r="C186" s="178" t="s">
        <v>806</v>
      </c>
      <c r="D186" s="178" t="s">
        <v>147</v>
      </c>
      <c r="E186" s="179" t="s">
        <v>807</v>
      </c>
      <c r="F186" s="180" t="s">
        <v>808</v>
      </c>
      <c r="G186" s="181" t="s">
        <v>202</v>
      </c>
      <c r="H186" s="182">
        <v>604.39999999999998</v>
      </c>
      <c r="I186" s="183"/>
      <c r="J186" s="184">
        <f>ROUND(I186*H186,2)</f>
        <v>0</v>
      </c>
      <c r="K186" s="185"/>
      <c r="L186" s="35"/>
      <c r="M186" s="186" t="s">
        <v>1</v>
      </c>
      <c r="N186" s="187" t="s">
        <v>40</v>
      </c>
      <c r="O186" s="78"/>
      <c r="P186" s="188">
        <f>O186*H186</f>
        <v>0</v>
      </c>
      <c r="Q186" s="188">
        <v>0.072270000000000001</v>
      </c>
      <c r="R186" s="188">
        <f>Q186*H186</f>
        <v>43.679988000000002</v>
      </c>
      <c r="S186" s="188">
        <v>0</v>
      </c>
      <c r="T186" s="189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0" t="s">
        <v>144</v>
      </c>
      <c r="AT186" s="190" t="s">
        <v>147</v>
      </c>
      <c r="AU186" s="190" t="s">
        <v>151</v>
      </c>
      <c r="AY186" s="15" t="s">
        <v>143</v>
      </c>
      <c r="BE186" s="191">
        <f>IF(N186="základná",J186,0)</f>
        <v>0</v>
      </c>
      <c r="BF186" s="191">
        <f>IF(N186="znížená",J186,0)</f>
        <v>0</v>
      </c>
      <c r="BG186" s="191">
        <f>IF(N186="zákl. prenesená",J186,0)</f>
        <v>0</v>
      </c>
      <c r="BH186" s="191">
        <f>IF(N186="zníž. prenesená",J186,0)</f>
        <v>0</v>
      </c>
      <c r="BI186" s="191">
        <f>IF(N186="nulová",J186,0)</f>
        <v>0</v>
      </c>
      <c r="BJ186" s="15" t="s">
        <v>151</v>
      </c>
      <c r="BK186" s="191">
        <f>ROUND(I186*H186,2)</f>
        <v>0</v>
      </c>
      <c r="BL186" s="15" t="s">
        <v>144</v>
      </c>
      <c r="BM186" s="190" t="s">
        <v>809</v>
      </c>
    </row>
    <row r="187" s="2" customFormat="1" ht="24.15" customHeight="1">
      <c r="A187" s="34"/>
      <c r="B187" s="177"/>
      <c r="C187" s="192" t="s">
        <v>810</v>
      </c>
      <c r="D187" s="192" t="s">
        <v>160</v>
      </c>
      <c r="E187" s="193" t="s">
        <v>811</v>
      </c>
      <c r="F187" s="194" t="s">
        <v>812</v>
      </c>
      <c r="G187" s="195" t="s">
        <v>460</v>
      </c>
      <c r="H187" s="196">
        <v>610.44399999999996</v>
      </c>
      <c r="I187" s="197"/>
      <c r="J187" s="198">
        <f>ROUND(I187*H187,2)</f>
        <v>0</v>
      </c>
      <c r="K187" s="199"/>
      <c r="L187" s="200"/>
      <c r="M187" s="201" t="s">
        <v>1</v>
      </c>
      <c r="N187" s="202" t="s">
        <v>40</v>
      </c>
      <c r="O187" s="78"/>
      <c r="P187" s="188">
        <f>O187*H187</f>
        <v>0</v>
      </c>
      <c r="Q187" s="188">
        <v>0.010999999999999999</v>
      </c>
      <c r="R187" s="188">
        <f>Q187*H187</f>
        <v>6.7148839999999987</v>
      </c>
      <c r="S187" s="188">
        <v>0</v>
      </c>
      <c r="T187" s="189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0" t="s">
        <v>163</v>
      </c>
      <c r="AT187" s="190" t="s">
        <v>160</v>
      </c>
      <c r="AU187" s="190" t="s">
        <v>151</v>
      </c>
      <c r="AY187" s="15" t="s">
        <v>143</v>
      </c>
      <c r="BE187" s="191">
        <f>IF(N187="základná",J187,0)</f>
        <v>0</v>
      </c>
      <c r="BF187" s="191">
        <f>IF(N187="znížená",J187,0)</f>
        <v>0</v>
      </c>
      <c r="BG187" s="191">
        <f>IF(N187="zákl. prenesená",J187,0)</f>
        <v>0</v>
      </c>
      <c r="BH187" s="191">
        <f>IF(N187="zníž. prenesená",J187,0)</f>
        <v>0</v>
      </c>
      <c r="BI187" s="191">
        <f>IF(N187="nulová",J187,0)</f>
        <v>0</v>
      </c>
      <c r="BJ187" s="15" t="s">
        <v>151</v>
      </c>
      <c r="BK187" s="191">
        <f>ROUND(I187*H187,2)</f>
        <v>0</v>
      </c>
      <c r="BL187" s="15" t="s">
        <v>144</v>
      </c>
      <c r="BM187" s="190" t="s">
        <v>813</v>
      </c>
    </row>
    <row r="188" s="2" customFormat="1" ht="33" customHeight="1">
      <c r="A188" s="34"/>
      <c r="B188" s="177"/>
      <c r="C188" s="178" t="s">
        <v>814</v>
      </c>
      <c r="D188" s="178" t="s">
        <v>147</v>
      </c>
      <c r="E188" s="179" t="s">
        <v>815</v>
      </c>
      <c r="F188" s="180" t="s">
        <v>816</v>
      </c>
      <c r="G188" s="181" t="s">
        <v>202</v>
      </c>
      <c r="H188" s="182">
        <v>1058.4000000000001</v>
      </c>
      <c r="I188" s="183"/>
      <c r="J188" s="184">
        <f>ROUND(I188*H188,2)</f>
        <v>0</v>
      </c>
      <c r="K188" s="185"/>
      <c r="L188" s="35"/>
      <c r="M188" s="186" t="s">
        <v>1</v>
      </c>
      <c r="N188" s="187" t="s">
        <v>40</v>
      </c>
      <c r="O188" s="78"/>
      <c r="P188" s="188">
        <f>O188*H188</f>
        <v>0</v>
      </c>
      <c r="Q188" s="188">
        <v>0.093149999999999997</v>
      </c>
      <c r="R188" s="188">
        <f>Q188*H188</f>
        <v>98.589960000000005</v>
      </c>
      <c r="S188" s="188">
        <v>0</v>
      </c>
      <c r="T188" s="189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0" t="s">
        <v>144</v>
      </c>
      <c r="AT188" s="190" t="s">
        <v>147</v>
      </c>
      <c r="AU188" s="190" t="s">
        <v>151</v>
      </c>
      <c r="AY188" s="15" t="s">
        <v>143</v>
      </c>
      <c r="BE188" s="191">
        <f>IF(N188="základná",J188,0)</f>
        <v>0</v>
      </c>
      <c r="BF188" s="191">
        <f>IF(N188="znížená",J188,0)</f>
        <v>0</v>
      </c>
      <c r="BG188" s="191">
        <f>IF(N188="zákl. prenesená",J188,0)</f>
        <v>0</v>
      </c>
      <c r="BH188" s="191">
        <f>IF(N188="zníž. prenesená",J188,0)</f>
        <v>0</v>
      </c>
      <c r="BI188" s="191">
        <f>IF(N188="nulová",J188,0)</f>
        <v>0</v>
      </c>
      <c r="BJ188" s="15" t="s">
        <v>151</v>
      </c>
      <c r="BK188" s="191">
        <f>ROUND(I188*H188,2)</f>
        <v>0</v>
      </c>
      <c r="BL188" s="15" t="s">
        <v>144</v>
      </c>
      <c r="BM188" s="190" t="s">
        <v>817</v>
      </c>
    </row>
    <row r="189" s="2" customFormat="1" ht="21.75" customHeight="1">
      <c r="A189" s="34"/>
      <c r="B189" s="177"/>
      <c r="C189" s="192" t="s">
        <v>818</v>
      </c>
      <c r="D189" s="192" t="s">
        <v>160</v>
      </c>
      <c r="E189" s="193" t="s">
        <v>419</v>
      </c>
      <c r="F189" s="194" t="s">
        <v>420</v>
      </c>
      <c r="G189" s="195" t="s">
        <v>197</v>
      </c>
      <c r="H189" s="196">
        <v>1068.9839999999999</v>
      </c>
      <c r="I189" s="197"/>
      <c r="J189" s="198">
        <f>ROUND(I189*H189,2)</f>
        <v>0</v>
      </c>
      <c r="K189" s="199"/>
      <c r="L189" s="200"/>
      <c r="M189" s="201" t="s">
        <v>1</v>
      </c>
      <c r="N189" s="202" t="s">
        <v>40</v>
      </c>
      <c r="O189" s="78"/>
      <c r="P189" s="188">
        <f>O189*H189</f>
        <v>0</v>
      </c>
      <c r="Q189" s="188">
        <v>0.023</v>
      </c>
      <c r="R189" s="188">
        <f>Q189*H189</f>
        <v>24.586631999999998</v>
      </c>
      <c r="S189" s="188">
        <v>0</v>
      </c>
      <c r="T189" s="189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0" t="s">
        <v>163</v>
      </c>
      <c r="AT189" s="190" t="s">
        <v>160</v>
      </c>
      <c r="AU189" s="190" t="s">
        <v>151</v>
      </c>
      <c r="AY189" s="15" t="s">
        <v>143</v>
      </c>
      <c r="BE189" s="191">
        <f>IF(N189="základná",J189,0)</f>
        <v>0</v>
      </c>
      <c r="BF189" s="191">
        <f>IF(N189="znížená",J189,0)</f>
        <v>0</v>
      </c>
      <c r="BG189" s="191">
        <f>IF(N189="zákl. prenesená",J189,0)</f>
        <v>0</v>
      </c>
      <c r="BH189" s="191">
        <f>IF(N189="zníž. prenesená",J189,0)</f>
        <v>0</v>
      </c>
      <c r="BI189" s="191">
        <f>IF(N189="nulová",J189,0)</f>
        <v>0</v>
      </c>
      <c r="BJ189" s="15" t="s">
        <v>151</v>
      </c>
      <c r="BK189" s="191">
        <f>ROUND(I189*H189,2)</f>
        <v>0</v>
      </c>
      <c r="BL189" s="15" t="s">
        <v>144</v>
      </c>
      <c r="BM189" s="190" t="s">
        <v>819</v>
      </c>
    </row>
    <row r="190" s="2" customFormat="1" ht="33" customHeight="1">
      <c r="A190" s="34"/>
      <c r="B190" s="177"/>
      <c r="C190" s="178" t="s">
        <v>820</v>
      </c>
      <c r="D190" s="178" t="s">
        <v>147</v>
      </c>
      <c r="E190" s="179" t="s">
        <v>821</v>
      </c>
      <c r="F190" s="180" t="s">
        <v>822</v>
      </c>
      <c r="G190" s="181" t="s">
        <v>375</v>
      </c>
      <c r="H190" s="182">
        <v>16.628</v>
      </c>
      <c r="I190" s="183"/>
      <c r="J190" s="184">
        <f>ROUND(I190*H190,2)</f>
        <v>0</v>
      </c>
      <c r="K190" s="185"/>
      <c r="L190" s="35"/>
      <c r="M190" s="186" t="s">
        <v>1</v>
      </c>
      <c r="N190" s="187" t="s">
        <v>40</v>
      </c>
      <c r="O190" s="78"/>
      <c r="P190" s="188">
        <f>O190*H190</f>
        <v>0</v>
      </c>
      <c r="Q190" s="188">
        <v>2.2010900000000002</v>
      </c>
      <c r="R190" s="188">
        <f>Q190*H190</f>
        <v>36.599724520000002</v>
      </c>
      <c r="S190" s="188">
        <v>0</v>
      </c>
      <c r="T190" s="189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0" t="s">
        <v>144</v>
      </c>
      <c r="AT190" s="190" t="s">
        <v>147</v>
      </c>
      <c r="AU190" s="190" t="s">
        <v>151</v>
      </c>
      <c r="AY190" s="15" t="s">
        <v>143</v>
      </c>
      <c r="BE190" s="191">
        <f>IF(N190="základná",J190,0)</f>
        <v>0</v>
      </c>
      <c r="BF190" s="191">
        <f>IF(N190="znížená",J190,0)</f>
        <v>0</v>
      </c>
      <c r="BG190" s="191">
        <f>IF(N190="zákl. prenesená",J190,0)</f>
        <v>0</v>
      </c>
      <c r="BH190" s="191">
        <f>IF(N190="zníž. prenesená",J190,0)</f>
        <v>0</v>
      </c>
      <c r="BI190" s="191">
        <f>IF(N190="nulová",J190,0)</f>
        <v>0</v>
      </c>
      <c r="BJ190" s="15" t="s">
        <v>151</v>
      </c>
      <c r="BK190" s="191">
        <f>ROUND(I190*H190,2)</f>
        <v>0</v>
      </c>
      <c r="BL190" s="15" t="s">
        <v>144</v>
      </c>
      <c r="BM190" s="190" t="s">
        <v>823</v>
      </c>
    </row>
    <row r="191" s="2" customFormat="1" ht="21.75" customHeight="1">
      <c r="A191" s="34"/>
      <c r="B191" s="177"/>
      <c r="C191" s="178" t="s">
        <v>824</v>
      </c>
      <c r="D191" s="178" t="s">
        <v>147</v>
      </c>
      <c r="E191" s="179" t="s">
        <v>205</v>
      </c>
      <c r="F191" s="180" t="s">
        <v>206</v>
      </c>
      <c r="G191" s="181" t="s">
        <v>207</v>
      </c>
      <c r="H191" s="182">
        <v>614.02599999999995</v>
      </c>
      <c r="I191" s="183"/>
      <c r="J191" s="184">
        <f>ROUND(I191*H191,2)</f>
        <v>0</v>
      </c>
      <c r="K191" s="185"/>
      <c r="L191" s="35"/>
      <c r="M191" s="186" t="s">
        <v>1</v>
      </c>
      <c r="N191" s="187" t="s">
        <v>40</v>
      </c>
      <c r="O191" s="78"/>
      <c r="P191" s="188">
        <f>O191*H191</f>
        <v>0</v>
      </c>
      <c r="Q191" s="188">
        <v>0</v>
      </c>
      <c r="R191" s="188">
        <f>Q191*H191</f>
        <v>0</v>
      </c>
      <c r="S191" s="188">
        <v>0</v>
      </c>
      <c r="T191" s="189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0" t="s">
        <v>144</v>
      </c>
      <c r="AT191" s="190" t="s">
        <v>147</v>
      </c>
      <c r="AU191" s="190" t="s">
        <v>151</v>
      </c>
      <c r="AY191" s="15" t="s">
        <v>143</v>
      </c>
      <c r="BE191" s="191">
        <f>IF(N191="základná",J191,0)</f>
        <v>0</v>
      </c>
      <c r="BF191" s="191">
        <f>IF(N191="znížená",J191,0)</f>
        <v>0</v>
      </c>
      <c r="BG191" s="191">
        <f>IF(N191="zákl. prenesená",J191,0)</f>
        <v>0</v>
      </c>
      <c r="BH191" s="191">
        <f>IF(N191="zníž. prenesená",J191,0)</f>
        <v>0</v>
      </c>
      <c r="BI191" s="191">
        <f>IF(N191="nulová",J191,0)</f>
        <v>0</v>
      </c>
      <c r="BJ191" s="15" t="s">
        <v>151</v>
      </c>
      <c r="BK191" s="191">
        <f>ROUND(I191*H191,2)</f>
        <v>0</v>
      </c>
      <c r="BL191" s="15" t="s">
        <v>144</v>
      </c>
      <c r="BM191" s="190" t="s">
        <v>825</v>
      </c>
    </row>
    <row r="192" s="2" customFormat="1" ht="24.15" customHeight="1">
      <c r="A192" s="34"/>
      <c r="B192" s="177"/>
      <c r="C192" s="178" t="s">
        <v>826</v>
      </c>
      <c r="D192" s="178" t="s">
        <v>147</v>
      </c>
      <c r="E192" s="179" t="s">
        <v>210</v>
      </c>
      <c r="F192" s="180" t="s">
        <v>211</v>
      </c>
      <c r="G192" s="181" t="s">
        <v>207</v>
      </c>
      <c r="H192" s="182">
        <v>6140.2600000000002</v>
      </c>
      <c r="I192" s="183"/>
      <c r="J192" s="184">
        <f>ROUND(I192*H192,2)</f>
        <v>0</v>
      </c>
      <c r="K192" s="185"/>
      <c r="L192" s="35"/>
      <c r="M192" s="186" t="s">
        <v>1</v>
      </c>
      <c r="N192" s="187" t="s">
        <v>40</v>
      </c>
      <c r="O192" s="78"/>
      <c r="P192" s="188">
        <f>O192*H192</f>
        <v>0</v>
      </c>
      <c r="Q192" s="188">
        <v>0</v>
      </c>
      <c r="R192" s="188">
        <f>Q192*H192</f>
        <v>0</v>
      </c>
      <c r="S192" s="188">
        <v>0</v>
      </c>
      <c r="T192" s="189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0" t="s">
        <v>144</v>
      </c>
      <c r="AT192" s="190" t="s">
        <v>147</v>
      </c>
      <c r="AU192" s="190" t="s">
        <v>151</v>
      </c>
      <c r="AY192" s="15" t="s">
        <v>143</v>
      </c>
      <c r="BE192" s="191">
        <f>IF(N192="základná",J192,0)</f>
        <v>0</v>
      </c>
      <c r="BF192" s="191">
        <f>IF(N192="znížená",J192,0)</f>
        <v>0</v>
      </c>
      <c r="BG192" s="191">
        <f>IF(N192="zákl. prenesená",J192,0)</f>
        <v>0</v>
      </c>
      <c r="BH192" s="191">
        <f>IF(N192="zníž. prenesená",J192,0)</f>
        <v>0</v>
      </c>
      <c r="BI192" s="191">
        <f>IF(N192="nulová",J192,0)</f>
        <v>0</v>
      </c>
      <c r="BJ192" s="15" t="s">
        <v>151</v>
      </c>
      <c r="BK192" s="191">
        <f>ROUND(I192*H192,2)</f>
        <v>0</v>
      </c>
      <c r="BL192" s="15" t="s">
        <v>144</v>
      </c>
      <c r="BM192" s="190" t="s">
        <v>827</v>
      </c>
    </row>
    <row r="193" s="2" customFormat="1" ht="24.15" customHeight="1">
      <c r="A193" s="34"/>
      <c r="B193" s="177"/>
      <c r="C193" s="178" t="s">
        <v>828</v>
      </c>
      <c r="D193" s="178" t="s">
        <v>147</v>
      </c>
      <c r="E193" s="179" t="s">
        <v>829</v>
      </c>
      <c r="F193" s="180" t="s">
        <v>830</v>
      </c>
      <c r="G193" s="181" t="s">
        <v>207</v>
      </c>
      <c r="H193" s="182">
        <v>614.02599999999995</v>
      </c>
      <c r="I193" s="183"/>
      <c r="J193" s="184">
        <f>ROUND(I193*H193,2)</f>
        <v>0</v>
      </c>
      <c r="K193" s="185"/>
      <c r="L193" s="35"/>
      <c r="M193" s="186" t="s">
        <v>1</v>
      </c>
      <c r="N193" s="187" t="s">
        <v>40</v>
      </c>
      <c r="O193" s="78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0" t="s">
        <v>144</v>
      </c>
      <c r="AT193" s="190" t="s">
        <v>147</v>
      </c>
      <c r="AU193" s="190" t="s">
        <v>151</v>
      </c>
      <c r="AY193" s="15" t="s">
        <v>143</v>
      </c>
      <c r="BE193" s="191">
        <f>IF(N193="základná",J193,0)</f>
        <v>0</v>
      </c>
      <c r="BF193" s="191">
        <f>IF(N193="znížená",J193,0)</f>
        <v>0</v>
      </c>
      <c r="BG193" s="191">
        <f>IF(N193="zákl. prenesená",J193,0)</f>
        <v>0</v>
      </c>
      <c r="BH193" s="191">
        <f>IF(N193="zníž. prenesená",J193,0)</f>
        <v>0</v>
      </c>
      <c r="BI193" s="191">
        <f>IF(N193="nulová",J193,0)</f>
        <v>0</v>
      </c>
      <c r="BJ193" s="15" t="s">
        <v>151</v>
      </c>
      <c r="BK193" s="191">
        <f>ROUND(I193*H193,2)</f>
        <v>0</v>
      </c>
      <c r="BL193" s="15" t="s">
        <v>144</v>
      </c>
      <c r="BM193" s="190" t="s">
        <v>831</v>
      </c>
    </row>
    <row r="194" s="12" customFormat="1" ht="22.8" customHeight="1">
      <c r="A194" s="12"/>
      <c r="B194" s="165"/>
      <c r="C194" s="12"/>
      <c r="D194" s="166" t="s">
        <v>73</v>
      </c>
      <c r="E194" s="175" t="s">
        <v>102</v>
      </c>
      <c r="F194" s="175" t="s">
        <v>217</v>
      </c>
      <c r="G194" s="12"/>
      <c r="H194" s="12"/>
      <c r="I194" s="168"/>
      <c r="J194" s="176">
        <f>BK194</f>
        <v>0</v>
      </c>
      <c r="K194" s="12"/>
      <c r="L194" s="165"/>
      <c r="M194" s="169"/>
      <c r="N194" s="170"/>
      <c r="O194" s="170"/>
      <c r="P194" s="171">
        <f>P195</f>
        <v>0</v>
      </c>
      <c r="Q194" s="170"/>
      <c r="R194" s="171">
        <f>R195</f>
        <v>0</v>
      </c>
      <c r="S194" s="170"/>
      <c r="T194" s="172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6" t="s">
        <v>82</v>
      </c>
      <c r="AT194" s="173" t="s">
        <v>73</v>
      </c>
      <c r="AU194" s="173" t="s">
        <v>82</v>
      </c>
      <c r="AY194" s="166" t="s">
        <v>143</v>
      </c>
      <c r="BK194" s="174">
        <f>BK195</f>
        <v>0</v>
      </c>
    </row>
    <row r="195" s="2" customFormat="1" ht="24.15" customHeight="1">
      <c r="A195" s="34"/>
      <c r="B195" s="177"/>
      <c r="C195" s="178" t="s">
        <v>832</v>
      </c>
      <c r="D195" s="178" t="s">
        <v>147</v>
      </c>
      <c r="E195" s="179" t="s">
        <v>833</v>
      </c>
      <c r="F195" s="180" t="s">
        <v>834</v>
      </c>
      <c r="G195" s="181" t="s">
        <v>207</v>
      </c>
      <c r="H195" s="182">
        <v>2071.3620000000001</v>
      </c>
      <c r="I195" s="183"/>
      <c r="J195" s="184">
        <f>ROUND(I195*H195,2)</f>
        <v>0</v>
      </c>
      <c r="K195" s="185"/>
      <c r="L195" s="35"/>
      <c r="M195" s="186" t="s">
        <v>1</v>
      </c>
      <c r="N195" s="187" t="s">
        <v>40</v>
      </c>
      <c r="O195" s="78"/>
      <c r="P195" s="188">
        <f>O195*H195</f>
        <v>0</v>
      </c>
      <c r="Q195" s="188">
        <v>0</v>
      </c>
      <c r="R195" s="188">
        <f>Q195*H195</f>
        <v>0</v>
      </c>
      <c r="S195" s="188">
        <v>0</v>
      </c>
      <c r="T195" s="189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0" t="s">
        <v>144</v>
      </c>
      <c r="AT195" s="190" t="s">
        <v>147</v>
      </c>
      <c r="AU195" s="190" t="s">
        <v>151</v>
      </c>
      <c r="AY195" s="15" t="s">
        <v>143</v>
      </c>
      <c r="BE195" s="191">
        <f>IF(N195="základná",J195,0)</f>
        <v>0</v>
      </c>
      <c r="BF195" s="191">
        <f>IF(N195="znížená",J195,0)</f>
        <v>0</v>
      </c>
      <c r="BG195" s="191">
        <f>IF(N195="zákl. prenesená",J195,0)</f>
        <v>0</v>
      </c>
      <c r="BH195" s="191">
        <f>IF(N195="zníž. prenesená",J195,0)</f>
        <v>0</v>
      </c>
      <c r="BI195" s="191">
        <f>IF(N195="nulová",J195,0)</f>
        <v>0</v>
      </c>
      <c r="BJ195" s="15" t="s">
        <v>151</v>
      </c>
      <c r="BK195" s="191">
        <f>ROUND(I195*H195,2)</f>
        <v>0</v>
      </c>
      <c r="BL195" s="15" t="s">
        <v>144</v>
      </c>
      <c r="BM195" s="190" t="s">
        <v>835</v>
      </c>
    </row>
    <row r="196" s="2" customFormat="1" ht="49.92" customHeight="1">
      <c r="A196" s="34"/>
      <c r="B196" s="35"/>
      <c r="C196" s="34"/>
      <c r="D196" s="34"/>
      <c r="E196" s="167" t="s">
        <v>363</v>
      </c>
      <c r="F196" s="167" t="s">
        <v>364</v>
      </c>
      <c r="G196" s="34"/>
      <c r="H196" s="34"/>
      <c r="I196" s="34"/>
      <c r="J196" s="153">
        <f>BK196</f>
        <v>0</v>
      </c>
      <c r="K196" s="34"/>
      <c r="L196" s="35"/>
      <c r="M196" s="203"/>
      <c r="N196" s="204"/>
      <c r="O196" s="78"/>
      <c r="P196" s="78"/>
      <c r="Q196" s="78"/>
      <c r="R196" s="78"/>
      <c r="S196" s="78"/>
      <c r="T196" s="79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5" t="s">
        <v>73</v>
      </c>
      <c r="AU196" s="15" t="s">
        <v>74</v>
      </c>
      <c r="AY196" s="15" t="s">
        <v>365</v>
      </c>
      <c r="BK196" s="191">
        <f>SUM(BK197:BK201)</f>
        <v>0</v>
      </c>
    </row>
    <row r="197" s="2" customFormat="1" ht="16.32" customHeight="1">
      <c r="A197" s="34"/>
      <c r="B197" s="35"/>
      <c r="C197" s="205" t="s">
        <v>1</v>
      </c>
      <c r="D197" s="205" t="s">
        <v>147</v>
      </c>
      <c r="E197" s="206" t="s">
        <v>1</v>
      </c>
      <c r="F197" s="207" t="s">
        <v>1</v>
      </c>
      <c r="G197" s="208" t="s">
        <v>1</v>
      </c>
      <c r="H197" s="209"/>
      <c r="I197" s="210"/>
      <c r="J197" s="211">
        <f>BK197</f>
        <v>0</v>
      </c>
      <c r="K197" s="212"/>
      <c r="L197" s="35"/>
      <c r="M197" s="213" t="s">
        <v>1</v>
      </c>
      <c r="N197" s="214" t="s">
        <v>40</v>
      </c>
      <c r="O197" s="78"/>
      <c r="P197" s="78"/>
      <c r="Q197" s="78"/>
      <c r="R197" s="78"/>
      <c r="S197" s="78"/>
      <c r="T197" s="79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5" t="s">
        <v>365</v>
      </c>
      <c r="AU197" s="15" t="s">
        <v>82</v>
      </c>
      <c r="AY197" s="15" t="s">
        <v>365</v>
      </c>
      <c r="BE197" s="191">
        <f>IF(N197="základná",J197,0)</f>
        <v>0</v>
      </c>
      <c r="BF197" s="191">
        <f>IF(N197="znížená",J197,0)</f>
        <v>0</v>
      </c>
      <c r="BG197" s="191">
        <f>IF(N197="zákl. prenesená",J197,0)</f>
        <v>0</v>
      </c>
      <c r="BH197" s="191">
        <f>IF(N197="zníž. prenesená",J197,0)</f>
        <v>0</v>
      </c>
      <c r="BI197" s="191">
        <f>IF(N197="nulová",J197,0)</f>
        <v>0</v>
      </c>
      <c r="BJ197" s="15" t="s">
        <v>151</v>
      </c>
      <c r="BK197" s="191">
        <f>I197*H197</f>
        <v>0</v>
      </c>
    </row>
    <row r="198" s="2" customFormat="1" ht="16.32" customHeight="1">
      <c r="A198" s="34"/>
      <c r="B198" s="35"/>
      <c r="C198" s="205" t="s">
        <v>1</v>
      </c>
      <c r="D198" s="205" t="s">
        <v>147</v>
      </c>
      <c r="E198" s="206" t="s">
        <v>1</v>
      </c>
      <c r="F198" s="207" t="s">
        <v>1</v>
      </c>
      <c r="G198" s="208" t="s">
        <v>1</v>
      </c>
      <c r="H198" s="209"/>
      <c r="I198" s="210"/>
      <c r="J198" s="211">
        <f>BK198</f>
        <v>0</v>
      </c>
      <c r="K198" s="212"/>
      <c r="L198" s="35"/>
      <c r="M198" s="213" t="s">
        <v>1</v>
      </c>
      <c r="N198" s="214" t="s">
        <v>40</v>
      </c>
      <c r="O198" s="78"/>
      <c r="P198" s="78"/>
      <c r="Q198" s="78"/>
      <c r="R198" s="78"/>
      <c r="S198" s="78"/>
      <c r="T198" s="79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5" t="s">
        <v>365</v>
      </c>
      <c r="AU198" s="15" t="s">
        <v>82</v>
      </c>
      <c r="AY198" s="15" t="s">
        <v>365</v>
      </c>
      <c r="BE198" s="191">
        <f>IF(N198="základná",J198,0)</f>
        <v>0</v>
      </c>
      <c r="BF198" s="191">
        <f>IF(N198="znížená",J198,0)</f>
        <v>0</v>
      </c>
      <c r="BG198" s="191">
        <f>IF(N198="zákl. prenesená",J198,0)</f>
        <v>0</v>
      </c>
      <c r="BH198" s="191">
        <f>IF(N198="zníž. prenesená",J198,0)</f>
        <v>0</v>
      </c>
      <c r="BI198" s="191">
        <f>IF(N198="nulová",J198,0)</f>
        <v>0</v>
      </c>
      <c r="BJ198" s="15" t="s">
        <v>151</v>
      </c>
      <c r="BK198" s="191">
        <f>I198*H198</f>
        <v>0</v>
      </c>
    </row>
    <row r="199" s="2" customFormat="1" ht="16.32" customHeight="1">
      <c r="A199" s="34"/>
      <c r="B199" s="35"/>
      <c r="C199" s="205" t="s">
        <v>1</v>
      </c>
      <c r="D199" s="205" t="s">
        <v>147</v>
      </c>
      <c r="E199" s="206" t="s">
        <v>1</v>
      </c>
      <c r="F199" s="207" t="s">
        <v>1</v>
      </c>
      <c r="G199" s="208" t="s">
        <v>1</v>
      </c>
      <c r="H199" s="209"/>
      <c r="I199" s="210"/>
      <c r="J199" s="211">
        <f>BK199</f>
        <v>0</v>
      </c>
      <c r="K199" s="212"/>
      <c r="L199" s="35"/>
      <c r="M199" s="213" t="s">
        <v>1</v>
      </c>
      <c r="N199" s="214" t="s">
        <v>40</v>
      </c>
      <c r="O199" s="78"/>
      <c r="P199" s="78"/>
      <c r="Q199" s="78"/>
      <c r="R199" s="78"/>
      <c r="S199" s="78"/>
      <c r="T199" s="79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5" t="s">
        <v>365</v>
      </c>
      <c r="AU199" s="15" t="s">
        <v>82</v>
      </c>
      <c r="AY199" s="15" t="s">
        <v>365</v>
      </c>
      <c r="BE199" s="191">
        <f>IF(N199="základná",J199,0)</f>
        <v>0</v>
      </c>
      <c r="BF199" s="191">
        <f>IF(N199="znížená",J199,0)</f>
        <v>0</v>
      </c>
      <c r="BG199" s="191">
        <f>IF(N199="zákl. prenesená",J199,0)</f>
        <v>0</v>
      </c>
      <c r="BH199" s="191">
        <f>IF(N199="zníž. prenesená",J199,0)</f>
        <v>0</v>
      </c>
      <c r="BI199" s="191">
        <f>IF(N199="nulová",J199,0)</f>
        <v>0</v>
      </c>
      <c r="BJ199" s="15" t="s">
        <v>151</v>
      </c>
      <c r="BK199" s="191">
        <f>I199*H199</f>
        <v>0</v>
      </c>
    </row>
    <row r="200" s="2" customFormat="1" ht="16.32" customHeight="1">
      <c r="A200" s="34"/>
      <c r="B200" s="35"/>
      <c r="C200" s="205" t="s">
        <v>1</v>
      </c>
      <c r="D200" s="205" t="s">
        <v>147</v>
      </c>
      <c r="E200" s="206" t="s">
        <v>1</v>
      </c>
      <c r="F200" s="207" t="s">
        <v>1</v>
      </c>
      <c r="G200" s="208" t="s">
        <v>1</v>
      </c>
      <c r="H200" s="209"/>
      <c r="I200" s="210"/>
      <c r="J200" s="211">
        <f>BK200</f>
        <v>0</v>
      </c>
      <c r="K200" s="212"/>
      <c r="L200" s="35"/>
      <c r="M200" s="213" t="s">
        <v>1</v>
      </c>
      <c r="N200" s="214" t="s">
        <v>40</v>
      </c>
      <c r="O200" s="78"/>
      <c r="P200" s="78"/>
      <c r="Q200" s="78"/>
      <c r="R200" s="78"/>
      <c r="S200" s="78"/>
      <c r="T200" s="79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5" t="s">
        <v>365</v>
      </c>
      <c r="AU200" s="15" t="s">
        <v>82</v>
      </c>
      <c r="AY200" s="15" t="s">
        <v>365</v>
      </c>
      <c r="BE200" s="191">
        <f>IF(N200="základná",J200,0)</f>
        <v>0</v>
      </c>
      <c r="BF200" s="191">
        <f>IF(N200="znížená",J200,0)</f>
        <v>0</v>
      </c>
      <c r="BG200" s="191">
        <f>IF(N200="zákl. prenesená",J200,0)</f>
        <v>0</v>
      </c>
      <c r="BH200" s="191">
        <f>IF(N200="zníž. prenesená",J200,0)</f>
        <v>0</v>
      </c>
      <c r="BI200" s="191">
        <f>IF(N200="nulová",J200,0)</f>
        <v>0</v>
      </c>
      <c r="BJ200" s="15" t="s">
        <v>151</v>
      </c>
      <c r="BK200" s="191">
        <f>I200*H200</f>
        <v>0</v>
      </c>
    </row>
    <row r="201" s="2" customFormat="1" ht="16.32" customHeight="1">
      <c r="A201" s="34"/>
      <c r="B201" s="35"/>
      <c r="C201" s="205" t="s">
        <v>1</v>
      </c>
      <c r="D201" s="205" t="s">
        <v>147</v>
      </c>
      <c r="E201" s="206" t="s">
        <v>1</v>
      </c>
      <c r="F201" s="207" t="s">
        <v>1</v>
      </c>
      <c r="G201" s="208" t="s">
        <v>1</v>
      </c>
      <c r="H201" s="209"/>
      <c r="I201" s="210"/>
      <c r="J201" s="211">
        <f>BK201</f>
        <v>0</v>
      </c>
      <c r="K201" s="212"/>
      <c r="L201" s="35"/>
      <c r="M201" s="213" t="s">
        <v>1</v>
      </c>
      <c r="N201" s="214" t="s">
        <v>40</v>
      </c>
      <c r="O201" s="215"/>
      <c r="P201" s="215"/>
      <c r="Q201" s="215"/>
      <c r="R201" s="215"/>
      <c r="S201" s="215"/>
      <c r="T201" s="216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5" t="s">
        <v>365</v>
      </c>
      <c r="AU201" s="15" t="s">
        <v>82</v>
      </c>
      <c r="AY201" s="15" t="s">
        <v>365</v>
      </c>
      <c r="BE201" s="191">
        <f>IF(N201="základná",J201,0)</f>
        <v>0</v>
      </c>
      <c r="BF201" s="191">
        <f>IF(N201="znížená",J201,0)</f>
        <v>0</v>
      </c>
      <c r="BG201" s="191">
        <f>IF(N201="zákl. prenesená",J201,0)</f>
        <v>0</v>
      </c>
      <c r="BH201" s="191">
        <f>IF(N201="zníž. prenesená",J201,0)</f>
        <v>0</v>
      </c>
      <c r="BI201" s="191">
        <f>IF(N201="nulová",J201,0)</f>
        <v>0</v>
      </c>
      <c r="BJ201" s="15" t="s">
        <v>151</v>
      </c>
      <c r="BK201" s="191">
        <f>I201*H201</f>
        <v>0</v>
      </c>
    </row>
    <row r="202" s="2" customFormat="1" ht="6.96" customHeight="1">
      <c r="A202" s="34"/>
      <c r="B202" s="61"/>
      <c r="C202" s="62"/>
      <c r="D202" s="62"/>
      <c r="E202" s="62"/>
      <c r="F202" s="62"/>
      <c r="G202" s="62"/>
      <c r="H202" s="62"/>
      <c r="I202" s="62"/>
      <c r="J202" s="62"/>
      <c r="K202" s="62"/>
      <c r="L202" s="35"/>
      <c r="M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</row>
  </sheetData>
  <autoFilter ref="C122:K201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dataValidations count="2">
    <dataValidation type="list" allowBlank="1" showInputMessage="1" showErrorMessage="1" error="Povolené sú hodnoty K, M." sqref="D197:D202">
      <formula1>"K, M"</formula1>
    </dataValidation>
    <dataValidation type="list" allowBlank="1" showInputMessage="1" showErrorMessage="1" error="Povolené sú hodnoty základná, znížená, nulová." sqref="N197:N20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836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ROUND((ROUND((SUM(BE123:BE160)),  2) + SUM(BE162:BE166)), 2)</f>
        <v>0</v>
      </c>
      <c r="G33" s="129"/>
      <c r="H33" s="129"/>
      <c r="I33" s="130">
        <v>0.20000000000000001</v>
      </c>
      <c r="J33" s="128">
        <f>ROUND((ROUND(((SUM(BE123:BE160))*I33),  2) + (SUM(BE162:BE166)*I33)),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ROUND((ROUND((SUM(BF123:BF160)),  2) + SUM(BF162:BF166)), 2)</f>
        <v>0</v>
      </c>
      <c r="G34" s="129"/>
      <c r="H34" s="129"/>
      <c r="I34" s="130">
        <v>0.20000000000000001</v>
      </c>
      <c r="J34" s="128">
        <f>ROUND((ROUND(((SUM(BF123:BF160))*I34),  2) + (SUM(BF162:BF166)*I34)),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ROUND((ROUND((SUM(BG123:BG160)),  2) + SUM(BG162:BG166)),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ROUND((ROUND((SUM(BH123:BH160)),  2) + SUM(BH162:BH166)),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ROUND((ROUND((SUM(BI123:BI160)),  2) + SUM(BI162:BI166)),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08 - Mobiliár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J123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837</v>
      </c>
      <c r="E97" s="146"/>
      <c r="F97" s="146"/>
      <c r="G97" s="146"/>
      <c r="H97" s="146"/>
      <c r="I97" s="146"/>
      <c r="J97" s="147">
        <f>J124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4"/>
      <c r="C98" s="9"/>
      <c r="D98" s="145" t="s">
        <v>838</v>
      </c>
      <c r="E98" s="146"/>
      <c r="F98" s="146"/>
      <c r="G98" s="146"/>
      <c r="H98" s="146"/>
      <c r="I98" s="146"/>
      <c r="J98" s="147">
        <f>J127</f>
        <v>0</v>
      </c>
      <c r="K98" s="9"/>
      <c r="L98" s="14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4"/>
      <c r="C99" s="9"/>
      <c r="D99" s="145" t="s">
        <v>839</v>
      </c>
      <c r="E99" s="146"/>
      <c r="F99" s="146"/>
      <c r="G99" s="146"/>
      <c r="H99" s="146"/>
      <c r="I99" s="146"/>
      <c r="J99" s="147">
        <f>J133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4"/>
      <c r="C100" s="9"/>
      <c r="D100" s="145" t="s">
        <v>840</v>
      </c>
      <c r="E100" s="146"/>
      <c r="F100" s="146"/>
      <c r="G100" s="146"/>
      <c r="H100" s="146"/>
      <c r="I100" s="146"/>
      <c r="J100" s="147">
        <f>J135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4"/>
      <c r="C101" s="9"/>
      <c r="D101" s="145" t="s">
        <v>841</v>
      </c>
      <c r="E101" s="146"/>
      <c r="F101" s="146"/>
      <c r="G101" s="146"/>
      <c r="H101" s="146"/>
      <c r="I101" s="146"/>
      <c r="J101" s="147">
        <f>J147</f>
        <v>0</v>
      </c>
      <c r="K101" s="9"/>
      <c r="L101" s="14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4"/>
      <c r="C102" s="9"/>
      <c r="D102" s="145" t="s">
        <v>842</v>
      </c>
      <c r="E102" s="146"/>
      <c r="F102" s="146"/>
      <c r="G102" s="146"/>
      <c r="H102" s="146"/>
      <c r="I102" s="146"/>
      <c r="J102" s="147">
        <f>J153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1.84" customHeight="1">
      <c r="A103" s="9"/>
      <c r="B103" s="144"/>
      <c r="C103" s="9"/>
      <c r="D103" s="152" t="s">
        <v>128</v>
      </c>
      <c r="E103" s="9"/>
      <c r="F103" s="9"/>
      <c r="G103" s="9"/>
      <c r="H103" s="9"/>
      <c r="I103" s="9"/>
      <c r="J103" s="153">
        <f>J161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129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22" t="str">
        <f>E7</f>
        <v>ŠKOLAKKLUB - REKONŠTRUKCIA EXTERIÉROV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106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E9</f>
        <v>08 - Mobiliár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F12</f>
        <v>Mestká časť Bratislava - Nové Mesto</v>
      </c>
      <c r="G117" s="34"/>
      <c r="H117" s="34"/>
      <c r="I117" s="28" t="s">
        <v>21</v>
      </c>
      <c r="J117" s="70" t="str">
        <f>IF(J12="","",J12)</f>
        <v>9. 6. 2021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5.65" customHeight="1">
      <c r="A119" s="34"/>
      <c r="B119" s="35"/>
      <c r="C119" s="28" t="s">
        <v>23</v>
      </c>
      <c r="D119" s="34"/>
      <c r="E119" s="34"/>
      <c r="F119" s="23" t="str">
        <f>E15</f>
        <v>Mestká časť Bratislava - Nové Mesto</v>
      </c>
      <c r="G119" s="34"/>
      <c r="H119" s="34"/>
      <c r="I119" s="28" t="s">
        <v>28</v>
      </c>
      <c r="J119" s="32" t="str">
        <f>E21</f>
        <v>LENKA GULACOVÁ, IRENEJ ŠEREŠ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31</v>
      </c>
      <c r="J120" s="32" t="str">
        <f>E24</f>
        <v>Ing. arch. Irenej Šereš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54"/>
      <c r="B122" s="155"/>
      <c r="C122" s="156" t="s">
        <v>130</v>
      </c>
      <c r="D122" s="157" t="s">
        <v>59</v>
      </c>
      <c r="E122" s="157" t="s">
        <v>55</v>
      </c>
      <c r="F122" s="157" t="s">
        <v>56</v>
      </c>
      <c r="G122" s="157" t="s">
        <v>131</v>
      </c>
      <c r="H122" s="157" t="s">
        <v>132</v>
      </c>
      <c r="I122" s="157" t="s">
        <v>133</v>
      </c>
      <c r="J122" s="158" t="s">
        <v>110</v>
      </c>
      <c r="K122" s="159" t="s">
        <v>134</v>
      </c>
      <c r="L122" s="160"/>
      <c r="M122" s="87" t="s">
        <v>1</v>
      </c>
      <c r="N122" s="88" t="s">
        <v>38</v>
      </c>
      <c r="O122" s="88" t="s">
        <v>135</v>
      </c>
      <c r="P122" s="88" t="s">
        <v>136</v>
      </c>
      <c r="Q122" s="88" t="s">
        <v>137</v>
      </c>
      <c r="R122" s="88" t="s">
        <v>138</v>
      </c>
      <c r="S122" s="88" t="s">
        <v>139</v>
      </c>
      <c r="T122" s="89" t="s">
        <v>140</v>
      </c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</row>
    <row r="123" s="2" customFormat="1" ht="22.8" customHeight="1">
      <c r="A123" s="34"/>
      <c r="B123" s="35"/>
      <c r="C123" s="94" t="s">
        <v>111</v>
      </c>
      <c r="D123" s="34"/>
      <c r="E123" s="34"/>
      <c r="F123" s="34"/>
      <c r="G123" s="34"/>
      <c r="H123" s="34"/>
      <c r="I123" s="34"/>
      <c r="J123" s="161">
        <f>BK123</f>
        <v>0</v>
      </c>
      <c r="K123" s="34"/>
      <c r="L123" s="35"/>
      <c r="M123" s="90"/>
      <c r="N123" s="74"/>
      <c r="O123" s="91"/>
      <c r="P123" s="162">
        <f>P124+P127+P133+P135+P147+P153+P161</f>
        <v>0</v>
      </c>
      <c r="Q123" s="91"/>
      <c r="R123" s="162">
        <f>R124+R127+R133+R135+R147+R153+R161</f>
        <v>0</v>
      </c>
      <c r="S123" s="91"/>
      <c r="T123" s="163">
        <f>T124+T127+T133+T135+T147+T153+T161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73</v>
      </c>
      <c r="AU123" s="15" t="s">
        <v>112</v>
      </c>
      <c r="BK123" s="164">
        <f>BK124+BK127+BK133+BK135+BK147+BK153+BK161</f>
        <v>0</v>
      </c>
    </row>
    <row r="124" s="12" customFormat="1" ht="25.92" customHeight="1">
      <c r="A124" s="12"/>
      <c r="B124" s="165"/>
      <c r="C124" s="12"/>
      <c r="D124" s="166" t="s">
        <v>73</v>
      </c>
      <c r="E124" s="167" t="s">
        <v>843</v>
      </c>
      <c r="F124" s="167" t="s">
        <v>844</v>
      </c>
      <c r="G124" s="12"/>
      <c r="H124" s="12"/>
      <c r="I124" s="168"/>
      <c r="J124" s="153">
        <f>BK124</f>
        <v>0</v>
      </c>
      <c r="K124" s="12"/>
      <c r="L124" s="165"/>
      <c r="M124" s="169"/>
      <c r="N124" s="170"/>
      <c r="O124" s="170"/>
      <c r="P124" s="171">
        <f>SUM(P125:P126)</f>
        <v>0</v>
      </c>
      <c r="Q124" s="170"/>
      <c r="R124" s="171">
        <f>SUM(R125:R126)</f>
        <v>0</v>
      </c>
      <c r="S124" s="170"/>
      <c r="T124" s="172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82</v>
      </c>
      <c r="AT124" s="173" t="s">
        <v>73</v>
      </c>
      <c r="AU124" s="173" t="s">
        <v>74</v>
      </c>
      <c r="AY124" s="166" t="s">
        <v>143</v>
      </c>
      <c r="BK124" s="174">
        <f>SUM(BK125:BK126)</f>
        <v>0</v>
      </c>
    </row>
    <row r="125" s="2" customFormat="1" ht="16.5" customHeight="1">
      <c r="A125" s="34"/>
      <c r="B125" s="177"/>
      <c r="C125" s="178" t="s">
        <v>82</v>
      </c>
      <c r="D125" s="178" t="s">
        <v>147</v>
      </c>
      <c r="E125" s="179" t="s">
        <v>845</v>
      </c>
      <c r="F125" s="180" t="s">
        <v>846</v>
      </c>
      <c r="G125" s="181" t="s">
        <v>202</v>
      </c>
      <c r="H125" s="182">
        <v>152</v>
      </c>
      <c r="I125" s="183"/>
      <c r="J125" s="184">
        <f>ROUND(I125*H125,2)</f>
        <v>0</v>
      </c>
      <c r="K125" s="185"/>
      <c r="L125" s="35"/>
      <c r="M125" s="186" t="s">
        <v>1</v>
      </c>
      <c r="N125" s="187" t="s">
        <v>40</v>
      </c>
      <c r="O125" s="78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0" t="s">
        <v>144</v>
      </c>
      <c r="AT125" s="190" t="s">
        <v>147</v>
      </c>
      <c r="AU125" s="190" t="s">
        <v>82</v>
      </c>
      <c r="AY125" s="15" t="s">
        <v>143</v>
      </c>
      <c r="BE125" s="191">
        <f>IF(N125="základná",J125,0)</f>
        <v>0</v>
      </c>
      <c r="BF125" s="191">
        <f>IF(N125="znížená",J125,0)</f>
        <v>0</v>
      </c>
      <c r="BG125" s="191">
        <f>IF(N125="zákl. prenesená",J125,0)</f>
        <v>0</v>
      </c>
      <c r="BH125" s="191">
        <f>IF(N125="zníž. prenesená",J125,0)</f>
        <v>0</v>
      </c>
      <c r="BI125" s="191">
        <f>IF(N125="nulová",J125,0)</f>
        <v>0</v>
      </c>
      <c r="BJ125" s="15" t="s">
        <v>151</v>
      </c>
      <c r="BK125" s="191">
        <f>ROUND(I125*H125,2)</f>
        <v>0</v>
      </c>
      <c r="BL125" s="15" t="s">
        <v>144</v>
      </c>
      <c r="BM125" s="190" t="s">
        <v>847</v>
      </c>
    </row>
    <row r="126" s="2" customFormat="1" ht="16.5" customHeight="1">
      <c r="A126" s="34"/>
      <c r="B126" s="177"/>
      <c r="C126" s="178" t="s">
        <v>151</v>
      </c>
      <c r="D126" s="178" t="s">
        <v>147</v>
      </c>
      <c r="E126" s="179" t="s">
        <v>848</v>
      </c>
      <c r="F126" s="180" t="s">
        <v>849</v>
      </c>
      <c r="G126" s="181" t="s">
        <v>197</v>
      </c>
      <c r="H126" s="182">
        <v>1</v>
      </c>
      <c r="I126" s="183"/>
      <c r="J126" s="184">
        <f>ROUND(I126*H126,2)</f>
        <v>0</v>
      </c>
      <c r="K126" s="185"/>
      <c r="L126" s="35"/>
      <c r="M126" s="186" t="s">
        <v>1</v>
      </c>
      <c r="N126" s="187" t="s">
        <v>40</v>
      </c>
      <c r="O126" s="78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0" t="s">
        <v>144</v>
      </c>
      <c r="AT126" s="190" t="s">
        <v>147</v>
      </c>
      <c r="AU126" s="190" t="s">
        <v>82</v>
      </c>
      <c r="AY126" s="15" t="s">
        <v>143</v>
      </c>
      <c r="BE126" s="191">
        <f>IF(N126="základná",J126,0)</f>
        <v>0</v>
      </c>
      <c r="BF126" s="191">
        <f>IF(N126="znížená",J126,0)</f>
        <v>0</v>
      </c>
      <c r="BG126" s="191">
        <f>IF(N126="zákl. prenesená",J126,0)</f>
        <v>0</v>
      </c>
      <c r="BH126" s="191">
        <f>IF(N126="zníž. prenesená",J126,0)</f>
        <v>0</v>
      </c>
      <c r="BI126" s="191">
        <f>IF(N126="nulová",J126,0)</f>
        <v>0</v>
      </c>
      <c r="BJ126" s="15" t="s">
        <v>151</v>
      </c>
      <c r="BK126" s="191">
        <f>ROUND(I126*H126,2)</f>
        <v>0</v>
      </c>
      <c r="BL126" s="15" t="s">
        <v>144</v>
      </c>
      <c r="BM126" s="190" t="s">
        <v>850</v>
      </c>
    </row>
    <row r="127" s="12" customFormat="1" ht="25.92" customHeight="1">
      <c r="A127" s="12"/>
      <c r="B127" s="165"/>
      <c r="C127" s="12"/>
      <c r="D127" s="166" t="s">
        <v>73</v>
      </c>
      <c r="E127" s="167" t="s">
        <v>851</v>
      </c>
      <c r="F127" s="167" t="s">
        <v>852</v>
      </c>
      <c r="G127" s="12"/>
      <c r="H127" s="12"/>
      <c r="I127" s="168"/>
      <c r="J127" s="153">
        <f>BK127</f>
        <v>0</v>
      </c>
      <c r="K127" s="12"/>
      <c r="L127" s="165"/>
      <c r="M127" s="169"/>
      <c r="N127" s="170"/>
      <c r="O127" s="170"/>
      <c r="P127" s="171">
        <f>SUM(P128:P132)</f>
        <v>0</v>
      </c>
      <c r="Q127" s="170"/>
      <c r="R127" s="171">
        <f>SUM(R128:R132)</f>
        <v>0</v>
      </c>
      <c r="S127" s="170"/>
      <c r="T127" s="172">
        <f>SUM(T128:T132)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82</v>
      </c>
      <c r="AT127" s="173" t="s">
        <v>73</v>
      </c>
      <c r="AU127" s="173" t="s">
        <v>74</v>
      </c>
      <c r="AY127" s="166" t="s">
        <v>143</v>
      </c>
      <c r="BK127" s="174">
        <f>SUM(BK128:BK132)</f>
        <v>0</v>
      </c>
    </row>
    <row r="128" s="2" customFormat="1" ht="16.5" customHeight="1">
      <c r="A128" s="34"/>
      <c r="B128" s="177"/>
      <c r="C128" s="178" t="s">
        <v>351</v>
      </c>
      <c r="D128" s="178" t="s">
        <v>147</v>
      </c>
      <c r="E128" s="179" t="s">
        <v>853</v>
      </c>
      <c r="F128" s="180" t="s">
        <v>854</v>
      </c>
      <c r="G128" s="181" t="s">
        <v>197</v>
      </c>
      <c r="H128" s="182">
        <v>2</v>
      </c>
      <c r="I128" s="183"/>
      <c r="J128" s="184">
        <f>ROUND(I128*H128,2)</f>
        <v>0</v>
      </c>
      <c r="K128" s="185"/>
      <c r="L128" s="35"/>
      <c r="M128" s="186" t="s">
        <v>1</v>
      </c>
      <c r="N128" s="187" t="s">
        <v>40</v>
      </c>
      <c r="O128" s="78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0" t="s">
        <v>144</v>
      </c>
      <c r="AT128" s="190" t="s">
        <v>147</v>
      </c>
      <c r="AU128" s="190" t="s">
        <v>82</v>
      </c>
      <c r="AY128" s="15" t="s">
        <v>143</v>
      </c>
      <c r="BE128" s="191">
        <f>IF(N128="základná",J128,0)</f>
        <v>0</v>
      </c>
      <c r="BF128" s="191">
        <f>IF(N128="znížená",J128,0)</f>
        <v>0</v>
      </c>
      <c r="BG128" s="191">
        <f>IF(N128="zákl. prenesená",J128,0)</f>
        <v>0</v>
      </c>
      <c r="BH128" s="191">
        <f>IF(N128="zníž. prenesená",J128,0)</f>
        <v>0</v>
      </c>
      <c r="BI128" s="191">
        <f>IF(N128="nulová",J128,0)</f>
        <v>0</v>
      </c>
      <c r="BJ128" s="15" t="s">
        <v>151</v>
      </c>
      <c r="BK128" s="191">
        <f>ROUND(I128*H128,2)</f>
        <v>0</v>
      </c>
      <c r="BL128" s="15" t="s">
        <v>144</v>
      </c>
      <c r="BM128" s="190" t="s">
        <v>855</v>
      </c>
    </row>
    <row r="129" s="2" customFormat="1" ht="16.5" customHeight="1">
      <c r="A129" s="34"/>
      <c r="B129" s="177"/>
      <c r="C129" s="178" t="s">
        <v>144</v>
      </c>
      <c r="D129" s="178" t="s">
        <v>147</v>
      </c>
      <c r="E129" s="179" t="s">
        <v>856</v>
      </c>
      <c r="F129" s="180" t="s">
        <v>857</v>
      </c>
      <c r="G129" s="181" t="s">
        <v>197</v>
      </c>
      <c r="H129" s="182">
        <v>3</v>
      </c>
      <c r="I129" s="183"/>
      <c r="J129" s="184">
        <f>ROUND(I129*H129,2)</f>
        <v>0</v>
      </c>
      <c r="K129" s="185"/>
      <c r="L129" s="35"/>
      <c r="M129" s="186" t="s">
        <v>1</v>
      </c>
      <c r="N129" s="187" t="s">
        <v>40</v>
      </c>
      <c r="O129" s="78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0" t="s">
        <v>144</v>
      </c>
      <c r="AT129" s="190" t="s">
        <v>147</v>
      </c>
      <c r="AU129" s="190" t="s">
        <v>82</v>
      </c>
      <c r="AY129" s="15" t="s">
        <v>143</v>
      </c>
      <c r="BE129" s="191">
        <f>IF(N129="základná",J129,0)</f>
        <v>0</v>
      </c>
      <c r="BF129" s="191">
        <f>IF(N129="znížená",J129,0)</f>
        <v>0</v>
      </c>
      <c r="BG129" s="191">
        <f>IF(N129="zákl. prenesená",J129,0)</f>
        <v>0</v>
      </c>
      <c r="BH129" s="191">
        <f>IF(N129="zníž. prenesená",J129,0)</f>
        <v>0</v>
      </c>
      <c r="BI129" s="191">
        <f>IF(N129="nulová",J129,0)</f>
        <v>0</v>
      </c>
      <c r="BJ129" s="15" t="s">
        <v>151</v>
      </c>
      <c r="BK129" s="191">
        <f>ROUND(I129*H129,2)</f>
        <v>0</v>
      </c>
      <c r="BL129" s="15" t="s">
        <v>144</v>
      </c>
      <c r="BM129" s="190" t="s">
        <v>858</v>
      </c>
    </row>
    <row r="130" s="2" customFormat="1" ht="21.75" customHeight="1">
      <c r="A130" s="34"/>
      <c r="B130" s="177"/>
      <c r="C130" s="178" t="s">
        <v>769</v>
      </c>
      <c r="D130" s="178" t="s">
        <v>147</v>
      </c>
      <c r="E130" s="179" t="s">
        <v>859</v>
      </c>
      <c r="F130" s="180" t="s">
        <v>860</v>
      </c>
      <c r="G130" s="181" t="s">
        <v>197</v>
      </c>
      <c r="H130" s="182">
        <v>1</v>
      </c>
      <c r="I130" s="183"/>
      <c r="J130" s="184">
        <f>ROUND(I130*H130,2)</f>
        <v>0</v>
      </c>
      <c r="K130" s="185"/>
      <c r="L130" s="35"/>
      <c r="M130" s="186" t="s">
        <v>1</v>
      </c>
      <c r="N130" s="187" t="s">
        <v>40</v>
      </c>
      <c r="O130" s="78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0" t="s">
        <v>144</v>
      </c>
      <c r="AT130" s="190" t="s">
        <v>147</v>
      </c>
      <c r="AU130" s="190" t="s">
        <v>82</v>
      </c>
      <c r="AY130" s="15" t="s">
        <v>143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5" t="s">
        <v>151</v>
      </c>
      <c r="BK130" s="191">
        <f>ROUND(I130*H130,2)</f>
        <v>0</v>
      </c>
      <c r="BL130" s="15" t="s">
        <v>144</v>
      </c>
      <c r="BM130" s="190" t="s">
        <v>861</v>
      </c>
    </row>
    <row r="131" s="2" customFormat="1" ht="21.75" customHeight="1">
      <c r="A131" s="34"/>
      <c r="B131" s="177"/>
      <c r="C131" s="178" t="s">
        <v>414</v>
      </c>
      <c r="D131" s="178" t="s">
        <v>147</v>
      </c>
      <c r="E131" s="179" t="s">
        <v>862</v>
      </c>
      <c r="F131" s="180" t="s">
        <v>863</v>
      </c>
      <c r="G131" s="181" t="s">
        <v>197</v>
      </c>
      <c r="H131" s="182">
        <v>1</v>
      </c>
      <c r="I131" s="183"/>
      <c r="J131" s="184">
        <f>ROUND(I131*H131,2)</f>
        <v>0</v>
      </c>
      <c r="K131" s="185"/>
      <c r="L131" s="35"/>
      <c r="M131" s="186" t="s">
        <v>1</v>
      </c>
      <c r="N131" s="187" t="s">
        <v>40</v>
      </c>
      <c r="O131" s="78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0" t="s">
        <v>144</v>
      </c>
      <c r="AT131" s="190" t="s">
        <v>147</v>
      </c>
      <c r="AU131" s="190" t="s">
        <v>82</v>
      </c>
      <c r="AY131" s="15" t="s">
        <v>143</v>
      </c>
      <c r="BE131" s="191">
        <f>IF(N131="základná",J131,0)</f>
        <v>0</v>
      </c>
      <c r="BF131" s="191">
        <f>IF(N131="znížená",J131,0)</f>
        <v>0</v>
      </c>
      <c r="BG131" s="191">
        <f>IF(N131="zákl. prenesená",J131,0)</f>
        <v>0</v>
      </c>
      <c r="BH131" s="191">
        <f>IF(N131="zníž. prenesená",J131,0)</f>
        <v>0</v>
      </c>
      <c r="BI131" s="191">
        <f>IF(N131="nulová",J131,0)</f>
        <v>0</v>
      </c>
      <c r="BJ131" s="15" t="s">
        <v>151</v>
      </c>
      <c r="BK131" s="191">
        <f>ROUND(I131*H131,2)</f>
        <v>0</v>
      </c>
      <c r="BL131" s="15" t="s">
        <v>144</v>
      </c>
      <c r="BM131" s="190" t="s">
        <v>864</v>
      </c>
    </row>
    <row r="132" s="2" customFormat="1" ht="24.15" customHeight="1">
      <c r="A132" s="34"/>
      <c r="B132" s="177"/>
      <c r="C132" s="178" t="s">
        <v>418</v>
      </c>
      <c r="D132" s="178" t="s">
        <v>147</v>
      </c>
      <c r="E132" s="179" t="s">
        <v>865</v>
      </c>
      <c r="F132" s="180" t="s">
        <v>866</v>
      </c>
      <c r="G132" s="181" t="s">
        <v>197</v>
      </c>
      <c r="H132" s="182">
        <v>1</v>
      </c>
      <c r="I132" s="183"/>
      <c r="J132" s="184">
        <f>ROUND(I132*H132,2)</f>
        <v>0</v>
      </c>
      <c r="K132" s="185"/>
      <c r="L132" s="35"/>
      <c r="M132" s="186" t="s">
        <v>1</v>
      </c>
      <c r="N132" s="187" t="s">
        <v>40</v>
      </c>
      <c r="O132" s="78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0" t="s">
        <v>144</v>
      </c>
      <c r="AT132" s="190" t="s">
        <v>147</v>
      </c>
      <c r="AU132" s="190" t="s">
        <v>82</v>
      </c>
      <c r="AY132" s="15" t="s">
        <v>143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5" t="s">
        <v>151</v>
      </c>
      <c r="BK132" s="191">
        <f>ROUND(I132*H132,2)</f>
        <v>0</v>
      </c>
      <c r="BL132" s="15" t="s">
        <v>144</v>
      </c>
      <c r="BM132" s="190" t="s">
        <v>867</v>
      </c>
    </row>
    <row r="133" s="12" customFormat="1" ht="25.92" customHeight="1">
      <c r="A133" s="12"/>
      <c r="B133" s="165"/>
      <c r="C133" s="12"/>
      <c r="D133" s="166" t="s">
        <v>73</v>
      </c>
      <c r="E133" s="167" t="s">
        <v>868</v>
      </c>
      <c r="F133" s="167" t="s">
        <v>869</v>
      </c>
      <c r="G133" s="12"/>
      <c r="H133" s="12"/>
      <c r="I133" s="168"/>
      <c r="J133" s="153">
        <f>BK133</f>
        <v>0</v>
      </c>
      <c r="K133" s="12"/>
      <c r="L133" s="165"/>
      <c r="M133" s="169"/>
      <c r="N133" s="170"/>
      <c r="O133" s="170"/>
      <c r="P133" s="171">
        <f>P134</f>
        <v>0</v>
      </c>
      <c r="Q133" s="170"/>
      <c r="R133" s="171">
        <f>R134</f>
        <v>0</v>
      </c>
      <c r="S133" s="170"/>
      <c r="T133" s="172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6" t="s">
        <v>82</v>
      </c>
      <c r="AT133" s="173" t="s">
        <v>73</v>
      </c>
      <c r="AU133" s="173" t="s">
        <v>74</v>
      </c>
      <c r="AY133" s="166" t="s">
        <v>143</v>
      </c>
      <c r="BK133" s="174">
        <f>BK134</f>
        <v>0</v>
      </c>
    </row>
    <row r="134" s="2" customFormat="1" ht="24.15" customHeight="1">
      <c r="A134" s="34"/>
      <c r="B134" s="177"/>
      <c r="C134" s="178" t="s">
        <v>714</v>
      </c>
      <c r="D134" s="178" t="s">
        <v>147</v>
      </c>
      <c r="E134" s="179" t="s">
        <v>870</v>
      </c>
      <c r="F134" s="180" t="s">
        <v>871</v>
      </c>
      <c r="G134" s="181" t="s">
        <v>197</v>
      </c>
      <c r="H134" s="182">
        <v>1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82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872</v>
      </c>
    </row>
    <row r="135" s="12" customFormat="1" ht="25.92" customHeight="1">
      <c r="A135" s="12"/>
      <c r="B135" s="165"/>
      <c r="C135" s="12"/>
      <c r="D135" s="166" t="s">
        <v>73</v>
      </c>
      <c r="E135" s="167" t="s">
        <v>873</v>
      </c>
      <c r="F135" s="167" t="s">
        <v>874</v>
      </c>
      <c r="G135" s="12"/>
      <c r="H135" s="12"/>
      <c r="I135" s="168"/>
      <c r="J135" s="153">
        <f>BK135</f>
        <v>0</v>
      </c>
      <c r="K135" s="12"/>
      <c r="L135" s="165"/>
      <c r="M135" s="169"/>
      <c r="N135" s="170"/>
      <c r="O135" s="170"/>
      <c r="P135" s="171">
        <f>SUM(P136:P146)</f>
        <v>0</v>
      </c>
      <c r="Q135" s="170"/>
      <c r="R135" s="171">
        <f>SUM(R136:R146)</f>
        <v>0</v>
      </c>
      <c r="S135" s="170"/>
      <c r="T135" s="172">
        <f>SUM(T136:T146)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6" t="s">
        <v>82</v>
      </c>
      <c r="AT135" s="173" t="s">
        <v>73</v>
      </c>
      <c r="AU135" s="173" t="s">
        <v>74</v>
      </c>
      <c r="AY135" s="166" t="s">
        <v>143</v>
      </c>
      <c r="BK135" s="174">
        <f>SUM(BK136:BK146)</f>
        <v>0</v>
      </c>
    </row>
    <row r="136" s="2" customFormat="1" ht="16.5" customHeight="1">
      <c r="A136" s="34"/>
      <c r="B136" s="177"/>
      <c r="C136" s="178" t="s">
        <v>758</v>
      </c>
      <c r="D136" s="178" t="s">
        <v>147</v>
      </c>
      <c r="E136" s="179" t="s">
        <v>875</v>
      </c>
      <c r="F136" s="180" t="s">
        <v>876</v>
      </c>
      <c r="G136" s="181" t="s">
        <v>197</v>
      </c>
      <c r="H136" s="182">
        <v>1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82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877</v>
      </c>
    </row>
    <row r="137" s="2" customFormat="1" ht="16.5" customHeight="1">
      <c r="A137" s="34"/>
      <c r="B137" s="177"/>
      <c r="C137" s="178" t="s">
        <v>783</v>
      </c>
      <c r="D137" s="178" t="s">
        <v>147</v>
      </c>
      <c r="E137" s="179" t="s">
        <v>878</v>
      </c>
      <c r="F137" s="180" t="s">
        <v>879</v>
      </c>
      <c r="G137" s="181" t="s">
        <v>197</v>
      </c>
      <c r="H137" s="182">
        <v>6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82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880</v>
      </c>
    </row>
    <row r="138" s="2" customFormat="1" ht="16.5" customHeight="1">
      <c r="A138" s="34"/>
      <c r="B138" s="177"/>
      <c r="C138" s="178" t="s">
        <v>501</v>
      </c>
      <c r="D138" s="178" t="s">
        <v>147</v>
      </c>
      <c r="E138" s="179" t="s">
        <v>881</v>
      </c>
      <c r="F138" s="180" t="s">
        <v>882</v>
      </c>
      <c r="G138" s="181" t="s">
        <v>197</v>
      </c>
      <c r="H138" s="182">
        <v>5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82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883</v>
      </c>
    </row>
    <row r="139" s="2" customFormat="1" ht="16.5" customHeight="1">
      <c r="A139" s="34"/>
      <c r="B139" s="177"/>
      <c r="C139" s="178" t="s">
        <v>884</v>
      </c>
      <c r="D139" s="178" t="s">
        <v>147</v>
      </c>
      <c r="E139" s="179" t="s">
        <v>885</v>
      </c>
      <c r="F139" s="180" t="s">
        <v>886</v>
      </c>
      <c r="G139" s="181" t="s">
        <v>197</v>
      </c>
      <c r="H139" s="182">
        <v>2</v>
      </c>
      <c r="I139" s="183"/>
      <c r="J139" s="184">
        <f>ROUND(I139*H139,2)</f>
        <v>0</v>
      </c>
      <c r="K139" s="185"/>
      <c r="L139" s="35"/>
      <c r="M139" s="186" t="s">
        <v>1</v>
      </c>
      <c r="N139" s="187" t="s">
        <v>40</v>
      </c>
      <c r="O139" s="78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144</v>
      </c>
      <c r="AT139" s="190" t="s">
        <v>147</v>
      </c>
      <c r="AU139" s="190" t="s">
        <v>82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887</v>
      </c>
    </row>
    <row r="140" s="2" customFormat="1" ht="16.5" customHeight="1">
      <c r="A140" s="34"/>
      <c r="B140" s="177"/>
      <c r="C140" s="178" t="s">
        <v>779</v>
      </c>
      <c r="D140" s="178" t="s">
        <v>147</v>
      </c>
      <c r="E140" s="179" t="s">
        <v>888</v>
      </c>
      <c r="F140" s="180" t="s">
        <v>889</v>
      </c>
      <c r="G140" s="181" t="s">
        <v>197</v>
      </c>
      <c r="H140" s="182">
        <v>6</v>
      </c>
      <c r="I140" s="183"/>
      <c r="J140" s="184">
        <f>ROUND(I140*H140,2)</f>
        <v>0</v>
      </c>
      <c r="K140" s="185"/>
      <c r="L140" s="35"/>
      <c r="M140" s="186" t="s">
        <v>1</v>
      </c>
      <c r="N140" s="187" t="s">
        <v>40</v>
      </c>
      <c r="O140" s="78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144</v>
      </c>
      <c r="AT140" s="190" t="s">
        <v>147</v>
      </c>
      <c r="AU140" s="190" t="s">
        <v>82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890</v>
      </c>
    </row>
    <row r="141" s="2" customFormat="1" ht="16.5" customHeight="1">
      <c r="A141" s="34"/>
      <c r="B141" s="177"/>
      <c r="C141" s="178" t="s">
        <v>765</v>
      </c>
      <c r="D141" s="178" t="s">
        <v>147</v>
      </c>
      <c r="E141" s="179" t="s">
        <v>891</v>
      </c>
      <c r="F141" s="180" t="s">
        <v>892</v>
      </c>
      <c r="G141" s="181" t="s">
        <v>197</v>
      </c>
      <c r="H141" s="182">
        <v>2</v>
      </c>
      <c r="I141" s="183"/>
      <c r="J141" s="184">
        <f>ROUND(I141*H141,2)</f>
        <v>0</v>
      </c>
      <c r="K141" s="185"/>
      <c r="L141" s="35"/>
      <c r="M141" s="186" t="s">
        <v>1</v>
      </c>
      <c r="N141" s="187" t="s">
        <v>40</v>
      </c>
      <c r="O141" s="78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144</v>
      </c>
      <c r="AT141" s="190" t="s">
        <v>147</v>
      </c>
      <c r="AU141" s="190" t="s">
        <v>82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893</v>
      </c>
    </row>
    <row r="142" s="2" customFormat="1" ht="16.5" customHeight="1">
      <c r="A142" s="34"/>
      <c r="B142" s="177"/>
      <c r="C142" s="178" t="s">
        <v>229</v>
      </c>
      <c r="D142" s="178" t="s">
        <v>147</v>
      </c>
      <c r="E142" s="179" t="s">
        <v>894</v>
      </c>
      <c r="F142" s="180" t="s">
        <v>895</v>
      </c>
      <c r="G142" s="181" t="s">
        <v>197</v>
      </c>
      <c r="H142" s="182">
        <v>8</v>
      </c>
      <c r="I142" s="183"/>
      <c r="J142" s="184">
        <f>ROUND(I142*H142,2)</f>
        <v>0</v>
      </c>
      <c r="K142" s="185"/>
      <c r="L142" s="35"/>
      <c r="M142" s="186" t="s">
        <v>1</v>
      </c>
      <c r="N142" s="187" t="s">
        <v>40</v>
      </c>
      <c r="O142" s="78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144</v>
      </c>
      <c r="AT142" s="190" t="s">
        <v>147</v>
      </c>
      <c r="AU142" s="190" t="s">
        <v>82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896</v>
      </c>
    </row>
    <row r="143" s="2" customFormat="1" ht="16.5" customHeight="1">
      <c r="A143" s="34"/>
      <c r="B143" s="177"/>
      <c r="C143" s="178" t="s">
        <v>897</v>
      </c>
      <c r="D143" s="178" t="s">
        <v>147</v>
      </c>
      <c r="E143" s="179" t="s">
        <v>898</v>
      </c>
      <c r="F143" s="180" t="s">
        <v>899</v>
      </c>
      <c r="G143" s="181" t="s">
        <v>197</v>
      </c>
      <c r="H143" s="182">
        <v>6</v>
      </c>
      <c r="I143" s="183"/>
      <c r="J143" s="184">
        <f>ROUND(I143*H143,2)</f>
        <v>0</v>
      </c>
      <c r="K143" s="185"/>
      <c r="L143" s="35"/>
      <c r="M143" s="186" t="s">
        <v>1</v>
      </c>
      <c r="N143" s="187" t="s">
        <v>40</v>
      </c>
      <c r="O143" s="78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144</v>
      </c>
      <c r="AT143" s="190" t="s">
        <v>147</v>
      </c>
      <c r="AU143" s="190" t="s">
        <v>82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900</v>
      </c>
    </row>
    <row r="144" s="2" customFormat="1" ht="21.75" customHeight="1">
      <c r="A144" s="34"/>
      <c r="B144" s="177"/>
      <c r="C144" s="178" t="s">
        <v>727</v>
      </c>
      <c r="D144" s="178" t="s">
        <v>147</v>
      </c>
      <c r="E144" s="179" t="s">
        <v>901</v>
      </c>
      <c r="F144" s="180" t="s">
        <v>902</v>
      </c>
      <c r="G144" s="181" t="s">
        <v>197</v>
      </c>
      <c r="H144" s="182">
        <v>5</v>
      </c>
      <c r="I144" s="183"/>
      <c r="J144" s="184">
        <f>ROUND(I144*H144,2)</f>
        <v>0</v>
      </c>
      <c r="K144" s="185"/>
      <c r="L144" s="35"/>
      <c r="M144" s="186" t="s">
        <v>1</v>
      </c>
      <c r="N144" s="187" t="s">
        <v>40</v>
      </c>
      <c r="O144" s="78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144</v>
      </c>
      <c r="AT144" s="190" t="s">
        <v>147</v>
      </c>
      <c r="AU144" s="190" t="s">
        <v>82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903</v>
      </c>
    </row>
    <row r="145" s="2" customFormat="1" ht="16.5" customHeight="1">
      <c r="A145" s="34"/>
      <c r="B145" s="177"/>
      <c r="C145" s="178" t="s">
        <v>402</v>
      </c>
      <c r="D145" s="178" t="s">
        <v>147</v>
      </c>
      <c r="E145" s="179" t="s">
        <v>904</v>
      </c>
      <c r="F145" s="180" t="s">
        <v>905</v>
      </c>
      <c r="G145" s="181" t="s">
        <v>197</v>
      </c>
      <c r="H145" s="182">
        <v>1</v>
      </c>
      <c r="I145" s="183"/>
      <c r="J145" s="184">
        <f>ROUND(I145*H145,2)</f>
        <v>0</v>
      </c>
      <c r="K145" s="185"/>
      <c r="L145" s="35"/>
      <c r="M145" s="186" t="s">
        <v>1</v>
      </c>
      <c r="N145" s="187" t="s">
        <v>40</v>
      </c>
      <c r="O145" s="78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144</v>
      </c>
      <c r="AT145" s="190" t="s">
        <v>147</v>
      </c>
      <c r="AU145" s="190" t="s">
        <v>82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906</v>
      </c>
    </row>
    <row r="146" s="2" customFormat="1" ht="21.75" customHeight="1">
      <c r="A146" s="34"/>
      <c r="B146" s="177"/>
      <c r="C146" s="178" t="s">
        <v>235</v>
      </c>
      <c r="D146" s="178" t="s">
        <v>147</v>
      </c>
      <c r="E146" s="179" t="s">
        <v>907</v>
      </c>
      <c r="F146" s="180" t="s">
        <v>908</v>
      </c>
      <c r="G146" s="181" t="s">
        <v>197</v>
      </c>
      <c r="H146" s="182">
        <v>3</v>
      </c>
      <c r="I146" s="183"/>
      <c r="J146" s="184">
        <f>ROUND(I146*H146,2)</f>
        <v>0</v>
      </c>
      <c r="K146" s="185"/>
      <c r="L146" s="35"/>
      <c r="M146" s="186" t="s">
        <v>1</v>
      </c>
      <c r="N146" s="187" t="s">
        <v>40</v>
      </c>
      <c r="O146" s="78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144</v>
      </c>
      <c r="AT146" s="190" t="s">
        <v>147</v>
      </c>
      <c r="AU146" s="190" t="s">
        <v>82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909</v>
      </c>
    </row>
    <row r="147" s="12" customFormat="1" ht="25.92" customHeight="1">
      <c r="A147" s="12"/>
      <c r="B147" s="165"/>
      <c r="C147" s="12"/>
      <c r="D147" s="166" t="s">
        <v>73</v>
      </c>
      <c r="E147" s="167" t="s">
        <v>910</v>
      </c>
      <c r="F147" s="167" t="s">
        <v>911</v>
      </c>
      <c r="G147" s="12"/>
      <c r="H147" s="12"/>
      <c r="I147" s="168"/>
      <c r="J147" s="153">
        <f>BK147</f>
        <v>0</v>
      </c>
      <c r="K147" s="12"/>
      <c r="L147" s="165"/>
      <c r="M147" s="169"/>
      <c r="N147" s="170"/>
      <c r="O147" s="170"/>
      <c r="P147" s="171">
        <f>SUM(P148:P152)</f>
        <v>0</v>
      </c>
      <c r="Q147" s="170"/>
      <c r="R147" s="171">
        <f>SUM(R148:R152)</f>
        <v>0</v>
      </c>
      <c r="S147" s="170"/>
      <c r="T147" s="172">
        <f>SUM(T148:T152)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6" t="s">
        <v>82</v>
      </c>
      <c r="AT147" s="173" t="s">
        <v>73</v>
      </c>
      <c r="AU147" s="173" t="s">
        <v>74</v>
      </c>
      <c r="AY147" s="166" t="s">
        <v>143</v>
      </c>
      <c r="BK147" s="174">
        <f>SUM(BK148:BK152)</f>
        <v>0</v>
      </c>
    </row>
    <row r="148" s="2" customFormat="1" ht="16.5" customHeight="1">
      <c r="A148" s="34"/>
      <c r="B148" s="177"/>
      <c r="C148" s="178" t="s">
        <v>912</v>
      </c>
      <c r="D148" s="178" t="s">
        <v>147</v>
      </c>
      <c r="E148" s="179" t="s">
        <v>913</v>
      </c>
      <c r="F148" s="180" t="s">
        <v>914</v>
      </c>
      <c r="G148" s="181" t="s">
        <v>197</v>
      </c>
      <c r="H148" s="182">
        <v>8</v>
      </c>
      <c r="I148" s="183"/>
      <c r="J148" s="184">
        <f>ROUND(I148*H148,2)</f>
        <v>0</v>
      </c>
      <c r="K148" s="185"/>
      <c r="L148" s="35"/>
      <c r="M148" s="186" t="s">
        <v>1</v>
      </c>
      <c r="N148" s="187" t="s">
        <v>40</v>
      </c>
      <c r="O148" s="78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144</v>
      </c>
      <c r="AT148" s="190" t="s">
        <v>147</v>
      </c>
      <c r="AU148" s="190" t="s">
        <v>82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915</v>
      </c>
    </row>
    <row r="149" s="2" customFormat="1" ht="24.15" customHeight="1">
      <c r="A149" s="34"/>
      <c r="B149" s="177"/>
      <c r="C149" s="178" t="s">
        <v>247</v>
      </c>
      <c r="D149" s="178" t="s">
        <v>147</v>
      </c>
      <c r="E149" s="179" t="s">
        <v>916</v>
      </c>
      <c r="F149" s="180" t="s">
        <v>917</v>
      </c>
      <c r="G149" s="181" t="s">
        <v>197</v>
      </c>
      <c r="H149" s="182">
        <v>6</v>
      </c>
      <c r="I149" s="183"/>
      <c r="J149" s="184">
        <f>ROUND(I149*H149,2)</f>
        <v>0</v>
      </c>
      <c r="K149" s="185"/>
      <c r="L149" s="35"/>
      <c r="M149" s="186" t="s">
        <v>1</v>
      </c>
      <c r="N149" s="187" t="s">
        <v>40</v>
      </c>
      <c r="O149" s="78"/>
      <c r="P149" s="188">
        <f>O149*H149</f>
        <v>0</v>
      </c>
      <c r="Q149" s="188">
        <v>0</v>
      </c>
      <c r="R149" s="188">
        <f>Q149*H149</f>
        <v>0</v>
      </c>
      <c r="S149" s="188">
        <v>0</v>
      </c>
      <c r="T149" s="189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0" t="s">
        <v>144</v>
      </c>
      <c r="AT149" s="190" t="s">
        <v>147</v>
      </c>
      <c r="AU149" s="190" t="s">
        <v>82</v>
      </c>
      <c r="AY149" s="15" t="s">
        <v>143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5" t="s">
        <v>151</v>
      </c>
      <c r="BK149" s="191">
        <f>ROUND(I149*H149,2)</f>
        <v>0</v>
      </c>
      <c r="BL149" s="15" t="s">
        <v>144</v>
      </c>
      <c r="BM149" s="190" t="s">
        <v>918</v>
      </c>
    </row>
    <row r="150" s="2" customFormat="1" ht="24.15" customHeight="1">
      <c r="A150" s="34"/>
      <c r="B150" s="177"/>
      <c r="C150" s="178" t="s">
        <v>640</v>
      </c>
      <c r="D150" s="178" t="s">
        <v>147</v>
      </c>
      <c r="E150" s="179" t="s">
        <v>919</v>
      </c>
      <c r="F150" s="180" t="s">
        <v>920</v>
      </c>
      <c r="G150" s="181" t="s">
        <v>197</v>
      </c>
      <c r="H150" s="182">
        <v>14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82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921</v>
      </c>
    </row>
    <row r="151" s="2" customFormat="1" ht="21.75" customHeight="1">
      <c r="A151" s="34"/>
      <c r="B151" s="177"/>
      <c r="C151" s="178" t="s">
        <v>410</v>
      </c>
      <c r="D151" s="178" t="s">
        <v>147</v>
      </c>
      <c r="E151" s="179" t="s">
        <v>922</v>
      </c>
      <c r="F151" s="180" t="s">
        <v>923</v>
      </c>
      <c r="G151" s="181" t="s">
        <v>460</v>
      </c>
      <c r="H151" s="182">
        <v>170</v>
      </c>
      <c r="I151" s="183"/>
      <c r="J151" s="184">
        <f>ROUND(I151*H151,2)</f>
        <v>0</v>
      </c>
      <c r="K151" s="185"/>
      <c r="L151" s="35"/>
      <c r="M151" s="186" t="s">
        <v>1</v>
      </c>
      <c r="N151" s="187" t="s">
        <v>40</v>
      </c>
      <c r="O151" s="78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144</v>
      </c>
      <c r="AT151" s="190" t="s">
        <v>147</v>
      </c>
      <c r="AU151" s="190" t="s">
        <v>82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924</v>
      </c>
    </row>
    <row r="152" s="2" customFormat="1" ht="16.5" customHeight="1">
      <c r="A152" s="34"/>
      <c r="B152" s="177"/>
      <c r="C152" s="178" t="s">
        <v>485</v>
      </c>
      <c r="D152" s="178" t="s">
        <v>147</v>
      </c>
      <c r="E152" s="179" t="s">
        <v>925</v>
      </c>
      <c r="F152" s="180" t="s">
        <v>926</v>
      </c>
      <c r="G152" s="181" t="s">
        <v>460</v>
      </c>
      <c r="H152" s="182">
        <v>22.5</v>
      </c>
      <c r="I152" s="183"/>
      <c r="J152" s="184">
        <f>ROUND(I152*H152,2)</f>
        <v>0</v>
      </c>
      <c r="K152" s="185"/>
      <c r="L152" s="35"/>
      <c r="M152" s="186" t="s">
        <v>1</v>
      </c>
      <c r="N152" s="187" t="s">
        <v>40</v>
      </c>
      <c r="O152" s="78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144</v>
      </c>
      <c r="AT152" s="190" t="s">
        <v>147</v>
      </c>
      <c r="AU152" s="190" t="s">
        <v>82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144</v>
      </c>
      <c r="BM152" s="190" t="s">
        <v>927</v>
      </c>
    </row>
    <row r="153" s="12" customFormat="1" ht="25.92" customHeight="1">
      <c r="A153" s="12"/>
      <c r="B153" s="165"/>
      <c r="C153" s="12"/>
      <c r="D153" s="166" t="s">
        <v>73</v>
      </c>
      <c r="E153" s="167" t="s">
        <v>928</v>
      </c>
      <c r="F153" s="167" t="s">
        <v>929</v>
      </c>
      <c r="G153" s="12"/>
      <c r="H153" s="12"/>
      <c r="I153" s="168"/>
      <c r="J153" s="153">
        <f>BK153</f>
        <v>0</v>
      </c>
      <c r="K153" s="12"/>
      <c r="L153" s="165"/>
      <c r="M153" s="169"/>
      <c r="N153" s="170"/>
      <c r="O153" s="170"/>
      <c r="P153" s="171">
        <f>SUM(P154:P160)</f>
        <v>0</v>
      </c>
      <c r="Q153" s="170"/>
      <c r="R153" s="171">
        <f>SUM(R154:R160)</f>
        <v>0</v>
      </c>
      <c r="S153" s="170"/>
      <c r="T153" s="172">
        <f>SUM(T154:T160)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6" t="s">
        <v>82</v>
      </c>
      <c r="AT153" s="173" t="s">
        <v>73</v>
      </c>
      <c r="AU153" s="173" t="s">
        <v>74</v>
      </c>
      <c r="AY153" s="166" t="s">
        <v>143</v>
      </c>
      <c r="BK153" s="174">
        <f>SUM(BK154:BK160)</f>
        <v>0</v>
      </c>
    </row>
    <row r="154" s="2" customFormat="1" ht="33" customHeight="1">
      <c r="A154" s="34"/>
      <c r="B154" s="177"/>
      <c r="C154" s="178" t="s">
        <v>930</v>
      </c>
      <c r="D154" s="178" t="s">
        <v>147</v>
      </c>
      <c r="E154" s="179" t="s">
        <v>931</v>
      </c>
      <c r="F154" s="180" t="s">
        <v>932</v>
      </c>
      <c r="G154" s="181" t="s">
        <v>197</v>
      </c>
      <c r="H154" s="182">
        <v>1</v>
      </c>
      <c r="I154" s="183"/>
      <c r="J154" s="184">
        <f>ROUND(I154*H154,2)</f>
        <v>0</v>
      </c>
      <c r="K154" s="185"/>
      <c r="L154" s="35"/>
      <c r="M154" s="186" t="s">
        <v>1</v>
      </c>
      <c r="N154" s="187" t="s">
        <v>40</v>
      </c>
      <c r="O154" s="78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0" t="s">
        <v>144</v>
      </c>
      <c r="AT154" s="190" t="s">
        <v>147</v>
      </c>
      <c r="AU154" s="190" t="s">
        <v>82</v>
      </c>
      <c r="AY154" s="15" t="s">
        <v>143</v>
      </c>
      <c r="BE154" s="191">
        <f>IF(N154="základná",J154,0)</f>
        <v>0</v>
      </c>
      <c r="BF154" s="191">
        <f>IF(N154="znížená",J154,0)</f>
        <v>0</v>
      </c>
      <c r="BG154" s="191">
        <f>IF(N154="zákl. prenesená",J154,0)</f>
        <v>0</v>
      </c>
      <c r="BH154" s="191">
        <f>IF(N154="zníž. prenesená",J154,0)</f>
        <v>0</v>
      </c>
      <c r="BI154" s="191">
        <f>IF(N154="nulová",J154,0)</f>
        <v>0</v>
      </c>
      <c r="BJ154" s="15" t="s">
        <v>151</v>
      </c>
      <c r="BK154" s="191">
        <f>ROUND(I154*H154,2)</f>
        <v>0</v>
      </c>
      <c r="BL154" s="15" t="s">
        <v>144</v>
      </c>
      <c r="BM154" s="190" t="s">
        <v>933</v>
      </c>
    </row>
    <row r="155" s="2" customFormat="1" ht="16.5" customHeight="1">
      <c r="A155" s="34"/>
      <c r="B155" s="177"/>
      <c r="C155" s="178" t="s">
        <v>146</v>
      </c>
      <c r="D155" s="178" t="s">
        <v>147</v>
      </c>
      <c r="E155" s="179" t="s">
        <v>934</v>
      </c>
      <c r="F155" s="180" t="s">
        <v>935</v>
      </c>
      <c r="G155" s="181" t="s">
        <v>197</v>
      </c>
      <c r="H155" s="182">
        <v>3</v>
      </c>
      <c r="I155" s="183"/>
      <c r="J155" s="184">
        <f>ROUND(I155*H155,2)</f>
        <v>0</v>
      </c>
      <c r="K155" s="185"/>
      <c r="L155" s="35"/>
      <c r="M155" s="186" t="s">
        <v>1</v>
      </c>
      <c r="N155" s="187" t="s">
        <v>40</v>
      </c>
      <c r="O155" s="78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0" t="s">
        <v>144</v>
      </c>
      <c r="AT155" s="190" t="s">
        <v>147</v>
      </c>
      <c r="AU155" s="190" t="s">
        <v>82</v>
      </c>
      <c r="AY155" s="15" t="s">
        <v>143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5" t="s">
        <v>151</v>
      </c>
      <c r="BK155" s="191">
        <f>ROUND(I155*H155,2)</f>
        <v>0</v>
      </c>
      <c r="BL155" s="15" t="s">
        <v>144</v>
      </c>
      <c r="BM155" s="190" t="s">
        <v>936</v>
      </c>
    </row>
    <row r="156" s="2" customFormat="1" ht="16.5" customHeight="1">
      <c r="A156" s="34"/>
      <c r="B156" s="177"/>
      <c r="C156" s="178" t="s">
        <v>155</v>
      </c>
      <c r="D156" s="178" t="s">
        <v>147</v>
      </c>
      <c r="E156" s="179" t="s">
        <v>937</v>
      </c>
      <c r="F156" s="180" t="s">
        <v>938</v>
      </c>
      <c r="G156" s="181" t="s">
        <v>197</v>
      </c>
      <c r="H156" s="182">
        <v>1</v>
      </c>
      <c r="I156" s="183"/>
      <c r="J156" s="184">
        <f>ROUND(I156*H156,2)</f>
        <v>0</v>
      </c>
      <c r="K156" s="185"/>
      <c r="L156" s="35"/>
      <c r="M156" s="186" t="s">
        <v>1</v>
      </c>
      <c r="N156" s="187" t="s">
        <v>40</v>
      </c>
      <c r="O156" s="78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144</v>
      </c>
      <c r="AT156" s="190" t="s">
        <v>147</v>
      </c>
      <c r="AU156" s="190" t="s">
        <v>82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144</v>
      </c>
      <c r="BM156" s="190" t="s">
        <v>939</v>
      </c>
    </row>
    <row r="157" s="2" customFormat="1" ht="16.5" customHeight="1">
      <c r="A157" s="34"/>
      <c r="B157" s="177"/>
      <c r="C157" s="178" t="s">
        <v>159</v>
      </c>
      <c r="D157" s="178" t="s">
        <v>147</v>
      </c>
      <c r="E157" s="179" t="s">
        <v>940</v>
      </c>
      <c r="F157" s="180" t="s">
        <v>941</v>
      </c>
      <c r="G157" s="181" t="s">
        <v>197</v>
      </c>
      <c r="H157" s="182">
        <v>1</v>
      </c>
      <c r="I157" s="183"/>
      <c r="J157" s="184">
        <f>ROUND(I157*H157,2)</f>
        <v>0</v>
      </c>
      <c r="K157" s="185"/>
      <c r="L157" s="35"/>
      <c r="M157" s="186" t="s">
        <v>1</v>
      </c>
      <c r="N157" s="187" t="s">
        <v>40</v>
      </c>
      <c r="O157" s="78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144</v>
      </c>
      <c r="AT157" s="190" t="s">
        <v>147</v>
      </c>
      <c r="AU157" s="190" t="s">
        <v>82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144</v>
      </c>
      <c r="BM157" s="190" t="s">
        <v>942</v>
      </c>
    </row>
    <row r="158" s="2" customFormat="1" ht="16.5" customHeight="1">
      <c r="A158" s="34"/>
      <c r="B158" s="177"/>
      <c r="C158" s="178" t="s">
        <v>226</v>
      </c>
      <c r="D158" s="178" t="s">
        <v>147</v>
      </c>
      <c r="E158" s="179" t="s">
        <v>943</v>
      </c>
      <c r="F158" s="180" t="s">
        <v>944</v>
      </c>
      <c r="G158" s="181" t="s">
        <v>460</v>
      </c>
      <c r="H158" s="182">
        <v>38</v>
      </c>
      <c r="I158" s="183"/>
      <c r="J158" s="184">
        <f>ROUND(I158*H158,2)</f>
        <v>0</v>
      </c>
      <c r="K158" s="185"/>
      <c r="L158" s="35"/>
      <c r="M158" s="186" t="s">
        <v>1</v>
      </c>
      <c r="N158" s="187" t="s">
        <v>40</v>
      </c>
      <c r="O158" s="78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144</v>
      </c>
      <c r="AT158" s="190" t="s">
        <v>147</v>
      </c>
      <c r="AU158" s="190" t="s">
        <v>82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144</v>
      </c>
      <c r="BM158" s="190" t="s">
        <v>945</v>
      </c>
    </row>
    <row r="159" s="2" customFormat="1" ht="21.75" customHeight="1">
      <c r="A159" s="34"/>
      <c r="B159" s="177"/>
      <c r="C159" s="178" t="s">
        <v>231</v>
      </c>
      <c r="D159" s="178" t="s">
        <v>147</v>
      </c>
      <c r="E159" s="179" t="s">
        <v>946</v>
      </c>
      <c r="F159" s="180" t="s">
        <v>947</v>
      </c>
      <c r="G159" s="181" t="s">
        <v>197</v>
      </c>
      <c r="H159" s="182">
        <v>1</v>
      </c>
      <c r="I159" s="183"/>
      <c r="J159" s="184">
        <f>ROUND(I159*H159,2)</f>
        <v>0</v>
      </c>
      <c r="K159" s="185"/>
      <c r="L159" s="35"/>
      <c r="M159" s="186" t="s">
        <v>1</v>
      </c>
      <c r="N159" s="187" t="s">
        <v>40</v>
      </c>
      <c r="O159" s="78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144</v>
      </c>
      <c r="AT159" s="190" t="s">
        <v>147</v>
      </c>
      <c r="AU159" s="190" t="s">
        <v>82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144</v>
      </c>
      <c r="BM159" s="190" t="s">
        <v>948</v>
      </c>
    </row>
    <row r="160" s="2" customFormat="1" ht="24.15" customHeight="1">
      <c r="A160" s="34"/>
      <c r="B160" s="177"/>
      <c r="C160" s="178" t="s">
        <v>243</v>
      </c>
      <c r="D160" s="178" t="s">
        <v>147</v>
      </c>
      <c r="E160" s="179" t="s">
        <v>949</v>
      </c>
      <c r="F160" s="180" t="s">
        <v>950</v>
      </c>
      <c r="G160" s="181" t="s">
        <v>951</v>
      </c>
      <c r="H160" s="182">
        <v>2</v>
      </c>
      <c r="I160" s="183"/>
      <c r="J160" s="184">
        <f>ROUND(I160*H160,2)</f>
        <v>0</v>
      </c>
      <c r="K160" s="185"/>
      <c r="L160" s="35"/>
      <c r="M160" s="186" t="s">
        <v>1</v>
      </c>
      <c r="N160" s="187" t="s">
        <v>40</v>
      </c>
      <c r="O160" s="78"/>
      <c r="P160" s="188">
        <f>O160*H160</f>
        <v>0</v>
      </c>
      <c r="Q160" s="188">
        <v>0</v>
      </c>
      <c r="R160" s="188">
        <f>Q160*H160</f>
        <v>0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144</v>
      </c>
      <c r="AT160" s="190" t="s">
        <v>147</v>
      </c>
      <c r="AU160" s="190" t="s">
        <v>82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144</v>
      </c>
      <c r="BM160" s="190" t="s">
        <v>952</v>
      </c>
    </row>
    <row r="161" s="2" customFormat="1" ht="49.92" customHeight="1">
      <c r="A161" s="34"/>
      <c r="B161" s="35"/>
      <c r="C161" s="34"/>
      <c r="D161" s="34"/>
      <c r="E161" s="167" t="s">
        <v>363</v>
      </c>
      <c r="F161" s="167" t="s">
        <v>364</v>
      </c>
      <c r="G161" s="34"/>
      <c r="H161" s="34"/>
      <c r="I161" s="34"/>
      <c r="J161" s="153">
        <f>BK161</f>
        <v>0</v>
      </c>
      <c r="K161" s="34"/>
      <c r="L161" s="35"/>
      <c r="M161" s="203"/>
      <c r="N161" s="204"/>
      <c r="O161" s="78"/>
      <c r="P161" s="78"/>
      <c r="Q161" s="78"/>
      <c r="R161" s="78"/>
      <c r="S161" s="78"/>
      <c r="T161" s="79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5" t="s">
        <v>73</v>
      </c>
      <c r="AU161" s="15" t="s">
        <v>74</v>
      </c>
      <c r="AY161" s="15" t="s">
        <v>365</v>
      </c>
      <c r="BK161" s="191">
        <f>SUM(BK162:BK166)</f>
        <v>0</v>
      </c>
    </row>
    <row r="162" s="2" customFormat="1" ht="16.32" customHeight="1">
      <c r="A162" s="34"/>
      <c r="B162" s="35"/>
      <c r="C162" s="205" t="s">
        <v>1</v>
      </c>
      <c r="D162" s="205" t="s">
        <v>147</v>
      </c>
      <c r="E162" s="206" t="s">
        <v>1</v>
      </c>
      <c r="F162" s="207" t="s">
        <v>1</v>
      </c>
      <c r="G162" s="208" t="s">
        <v>1</v>
      </c>
      <c r="H162" s="209"/>
      <c r="I162" s="210"/>
      <c r="J162" s="211">
        <f>BK162</f>
        <v>0</v>
      </c>
      <c r="K162" s="212"/>
      <c r="L162" s="35"/>
      <c r="M162" s="213" t="s">
        <v>1</v>
      </c>
      <c r="N162" s="214" t="s">
        <v>40</v>
      </c>
      <c r="O162" s="78"/>
      <c r="P162" s="78"/>
      <c r="Q162" s="78"/>
      <c r="R162" s="78"/>
      <c r="S162" s="78"/>
      <c r="T162" s="79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5" t="s">
        <v>365</v>
      </c>
      <c r="AU162" s="15" t="s">
        <v>82</v>
      </c>
      <c r="AY162" s="15" t="s">
        <v>365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I162*H162</f>
        <v>0</v>
      </c>
    </row>
    <row r="163" s="2" customFormat="1" ht="16.32" customHeight="1">
      <c r="A163" s="34"/>
      <c r="B163" s="35"/>
      <c r="C163" s="205" t="s">
        <v>1</v>
      </c>
      <c r="D163" s="205" t="s">
        <v>147</v>
      </c>
      <c r="E163" s="206" t="s">
        <v>1</v>
      </c>
      <c r="F163" s="207" t="s">
        <v>1</v>
      </c>
      <c r="G163" s="208" t="s">
        <v>1</v>
      </c>
      <c r="H163" s="209"/>
      <c r="I163" s="210"/>
      <c r="J163" s="211">
        <f>BK163</f>
        <v>0</v>
      </c>
      <c r="K163" s="212"/>
      <c r="L163" s="35"/>
      <c r="M163" s="213" t="s">
        <v>1</v>
      </c>
      <c r="N163" s="214" t="s">
        <v>40</v>
      </c>
      <c r="O163" s="78"/>
      <c r="P163" s="78"/>
      <c r="Q163" s="78"/>
      <c r="R163" s="78"/>
      <c r="S163" s="78"/>
      <c r="T163" s="79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5" t="s">
        <v>365</v>
      </c>
      <c r="AU163" s="15" t="s">
        <v>82</v>
      </c>
      <c r="AY163" s="15" t="s">
        <v>365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I163*H163</f>
        <v>0</v>
      </c>
    </row>
    <row r="164" s="2" customFormat="1" ht="16.32" customHeight="1">
      <c r="A164" s="34"/>
      <c r="B164" s="35"/>
      <c r="C164" s="205" t="s">
        <v>1</v>
      </c>
      <c r="D164" s="205" t="s">
        <v>147</v>
      </c>
      <c r="E164" s="206" t="s">
        <v>1</v>
      </c>
      <c r="F164" s="207" t="s">
        <v>1</v>
      </c>
      <c r="G164" s="208" t="s">
        <v>1</v>
      </c>
      <c r="H164" s="209"/>
      <c r="I164" s="210"/>
      <c r="J164" s="211">
        <f>BK164</f>
        <v>0</v>
      </c>
      <c r="K164" s="212"/>
      <c r="L164" s="35"/>
      <c r="M164" s="213" t="s">
        <v>1</v>
      </c>
      <c r="N164" s="214" t="s">
        <v>40</v>
      </c>
      <c r="O164" s="78"/>
      <c r="P164" s="78"/>
      <c r="Q164" s="78"/>
      <c r="R164" s="78"/>
      <c r="S164" s="78"/>
      <c r="T164" s="79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5" t="s">
        <v>365</v>
      </c>
      <c r="AU164" s="15" t="s">
        <v>82</v>
      </c>
      <c r="AY164" s="15" t="s">
        <v>365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I164*H164</f>
        <v>0</v>
      </c>
    </row>
    <row r="165" s="2" customFormat="1" ht="16.32" customHeight="1">
      <c r="A165" s="34"/>
      <c r="B165" s="35"/>
      <c r="C165" s="205" t="s">
        <v>1</v>
      </c>
      <c r="D165" s="205" t="s">
        <v>147</v>
      </c>
      <c r="E165" s="206" t="s">
        <v>1</v>
      </c>
      <c r="F165" s="207" t="s">
        <v>1</v>
      </c>
      <c r="G165" s="208" t="s">
        <v>1</v>
      </c>
      <c r="H165" s="209"/>
      <c r="I165" s="210"/>
      <c r="J165" s="211">
        <f>BK165</f>
        <v>0</v>
      </c>
      <c r="K165" s="212"/>
      <c r="L165" s="35"/>
      <c r="M165" s="213" t="s">
        <v>1</v>
      </c>
      <c r="N165" s="214" t="s">
        <v>40</v>
      </c>
      <c r="O165" s="78"/>
      <c r="P165" s="78"/>
      <c r="Q165" s="78"/>
      <c r="R165" s="78"/>
      <c r="S165" s="78"/>
      <c r="T165" s="79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T165" s="15" t="s">
        <v>365</v>
      </c>
      <c r="AU165" s="15" t="s">
        <v>82</v>
      </c>
      <c r="AY165" s="15" t="s">
        <v>365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I165*H165</f>
        <v>0</v>
      </c>
    </row>
    <row r="166" s="2" customFormat="1" ht="16.32" customHeight="1">
      <c r="A166" s="34"/>
      <c r="B166" s="35"/>
      <c r="C166" s="205" t="s">
        <v>1</v>
      </c>
      <c r="D166" s="205" t="s">
        <v>147</v>
      </c>
      <c r="E166" s="206" t="s">
        <v>1</v>
      </c>
      <c r="F166" s="207" t="s">
        <v>1</v>
      </c>
      <c r="G166" s="208" t="s">
        <v>1</v>
      </c>
      <c r="H166" s="209"/>
      <c r="I166" s="210"/>
      <c r="J166" s="211">
        <f>BK166</f>
        <v>0</v>
      </c>
      <c r="K166" s="212"/>
      <c r="L166" s="35"/>
      <c r="M166" s="213" t="s">
        <v>1</v>
      </c>
      <c r="N166" s="214" t="s">
        <v>40</v>
      </c>
      <c r="O166" s="215"/>
      <c r="P166" s="215"/>
      <c r="Q166" s="215"/>
      <c r="R166" s="215"/>
      <c r="S166" s="215"/>
      <c r="T166" s="216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5" t="s">
        <v>365</v>
      </c>
      <c r="AU166" s="15" t="s">
        <v>82</v>
      </c>
      <c r="AY166" s="15" t="s">
        <v>365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I166*H166</f>
        <v>0</v>
      </c>
    </row>
    <row r="167" s="2" customFormat="1" ht="6.96" customHeight="1">
      <c r="A167" s="34"/>
      <c r="B167" s="61"/>
      <c r="C167" s="62"/>
      <c r="D167" s="62"/>
      <c r="E167" s="62"/>
      <c r="F167" s="62"/>
      <c r="G167" s="62"/>
      <c r="H167" s="62"/>
      <c r="I167" s="62"/>
      <c r="J167" s="62"/>
      <c r="K167" s="62"/>
      <c r="L167" s="35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autoFilter ref="C122:K16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dataValidations count="2">
    <dataValidation type="list" allowBlank="1" showInputMessage="1" showErrorMessage="1" error="Povolené sú hodnoty K, M." sqref="D162:D167">
      <formula1>"K, M"</formula1>
    </dataValidation>
    <dataValidation type="list" allowBlank="1" showInputMessage="1" showErrorMessage="1" error="Povolené sú hodnoty základná, znížená, nulová." sqref="N162:N16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105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ŠKOLAKKLUB - REKONŠTRUKCIA EXTERIÉROV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106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953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9. 6. 2021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20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32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ROUND(J131,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ROUND((ROUND((SUM(BE131:BE289)),  2) + SUM(BE291:BE295)), 2)</f>
        <v>0</v>
      </c>
      <c r="G33" s="129"/>
      <c r="H33" s="129"/>
      <c r="I33" s="130">
        <v>0.20000000000000001</v>
      </c>
      <c r="J33" s="128">
        <f>ROUND((ROUND(((SUM(BE131:BE289))*I33),  2) + (SUM(BE291:BE295)*I33)),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ROUND((ROUND((SUM(BF131:BF289)),  2) + SUM(BF291:BF295)), 2)</f>
        <v>0</v>
      </c>
      <c r="G34" s="129"/>
      <c r="H34" s="129"/>
      <c r="I34" s="130">
        <v>0.20000000000000001</v>
      </c>
      <c r="J34" s="128">
        <f>ROUND((ROUND(((SUM(BF131:BF289))*I34),  2) + (SUM(BF291:BF295)*I34)),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ROUND((ROUND((SUM(BG131:BG289)),  2) + SUM(BG291:BG295)),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ROUND((ROUND((SUM(BH131:BH289)),  2) + SUM(BH291:BH295)),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ROUND((ROUND((SUM(BI131:BI289)),  2) + SUM(BI291:BI295)),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ŠKOLAKKLUB - REKONŠTRUKCIA EXTERIÉROV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106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99 - Sadové úpravy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Mestká časť Bratislava - Nové Mesto</v>
      </c>
      <c r="G89" s="34"/>
      <c r="H89" s="34"/>
      <c r="I89" s="28" t="s">
        <v>21</v>
      </c>
      <c r="J89" s="70" t="str">
        <f>IF(J12="","",J12)</f>
        <v>9. 6. 2021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Mestká časť Bratislava - Nové Mesto</v>
      </c>
      <c r="G91" s="34"/>
      <c r="H91" s="34"/>
      <c r="I91" s="28" t="s">
        <v>28</v>
      </c>
      <c r="J91" s="32" t="str">
        <f>E21</f>
        <v>LENKA GULACOVÁ, IRENEJ ŠEREŠ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arch. Irenej Šereš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109</v>
      </c>
      <c r="D94" s="133"/>
      <c r="E94" s="133"/>
      <c r="F94" s="133"/>
      <c r="G94" s="133"/>
      <c r="H94" s="133"/>
      <c r="I94" s="133"/>
      <c r="J94" s="142" t="s">
        <v>110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111</v>
      </c>
      <c r="D96" s="34"/>
      <c r="E96" s="34"/>
      <c r="F96" s="34"/>
      <c r="G96" s="34"/>
      <c r="H96" s="34"/>
      <c r="I96" s="34"/>
      <c r="J96" s="97">
        <f>J131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112</v>
      </c>
    </row>
    <row r="97" s="9" customFormat="1" ht="24.96" customHeight="1">
      <c r="A97" s="9"/>
      <c r="B97" s="144"/>
      <c r="C97" s="9"/>
      <c r="D97" s="145" t="s">
        <v>113</v>
      </c>
      <c r="E97" s="146"/>
      <c r="F97" s="146"/>
      <c r="G97" s="146"/>
      <c r="H97" s="146"/>
      <c r="I97" s="146"/>
      <c r="J97" s="147">
        <f>J132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954</v>
      </c>
      <c r="E98" s="150"/>
      <c r="F98" s="150"/>
      <c r="G98" s="150"/>
      <c r="H98" s="150"/>
      <c r="I98" s="150"/>
      <c r="J98" s="151">
        <f>J133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955</v>
      </c>
      <c r="E99" s="150"/>
      <c r="F99" s="150"/>
      <c r="G99" s="150"/>
      <c r="H99" s="150"/>
      <c r="I99" s="150"/>
      <c r="J99" s="151">
        <f>J149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956</v>
      </c>
      <c r="E100" s="150"/>
      <c r="F100" s="150"/>
      <c r="G100" s="150"/>
      <c r="H100" s="150"/>
      <c r="I100" s="150"/>
      <c r="J100" s="151">
        <f>J173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957</v>
      </c>
      <c r="E101" s="150"/>
      <c r="F101" s="150"/>
      <c r="G101" s="150"/>
      <c r="H101" s="150"/>
      <c r="I101" s="150"/>
      <c r="J101" s="151">
        <f>J181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958</v>
      </c>
      <c r="E102" s="150"/>
      <c r="F102" s="150"/>
      <c r="G102" s="150"/>
      <c r="H102" s="150"/>
      <c r="I102" s="150"/>
      <c r="J102" s="151">
        <f>J188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959</v>
      </c>
      <c r="E103" s="150"/>
      <c r="F103" s="150"/>
      <c r="G103" s="150"/>
      <c r="H103" s="150"/>
      <c r="I103" s="150"/>
      <c r="J103" s="151">
        <f>J195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8"/>
      <c r="C104" s="10"/>
      <c r="D104" s="149" t="s">
        <v>960</v>
      </c>
      <c r="E104" s="150"/>
      <c r="F104" s="150"/>
      <c r="G104" s="150"/>
      <c r="H104" s="150"/>
      <c r="I104" s="150"/>
      <c r="J104" s="151">
        <f>J204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8"/>
      <c r="C105" s="10"/>
      <c r="D105" s="149" t="s">
        <v>961</v>
      </c>
      <c r="E105" s="150"/>
      <c r="F105" s="150"/>
      <c r="G105" s="150"/>
      <c r="H105" s="150"/>
      <c r="I105" s="150"/>
      <c r="J105" s="151">
        <f>J213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962</v>
      </c>
      <c r="E106" s="150"/>
      <c r="F106" s="150"/>
      <c r="G106" s="150"/>
      <c r="H106" s="150"/>
      <c r="I106" s="150"/>
      <c r="J106" s="151">
        <f>J222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8"/>
      <c r="C107" s="10"/>
      <c r="D107" s="149" t="s">
        <v>963</v>
      </c>
      <c r="E107" s="150"/>
      <c r="F107" s="150"/>
      <c r="G107" s="150"/>
      <c r="H107" s="150"/>
      <c r="I107" s="150"/>
      <c r="J107" s="151">
        <f>J233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8"/>
      <c r="C108" s="10"/>
      <c r="D108" s="149" t="s">
        <v>964</v>
      </c>
      <c r="E108" s="150"/>
      <c r="F108" s="150"/>
      <c r="G108" s="150"/>
      <c r="H108" s="150"/>
      <c r="I108" s="150"/>
      <c r="J108" s="151">
        <f>J256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8"/>
      <c r="C109" s="10"/>
      <c r="D109" s="149" t="s">
        <v>965</v>
      </c>
      <c r="E109" s="150"/>
      <c r="F109" s="150"/>
      <c r="G109" s="150"/>
      <c r="H109" s="150"/>
      <c r="I109" s="150"/>
      <c r="J109" s="151">
        <f>J266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8"/>
      <c r="C110" s="10"/>
      <c r="D110" s="149" t="s">
        <v>966</v>
      </c>
      <c r="E110" s="150"/>
      <c r="F110" s="150"/>
      <c r="G110" s="150"/>
      <c r="H110" s="150"/>
      <c r="I110" s="150"/>
      <c r="J110" s="151">
        <f>J277</f>
        <v>0</v>
      </c>
      <c r="K110" s="10"/>
      <c r="L110" s="14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1.84" customHeight="1">
      <c r="A111" s="9"/>
      <c r="B111" s="144"/>
      <c r="C111" s="9"/>
      <c r="D111" s="152" t="s">
        <v>128</v>
      </c>
      <c r="E111" s="9"/>
      <c r="F111" s="9"/>
      <c r="G111" s="9"/>
      <c r="H111" s="9"/>
      <c r="I111" s="9"/>
      <c r="J111" s="153">
        <f>J290</f>
        <v>0</v>
      </c>
      <c r="K111" s="9"/>
      <c r="L111" s="14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="2" customFormat="1" ht="6.96" customHeight="1">
      <c r="A117" s="34"/>
      <c r="B117" s="63"/>
      <c r="C117" s="64"/>
      <c r="D117" s="64"/>
      <c r="E117" s="64"/>
      <c r="F117" s="64"/>
      <c r="G117" s="64"/>
      <c r="H117" s="64"/>
      <c r="I117" s="64"/>
      <c r="J117" s="64"/>
      <c r="K117" s="6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4.96" customHeight="1">
      <c r="A118" s="34"/>
      <c r="B118" s="35"/>
      <c r="C118" s="19" t="s">
        <v>129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15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122" t="str">
        <f>E7</f>
        <v>ŠKOLAKKLUB - REKONŠTRUKCIA EXTERIÉROV</v>
      </c>
      <c r="F121" s="28"/>
      <c r="G121" s="28"/>
      <c r="H121" s="28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106</v>
      </c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6.5" customHeight="1">
      <c r="A123" s="34"/>
      <c r="B123" s="35"/>
      <c r="C123" s="34"/>
      <c r="D123" s="34"/>
      <c r="E123" s="68" t="str">
        <f>E9</f>
        <v>99 - Sadové úpravy</v>
      </c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19</v>
      </c>
      <c r="D125" s="34"/>
      <c r="E125" s="34"/>
      <c r="F125" s="23" t="str">
        <f>F12</f>
        <v>Mestká časť Bratislava - Nové Mesto</v>
      </c>
      <c r="G125" s="34"/>
      <c r="H125" s="34"/>
      <c r="I125" s="28" t="s">
        <v>21</v>
      </c>
      <c r="J125" s="70" t="str">
        <f>IF(J12="","",J12)</f>
        <v>9. 6. 2021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25.65" customHeight="1">
      <c r="A127" s="34"/>
      <c r="B127" s="35"/>
      <c r="C127" s="28" t="s">
        <v>23</v>
      </c>
      <c r="D127" s="34"/>
      <c r="E127" s="34"/>
      <c r="F127" s="23" t="str">
        <f>E15</f>
        <v>Mestká časť Bratislava - Nové Mesto</v>
      </c>
      <c r="G127" s="34"/>
      <c r="H127" s="34"/>
      <c r="I127" s="28" t="s">
        <v>28</v>
      </c>
      <c r="J127" s="32" t="str">
        <f>E21</f>
        <v>LENKA GULACOVÁ, IRENEJ ŠEREŠ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5.15" customHeight="1">
      <c r="A128" s="34"/>
      <c r="B128" s="35"/>
      <c r="C128" s="28" t="s">
        <v>26</v>
      </c>
      <c r="D128" s="34"/>
      <c r="E128" s="34"/>
      <c r="F128" s="23" t="str">
        <f>IF(E18="","",E18)</f>
        <v>Vyplň údaj</v>
      </c>
      <c r="G128" s="34"/>
      <c r="H128" s="34"/>
      <c r="I128" s="28" t="s">
        <v>31</v>
      </c>
      <c r="J128" s="32" t="str">
        <f>E24</f>
        <v>Ing. arch. Irenej Šereš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0.32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11" customFormat="1" ht="29.28" customHeight="1">
      <c r="A130" s="154"/>
      <c r="B130" s="155"/>
      <c r="C130" s="156" t="s">
        <v>130</v>
      </c>
      <c r="D130" s="157" t="s">
        <v>59</v>
      </c>
      <c r="E130" s="157" t="s">
        <v>55</v>
      </c>
      <c r="F130" s="157" t="s">
        <v>56</v>
      </c>
      <c r="G130" s="157" t="s">
        <v>131</v>
      </c>
      <c r="H130" s="157" t="s">
        <v>132</v>
      </c>
      <c r="I130" s="157" t="s">
        <v>133</v>
      </c>
      <c r="J130" s="158" t="s">
        <v>110</v>
      </c>
      <c r="K130" s="159" t="s">
        <v>134</v>
      </c>
      <c r="L130" s="160"/>
      <c r="M130" s="87" t="s">
        <v>1</v>
      </c>
      <c r="N130" s="88" t="s">
        <v>38</v>
      </c>
      <c r="O130" s="88" t="s">
        <v>135</v>
      </c>
      <c r="P130" s="88" t="s">
        <v>136</v>
      </c>
      <c r="Q130" s="88" t="s">
        <v>137</v>
      </c>
      <c r="R130" s="88" t="s">
        <v>138</v>
      </c>
      <c r="S130" s="88" t="s">
        <v>139</v>
      </c>
      <c r="T130" s="89" t="s">
        <v>140</v>
      </c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</row>
    <row r="131" s="2" customFormat="1" ht="22.8" customHeight="1">
      <c r="A131" s="34"/>
      <c r="B131" s="35"/>
      <c r="C131" s="94" t="s">
        <v>111</v>
      </c>
      <c r="D131" s="34"/>
      <c r="E131" s="34"/>
      <c r="F131" s="34"/>
      <c r="G131" s="34"/>
      <c r="H131" s="34"/>
      <c r="I131" s="34"/>
      <c r="J131" s="161">
        <f>BK131</f>
        <v>0</v>
      </c>
      <c r="K131" s="34"/>
      <c r="L131" s="35"/>
      <c r="M131" s="90"/>
      <c r="N131" s="74"/>
      <c r="O131" s="91"/>
      <c r="P131" s="162">
        <f>P132+P290</f>
        <v>0</v>
      </c>
      <c r="Q131" s="91"/>
      <c r="R131" s="162">
        <f>R132+R290</f>
        <v>91.336477999999985</v>
      </c>
      <c r="S131" s="91"/>
      <c r="T131" s="163">
        <f>T132+T290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5" t="s">
        <v>73</v>
      </c>
      <c r="AU131" s="15" t="s">
        <v>112</v>
      </c>
      <c r="BK131" s="164">
        <f>BK132+BK290</f>
        <v>0</v>
      </c>
    </row>
    <row r="132" s="12" customFormat="1" ht="25.92" customHeight="1">
      <c r="A132" s="12"/>
      <c r="B132" s="165"/>
      <c r="C132" s="12"/>
      <c r="D132" s="166" t="s">
        <v>73</v>
      </c>
      <c r="E132" s="167" t="s">
        <v>141</v>
      </c>
      <c r="F132" s="167" t="s">
        <v>142</v>
      </c>
      <c r="G132" s="12"/>
      <c r="H132" s="12"/>
      <c r="I132" s="168"/>
      <c r="J132" s="153">
        <f>BK132</f>
        <v>0</v>
      </c>
      <c r="K132" s="12"/>
      <c r="L132" s="165"/>
      <c r="M132" s="169"/>
      <c r="N132" s="170"/>
      <c r="O132" s="170"/>
      <c r="P132" s="171">
        <f>P133+P149+P173+P181+P188+P195+P204+P213+P222+P233+P256+P266+P277</f>
        <v>0</v>
      </c>
      <c r="Q132" s="170"/>
      <c r="R132" s="171">
        <f>R133+R149+R173+R181+R188+R195+R204+R213+R222+R233+R256+R266+R277</f>
        <v>91.336477999999985</v>
      </c>
      <c r="S132" s="170"/>
      <c r="T132" s="172">
        <f>T133+T149+T173+T181+T188+T195+T204+T213+T222+T233+T256+T266+T277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6" t="s">
        <v>82</v>
      </c>
      <c r="AT132" s="173" t="s">
        <v>73</v>
      </c>
      <c r="AU132" s="173" t="s">
        <v>74</v>
      </c>
      <c r="AY132" s="166" t="s">
        <v>143</v>
      </c>
      <c r="BK132" s="174">
        <f>BK133+BK149+BK173+BK181+BK188+BK195+BK204+BK213+BK222+BK233+BK256+BK266+BK277</f>
        <v>0</v>
      </c>
    </row>
    <row r="133" s="12" customFormat="1" ht="22.8" customHeight="1">
      <c r="A133" s="12"/>
      <c r="B133" s="165"/>
      <c r="C133" s="12"/>
      <c r="D133" s="166" t="s">
        <v>73</v>
      </c>
      <c r="E133" s="175" t="s">
        <v>714</v>
      </c>
      <c r="F133" s="175" t="s">
        <v>967</v>
      </c>
      <c r="G133" s="12"/>
      <c r="H133" s="12"/>
      <c r="I133" s="168"/>
      <c r="J133" s="176">
        <f>BK133</f>
        <v>0</v>
      </c>
      <c r="K133" s="12"/>
      <c r="L133" s="165"/>
      <c r="M133" s="169"/>
      <c r="N133" s="170"/>
      <c r="O133" s="170"/>
      <c r="P133" s="171">
        <f>SUM(P134:P148)</f>
        <v>0</v>
      </c>
      <c r="Q133" s="170"/>
      <c r="R133" s="171">
        <f>SUM(R134:R148)</f>
        <v>50.639400000000002</v>
      </c>
      <c r="S133" s="170"/>
      <c r="T133" s="172">
        <f>SUM(T134:T148)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6" t="s">
        <v>82</v>
      </c>
      <c r="AT133" s="173" t="s">
        <v>73</v>
      </c>
      <c r="AU133" s="173" t="s">
        <v>82</v>
      </c>
      <c r="AY133" s="166" t="s">
        <v>143</v>
      </c>
      <c r="BK133" s="174">
        <f>SUM(BK134:BK148)</f>
        <v>0</v>
      </c>
    </row>
    <row r="134" s="2" customFormat="1" ht="24.15" customHeight="1">
      <c r="A134" s="34"/>
      <c r="B134" s="177"/>
      <c r="C134" s="178" t="s">
        <v>968</v>
      </c>
      <c r="D134" s="178" t="s">
        <v>147</v>
      </c>
      <c r="E134" s="179" t="s">
        <v>969</v>
      </c>
      <c r="F134" s="180" t="s">
        <v>970</v>
      </c>
      <c r="G134" s="181" t="s">
        <v>197</v>
      </c>
      <c r="H134" s="182">
        <v>3</v>
      </c>
      <c r="I134" s="183"/>
      <c r="J134" s="184">
        <f>ROUND(I134*H134,2)</f>
        <v>0</v>
      </c>
      <c r="K134" s="185"/>
      <c r="L134" s="35"/>
      <c r="M134" s="186" t="s">
        <v>1</v>
      </c>
      <c r="N134" s="187" t="s">
        <v>40</v>
      </c>
      <c r="O134" s="78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0" t="s">
        <v>144</v>
      </c>
      <c r="AT134" s="190" t="s">
        <v>147</v>
      </c>
      <c r="AU134" s="190" t="s">
        <v>151</v>
      </c>
      <c r="AY134" s="15" t="s">
        <v>143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5" t="s">
        <v>151</v>
      </c>
      <c r="BK134" s="191">
        <f>ROUND(I134*H134,2)</f>
        <v>0</v>
      </c>
      <c r="BL134" s="15" t="s">
        <v>144</v>
      </c>
      <c r="BM134" s="190" t="s">
        <v>971</v>
      </c>
    </row>
    <row r="135" s="2" customFormat="1" ht="24.15" customHeight="1">
      <c r="A135" s="34"/>
      <c r="B135" s="177"/>
      <c r="C135" s="178" t="s">
        <v>82</v>
      </c>
      <c r="D135" s="178" t="s">
        <v>147</v>
      </c>
      <c r="E135" s="179" t="s">
        <v>972</v>
      </c>
      <c r="F135" s="180" t="s">
        <v>973</v>
      </c>
      <c r="G135" s="181" t="s">
        <v>197</v>
      </c>
      <c r="H135" s="182">
        <v>28</v>
      </c>
      <c r="I135" s="183"/>
      <c r="J135" s="184">
        <f>ROUND(I135*H135,2)</f>
        <v>0</v>
      </c>
      <c r="K135" s="185"/>
      <c r="L135" s="35"/>
      <c r="M135" s="186" t="s">
        <v>1</v>
      </c>
      <c r="N135" s="187" t="s">
        <v>40</v>
      </c>
      <c r="O135" s="78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0" t="s">
        <v>144</v>
      </c>
      <c r="AT135" s="190" t="s">
        <v>147</v>
      </c>
      <c r="AU135" s="190" t="s">
        <v>151</v>
      </c>
      <c r="AY135" s="15" t="s">
        <v>143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5" t="s">
        <v>151</v>
      </c>
      <c r="BK135" s="191">
        <f>ROUND(I135*H135,2)</f>
        <v>0</v>
      </c>
      <c r="BL135" s="15" t="s">
        <v>144</v>
      </c>
      <c r="BM135" s="190" t="s">
        <v>974</v>
      </c>
    </row>
    <row r="136" s="2" customFormat="1" ht="24.15" customHeight="1">
      <c r="A136" s="34"/>
      <c r="B136" s="177"/>
      <c r="C136" s="178" t="s">
        <v>151</v>
      </c>
      <c r="D136" s="178" t="s">
        <v>147</v>
      </c>
      <c r="E136" s="179" t="s">
        <v>975</v>
      </c>
      <c r="F136" s="180" t="s">
        <v>976</v>
      </c>
      <c r="G136" s="181" t="s">
        <v>197</v>
      </c>
      <c r="H136" s="182">
        <v>28</v>
      </c>
      <c r="I136" s="183"/>
      <c r="J136" s="184">
        <f>ROUND(I136*H136,2)</f>
        <v>0</v>
      </c>
      <c r="K136" s="185"/>
      <c r="L136" s="35"/>
      <c r="M136" s="186" t="s">
        <v>1</v>
      </c>
      <c r="N136" s="187" t="s">
        <v>40</v>
      </c>
      <c r="O136" s="78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0" t="s">
        <v>144</v>
      </c>
      <c r="AT136" s="190" t="s">
        <v>147</v>
      </c>
      <c r="AU136" s="190" t="s">
        <v>151</v>
      </c>
      <c r="AY136" s="15" t="s">
        <v>143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5" t="s">
        <v>151</v>
      </c>
      <c r="BK136" s="191">
        <f>ROUND(I136*H136,2)</f>
        <v>0</v>
      </c>
      <c r="BL136" s="15" t="s">
        <v>144</v>
      </c>
      <c r="BM136" s="190" t="s">
        <v>977</v>
      </c>
    </row>
    <row r="137" s="2" customFormat="1" ht="24.15" customHeight="1">
      <c r="A137" s="34"/>
      <c r="B137" s="177"/>
      <c r="C137" s="178" t="s">
        <v>351</v>
      </c>
      <c r="D137" s="178" t="s">
        <v>147</v>
      </c>
      <c r="E137" s="179" t="s">
        <v>978</v>
      </c>
      <c r="F137" s="180" t="s">
        <v>979</v>
      </c>
      <c r="G137" s="181" t="s">
        <v>197</v>
      </c>
      <c r="H137" s="182">
        <v>28</v>
      </c>
      <c r="I137" s="183"/>
      <c r="J137" s="184">
        <f>ROUND(I137*H137,2)</f>
        <v>0</v>
      </c>
      <c r="K137" s="185"/>
      <c r="L137" s="35"/>
      <c r="M137" s="186" t="s">
        <v>1</v>
      </c>
      <c r="N137" s="187" t="s">
        <v>40</v>
      </c>
      <c r="O137" s="78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0" t="s">
        <v>144</v>
      </c>
      <c r="AT137" s="190" t="s">
        <v>147</v>
      </c>
      <c r="AU137" s="190" t="s">
        <v>151</v>
      </c>
      <c r="AY137" s="15" t="s">
        <v>143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5" t="s">
        <v>151</v>
      </c>
      <c r="BK137" s="191">
        <f>ROUND(I137*H137,2)</f>
        <v>0</v>
      </c>
      <c r="BL137" s="15" t="s">
        <v>144</v>
      </c>
      <c r="BM137" s="190" t="s">
        <v>980</v>
      </c>
    </row>
    <row r="138" s="2" customFormat="1" ht="24.15" customHeight="1">
      <c r="A138" s="34"/>
      <c r="B138" s="177"/>
      <c r="C138" s="178" t="s">
        <v>144</v>
      </c>
      <c r="D138" s="178" t="s">
        <v>147</v>
      </c>
      <c r="E138" s="179" t="s">
        <v>981</v>
      </c>
      <c r="F138" s="180" t="s">
        <v>982</v>
      </c>
      <c r="G138" s="181" t="s">
        <v>197</v>
      </c>
      <c r="H138" s="182">
        <v>84</v>
      </c>
      <c r="I138" s="183"/>
      <c r="J138" s="184">
        <f>ROUND(I138*H138,2)</f>
        <v>0</v>
      </c>
      <c r="K138" s="185"/>
      <c r="L138" s="35"/>
      <c r="M138" s="186" t="s">
        <v>1</v>
      </c>
      <c r="N138" s="187" t="s">
        <v>40</v>
      </c>
      <c r="O138" s="78"/>
      <c r="P138" s="188">
        <f>O138*H138</f>
        <v>0</v>
      </c>
      <c r="Q138" s="188">
        <v>0.0025999999999999999</v>
      </c>
      <c r="R138" s="188">
        <f>Q138*H138</f>
        <v>0.21839999999999998</v>
      </c>
      <c r="S138" s="188">
        <v>0</v>
      </c>
      <c r="T138" s="18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0" t="s">
        <v>144</v>
      </c>
      <c r="AT138" s="190" t="s">
        <v>147</v>
      </c>
      <c r="AU138" s="190" t="s">
        <v>151</v>
      </c>
      <c r="AY138" s="15" t="s">
        <v>143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5" t="s">
        <v>151</v>
      </c>
      <c r="BK138" s="191">
        <f>ROUND(I138*H138,2)</f>
        <v>0</v>
      </c>
      <c r="BL138" s="15" t="s">
        <v>144</v>
      </c>
      <c r="BM138" s="190" t="s">
        <v>983</v>
      </c>
    </row>
    <row r="139" s="2" customFormat="1" ht="21.75" customHeight="1">
      <c r="A139" s="34"/>
      <c r="B139" s="177"/>
      <c r="C139" s="192" t="s">
        <v>74</v>
      </c>
      <c r="D139" s="192" t="s">
        <v>160</v>
      </c>
      <c r="E139" s="193" t="s">
        <v>984</v>
      </c>
      <c r="F139" s="194" t="s">
        <v>985</v>
      </c>
      <c r="G139" s="195" t="s">
        <v>197</v>
      </c>
      <c r="H139" s="196">
        <v>2</v>
      </c>
      <c r="I139" s="197"/>
      <c r="J139" s="198">
        <f>ROUND(I139*H139,2)</f>
        <v>0</v>
      </c>
      <c r="K139" s="199"/>
      <c r="L139" s="200"/>
      <c r="M139" s="201" t="s">
        <v>1</v>
      </c>
      <c r="N139" s="202" t="s">
        <v>40</v>
      </c>
      <c r="O139" s="78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0" t="s">
        <v>163</v>
      </c>
      <c r="AT139" s="190" t="s">
        <v>160</v>
      </c>
      <c r="AU139" s="190" t="s">
        <v>151</v>
      </c>
      <c r="AY139" s="15" t="s">
        <v>143</v>
      </c>
      <c r="BE139" s="191">
        <f>IF(N139="základná",J139,0)</f>
        <v>0</v>
      </c>
      <c r="BF139" s="191">
        <f>IF(N139="znížená",J139,0)</f>
        <v>0</v>
      </c>
      <c r="BG139" s="191">
        <f>IF(N139="zákl. prenesená",J139,0)</f>
        <v>0</v>
      </c>
      <c r="BH139" s="191">
        <f>IF(N139="zníž. prenesená",J139,0)</f>
        <v>0</v>
      </c>
      <c r="BI139" s="191">
        <f>IF(N139="nulová",J139,0)</f>
        <v>0</v>
      </c>
      <c r="BJ139" s="15" t="s">
        <v>151</v>
      </c>
      <c r="BK139" s="191">
        <f>ROUND(I139*H139,2)</f>
        <v>0</v>
      </c>
      <c r="BL139" s="15" t="s">
        <v>144</v>
      </c>
      <c r="BM139" s="190" t="s">
        <v>151</v>
      </c>
    </row>
    <row r="140" s="2" customFormat="1" ht="24.15" customHeight="1">
      <c r="A140" s="34"/>
      <c r="B140" s="177"/>
      <c r="C140" s="192" t="s">
        <v>74</v>
      </c>
      <c r="D140" s="192" t="s">
        <v>160</v>
      </c>
      <c r="E140" s="193" t="s">
        <v>986</v>
      </c>
      <c r="F140" s="194" t="s">
        <v>987</v>
      </c>
      <c r="G140" s="195" t="s">
        <v>197</v>
      </c>
      <c r="H140" s="196">
        <v>9</v>
      </c>
      <c r="I140" s="197"/>
      <c r="J140" s="198">
        <f>ROUND(I140*H140,2)</f>
        <v>0</v>
      </c>
      <c r="K140" s="199"/>
      <c r="L140" s="200"/>
      <c r="M140" s="201" t="s">
        <v>1</v>
      </c>
      <c r="N140" s="202" t="s">
        <v>40</v>
      </c>
      <c r="O140" s="78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0" t="s">
        <v>163</v>
      </c>
      <c r="AT140" s="190" t="s">
        <v>160</v>
      </c>
      <c r="AU140" s="190" t="s">
        <v>151</v>
      </c>
      <c r="AY140" s="15" t="s">
        <v>143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5" t="s">
        <v>151</v>
      </c>
      <c r="BK140" s="191">
        <f>ROUND(I140*H140,2)</f>
        <v>0</v>
      </c>
      <c r="BL140" s="15" t="s">
        <v>144</v>
      </c>
      <c r="BM140" s="190" t="s">
        <v>144</v>
      </c>
    </row>
    <row r="141" s="2" customFormat="1" ht="24.15" customHeight="1">
      <c r="A141" s="34"/>
      <c r="B141" s="177"/>
      <c r="C141" s="192" t="s">
        <v>74</v>
      </c>
      <c r="D141" s="192" t="s">
        <v>160</v>
      </c>
      <c r="E141" s="193" t="s">
        <v>988</v>
      </c>
      <c r="F141" s="194" t="s">
        <v>989</v>
      </c>
      <c r="G141" s="195" t="s">
        <v>197</v>
      </c>
      <c r="H141" s="196">
        <v>1</v>
      </c>
      <c r="I141" s="197"/>
      <c r="J141" s="198">
        <f>ROUND(I141*H141,2)</f>
        <v>0</v>
      </c>
      <c r="K141" s="199"/>
      <c r="L141" s="200"/>
      <c r="M141" s="201" t="s">
        <v>1</v>
      </c>
      <c r="N141" s="202" t="s">
        <v>40</v>
      </c>
      <c r="O141" s="78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0" t="s">
        <v>163</v>
      </c>
      <c r="AT141" s="190" t="s">
        <v>160</v>
      </c>
      <c r="AU141" s="190" t="s">
        <v>151</v>
      </c>
      <c r="AY141" s="15" t="s">
        <v>143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5" t="s">
        <v>151</v>
      </c>
      <c r="BK141" s="191">
        <f>ROUND(I141*H141,2)</f>
        <v>0</v>
      </c>
      <c r="BL141" s="15" t="s">
        <v>144</v>
      </c>
      <c r="BM141" s="190" t="s">
        <v>165</v>
      </c>
    </row>
    <row r="142" s="2" customFormat="1" ht="24.15" customHeight="1">
      <c r="A142" s="34"/>
      <c r="B142" s="177"/>
      <c r="C142" s="192" t="s">
        <v>74</v>
      </c>
      <c r="D142" s="192" t="s">
        <v>160</v>
      </c>
      <c r="E142" s="193" t="s">
        <v>990</v>
      </c>
      <c r="F142" s="194" t="s">
        <v>991</v>
      </c>
      <c r="G142" s="195" t="s">
        <v>197</v>
      </c>
      <c r="H142" s="196">
        <v>8</v>
      </c>
      <c r="I142" s="197"/>
      <c r="J142" s="198">
        <f>ROUND(I142*H142,2)</f>
        <v>0</v>
      </c>
      <c r="K142" s="199"/>
      <c r="L142" s="200"/>
      <c r="M142" s="201" t="s">
        <v>1</v>
      </c>
      <c r="N142" s="202" t="s">
        <v>40</v>
      </c>
      <c r="O142" s="78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0" t="s">
        <v>163</v>
      </c>
      <c r="AT142" s="190" t="s">
        <v>160</v>
      </c>
      <c r="AU142" s="190" t="s">
        <v>151</v>
      </c>
      <c r="AY142" s="15" t="s">
        <v>143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5" t="s">
        <v>151</v>
      </c>
      <c r="BK142" s="191">
        <f>ROUND(I142*H142,2)</f>
        <v>0</v>
      </c>
      <c r="BL142" s="15" t="s">
        <v>144</v>
      </c>
      <c r="BM142" s="190" t="s">
        <v>163</v>
      </c>
    </row>
    <row r="143" s="2" customFormat="1" ht="24.15" customHeight="1">
      <c r="A143" s="34"/>
      <c r="B143" s="177"/>
      <c r="C143" s="192" t="s">
        <v>74</v>
      </c>
      <c r="D143" s="192" t="s">
        <v>160</v>
      </c>
      <c r="E143" s="193" t="s">
        <v>992</v>
      </c>
      <c r="F143" s="194" t="s">
        <v>993</v>
      </c>
      <c r="G143" s="195" t="s">
        <v>197</v>
      </c>
      <c r="H143" s="196">
        <v>3</v>
      </c>
      <c r="I143" s="197"/>
      <c r="J143" s="198">
        <f>ROUND(I143*H143,2)</f>
        <v>0</v>
      </c>
      <c r="K143" s="199"/>
      <c r="L143" s="200"/>
      <c r="M143" s="201" t="s">
        <v>1</v>
      </c>
      <c r="N143" s="202" t="s">
        <v>40</v>
      </c>
      <c r="O143" s="78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0" t="s">
        <v>163</v>
      </c>
      <c r="AT143" s="190" t="s">
        <v>160</v>
      </c>
      <c r="AU143" s="190" t="s">
        <v>151</v>
      </c>
      <c r="AY143" s="15" t="s">
        <v>143</v>
      </c>
      <c r="BE143" s="191">
        <f>IF(N143="základná",J143,0)</f>
        <v>0</v>
      </c>
      <c r="BF143" s="191">
        <f>IF(N143="znížená",J143,0)</f>
        <v>0</v>
      </c>
      <c r="BG143" s="191">
        <f>IF(N143="zákl. prenesená",J143,0)</f>
        <v>0</v>
      </c>
      <c r="BH143" s="191">
        <f>IF(N143="zníž. prenesená",J143,0)</f>
        <v>0</v>
      </c>
      <c r="BI143" s="191">
        <f>IF(N143="nulová",J143,0)</f>
        <v>0</v>
      </c>
      <c r="BJ143" s="15" t="s">
        <v>151</v>
      </c>
      <c r="BK143" s="191">
        <f>ROUND(I143*H143,2)</f>
        <v>0</v>
      </c>
      <c r="BL143" s="15" t="s">
        <v>144</v>
      </c>
      <c r="BM143" s="190" t="s">
        <v>758</v>
      </c>
    </row>
    <row r="144" s="2" customFormat="1" ht="16.5" customHeight="1">
      <c r="A144" s="34"/>
      <c r="B144" s="177"/>
      <c r="C144" s="192" t="s">
        <v>74</v>
      </c>
      <c r="D144" s="192" t="s">
        <v>160</v>
      </c>
      <c r="E144" s="193" t="s">
        <v>994</v>
      </c>
      <c r="F144" s="194" t="s">
        <v>995</v>
      </c>
      <c r="G144" s="195" t="s">
        <v>197</v>
      </c>
      <c r="H144" s="196">
        <v>5</v>
      </c>
      <c r="I144" s="197"/>
      <c r="J144" s="198">
        <f>ROUND(I144*H144,2)</f>
        <v>0</v>
      </c>
      <c r="K144" s="199"/>
      <c r="L144" s="200"/>
      <c r="M144" s="201" t="s">
        <v>1</v>
      </c>
      <c r="N144" s="202" t="s">
        <v>40</v>
      </c>
      <c r="O144" s="78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0" t="s">
        <v>163</v>
      </c>
      <c r="AT144" s="190" t="s">
        <v>160</v>
      </c>
      <c r="AU144" s="190" t="s">
        <v>151</v>
      </c>
      <c r="AY144" s="15" t="s">
        <v>143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5" t="s">
        <v>151</v>
      </c>
      <c r="BK144" s="191">
        <f>ROUND(I144*H144,2)</f>
        <v>0</v>
      </c>
      <c r="BL144" s="15" t="s">
        <v>144</v>
      </c>
      <c r="BM144" s="190" t="s">
        <v>501</v>
      </c>
    </row>
    <row r="145" s="2" customFormat="1" ht="16.5" customHeight="1">
      <c r="A145" s="34"/>
      <c r="B145" s="177"/>
      <c r="C145" s="192" t="s">
        <v>229</v>
      </c>
      <c r="D145" s="192" t="s">
        <v>160</v>
      </c>
      <c r="E145" s="193" t="s">
        <v>996</v>
      </c>
      <c r="F145" s="194" t="s">
        <v>997</v>
      </c>
      <c r="G145" s="195" t="s">
        <v>207</v>
      </c>
      <c r="H145" s="196">
        <v>44.799999999999997</v>
      </c>
      <c r="I145" s="197"/>
      <c r="J145" s="198">
        <f>ROUND(I145*H145,2)</f>
        <v>0</v>
      </c>
      <c r="K145" s="199"/>
      <c r="L145" s="200"/>
      <c r="M145" s="201" t="s">
        <v>1</v>
      </c>
      <c r="N145" s="202" t="s">
        <v>40</v>
      </c>
      <c r="O145" s="78"/>
      <c r="P145" s="188">
        <f>O145*H145</f>
        <v>0</v>
      </c>
      <c r="Q145" s="188">
        <v>1</v>
      </c>
      <c r="R145" s="188">
        <f>Q145*H145</f>
        <v>44.799999999999997</v>
      </c>
      <c r="S145" s="188">
        <v>0</v>
      </c>
      <c r="T145" s="18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0" t="s">
        <v>163</v>
      </c>
      <c r="AT145" s="190" t="s">
        <v>160</v>
      </c>
      <c r="AU145" s="190" t="s">
        <v>151</v>
      </c>
      <c r="AY145" s="15" t="s">
        <v>143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5" t="s">
        <v>151</v>
      </c>
      <c r="BK145" s="191">
        <f>ROUND(I145*H145,2)</f>
        <v>0</v>
      </c>
      <c r="BL145" s="15" t="s">
        <v>144</v>
      </c>
      <c r="BM145" s="190" t="s">
        <v>998</v>
      </c>
    </row>
    <row r="146" s="2" customFormat="1" ht="16.5" customHeight="1">
      <c r="A146" s="34"/>
      <c r="B146" s="177"/>
      <c r="C146" s="192" t="s">
        <v>496</v>
      </c>
      <c r="D146" s="192" t="s">
        <v>160</v>
      </c>
      <c r="E146" s="193" t="s">
        <v>999</v>
      </c>
      <c r="F146" s="194" t="s">
        <v>1000</v>
      </c>
      <c r="G146" s="195" t="s">
        <v>1001</v>
      </c>
      <c r="H146" s="196">
        <v>70</v>
      </c>
      <c r="I146" s="197"/>
      <c r="J146" s="198">
        <f>ROUND(I146*H146,2)</f>
        <v>0</v>
      </c>
      <c r="K146" s="199"/>
      <c r="L146" s="200"/>
      <c r="M146" s="201" t="s">
        <v>1</v>
      </c>
      <c r="N146" s="202" t="s">
        <v>40</v>
      </c>
      <c r="O146" s="78"/>
      <c r="P146" s="188">
        <f>O146*H146</f>
        <v>0</v>
      </c>
      <c r="Q146" s="188">
        <v>0.00029999999999999997</v>
      </c>
      <c r="R146" s="188">
        <f>Q146*H146</f>
        <v>0.020999999999999998</v>
      </c>
      <c r="S146" s="188">
        <v>0</v>
      </c>
      <c r="T146" s="18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0" t="s">
        <v>163</v>
      </c>
      <c r="AT146" s="190" t="s">
        <v>160</v>
      </c>
      <c r="AU146" s="190" t="s">
        <v>151</v>
      </c>
      <c r="AY146" s="15" t="s">
        <v>143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5" t="s">
        <v>151</v>
      </c>
      <c r="BK146" s="191">
        <f>ROUND(I146*H146,2)</f>
        <v>0</v>
      </c>
      <c r="BL146" s="15" t="s">
        <v>144</v>
      </c>
      <c r="BM146" s="190" t="s">
        <v>1002</v>
      </c>
    </row>
    <row r="147" s="2" customFormat="1" ht="24.15" customHeight="1">
      <c r="A147" s="34"/>
      <c r="B147" s="177"/>
      <c r="C147" s="178" t="s">
        <v>734</v>
      </c>
      <c r="D147" s="178" t="s">
        <v>147</v>
      </c>
      <c r="E147" s="179" t="s">
        <v>1003</v>
      </c>
      <c r="F147" s="180" t="s">
        <v>1004</v>
      </c>
      <c r="G147" s="181" t="s">
        <v>197</v>
      </c>
      <c r="H147" s="182">
        <v>28</v>
      </c>
      <c r="I147" s="183"/>
      <c r="J147" s="184">
        <f>ROUND(I147*H147,2)</f>
        <v>0</v>
      </c>
      <c r="K147" s="185"/>
      <c r="L147" s="35"/>
      <c r="M147" s="186" t="s">
        <v>1</v>
      </c>
      <c r="N147" s="187" t="s">
        <v>40</v>
      </c>
      <c r="O147" s="78"/>
      <c r="P147" s="188">
        <f>O147*H147</f>
        <v>0</v>
      </c>
      <c r="Q147" s="188">
        <v>0</v>
      </c>
      <c r="R147" s="188">
        <f>Q147*H147</f>
        <v>0</v>
      </c>
      <c r="S147" s="188">
        <v>0</v>
      </c>
      <c r="T147" s="18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0" t="s">
        <v>144</v>
      </c>
      <c r="AT147" s="190" t="s">
        <v>147</v>
      </c>
      <c r="AU147" s="190" t="s">
        <v>151</v>
      </c>
      <c r="AY147" s="15" t="s">
        <v>143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5" t="s">
        <v>151</v>
      </c>
      <c r="BK147" s="191">
        <f>ROUND(I147*H147,2)</f>
        <v>0</v>
      </c>
      <c r="BL147" s="15" t="s">
        <v>144</v>
      </c>
      <c r="BM147" s="190" t="s">
        <v>1005</v>
      </c>
    </row>
    <row r="148" s="2" customFormat="1" ht="24.15" customHeight="1">
      <c r="A148" s="34"/>
      <c r="B148" s="177"/>
      <c r="C148" s="192" t="s">
        <v>897</v>
      </c>
      <c r="D148" s="192" t="s">
        <v>160</v>
      </c>
      <c r="E148" s="193" t="s">
        <v>1006</v>
      </c>
      <c r="F148" s="194" t="s">
        <v>1007</v>
      </c>
      <c r="G148" s="195" t="s">
        <v>234</v>
      </c>
      <c r="H148" s="196">
        <v>5.5999999999999996</v>
      </c>
      <c r="I148" s="197"/>
      <c r="J148" s="198">
        <f>ROUND(I148*H148,2)</f>
        <v>0</v>
      </c>
      <c r="K148" s="199"/>
      <c r="L148" s="200"/>
      <c r="M148" s="201" t="s">
        <v>1</v>
      </c>
      <c r="N148" s="202" t="s">
        <v>40</v>
      </c>
      <c r="O148" s="78"/>
      <c r="P148" s="188">
        <f>O148*H148</f>
        <v>0</v>
      </c>
      <c r="Q148" s="188">
        <v>1</v>
      </c>
      <c r="R148" s="188">
        <f>Q148*H148</f>
        <v>5.5999999999999996</v>
      </c>
      <c r="S148" s="188">
        <v>0</v>
      </c>
      <c r="T148" s="18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0" t="s">
        <v>163</v>
      </c>
      <c r="AT148" s="190" t="s">
        <v>160</v>
      </c>
      <c r="AU148" s="190" t="s">
        <v>151</v>
      </c>
      <c r="AY148" s="15" t="s">
        <v>143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5" t="s">
        <v>151</v>
      </c>
      <c r="BK148" s="191">
        <f>ROUND(I148*H148,2)</f>
        <v>0</v>
      </c>
      <c r="BL148" s="15" t="s">
        <v>144</v>
      </c>
      <c r="BM148" s="190" t="s">
        <v>1008</v>
      </c>
    </row>
    <row r="149" s="12" customFormat="1" ht="22.8" customHeight="1">
      <c r="A149" s="12"/>
      <c r="B149" s="165"/>
      <c r="C149" s="12"/>
      <c r="D149" s="166" t="s">
        <v>73</v>
      </c>
      <c r="E149" s="175" t="s">
        <v>1009</v>
      </c>
      <c r="F149" s="175" t="s">
        <v>1010</v>
      </c>
      <c r="G149" s="12"/>
      <c r="H149" s="12"/>
      <c r="I149" s="168"/>
      <c r="J149" s="176">
        <f>BK149</f>
        <v>0</v>
      </c>
      <c r="K149" s="12"/>
      <c r="L149" s="165"/>
      <c r="M149" s="169"/>
      <c r="N149" s="170"/>
      <c r="O149" s="170"/>
      <c r="P149" s="171">
        <f>SUM(P150:P172)</f>
        <v>0</v>
      </c>
      <c r="Q149" s="170"/>
      <c r="R149" s="171">
        <f>SUM(R150:R172)</f>
        <v>25.939875000000001</v>
      </c>
      <c r="S149" s="170"/>
      <c r="T149" s="172">
        <f>SUM(T150:T172)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6" t="s">
        <v>82</v>
      </c>
      <c r="AT149" s="173" t="s">
        <v>73</v>
      </c>
      <c r="AU149" s="173" t="s">
        <v>82</v>
      </c>
      <c r="AY149" s="166" t="s">
        <v>143</v>
      </c>
      <c r="BK149" s="174">
        <f>SUM(BK150:BK172)</f>
        <v>0</v>
      </c>
    </row>
    <row r="150" s="2" customFormat="1" ht="37.8" customHeight="1">
      <c r="A150" s="34"/>
      <c r="B150" s="177"/>
      <c r="C150" s="178" t="s">
        <v>769</v>
      </c>
      <c r="D150" s="178" t="s">
        <v>147</v>
      </c>
      <c r="E150" s="179" t="s">
        <v>1011</v>
      </c>
      <c r="F150" s="180" t="s">
        <v>1012</v>
      </c>
      <c r="G150" s="181" t="s">
        <v>197</v>
      </c>
      <c r="H150" s="182">
        <v>523</v>
      </c>
      <c r="I150" s="183"/>
      <c r="J150" s="184">
        <f>ROUND(I150*H150,2)</f>
        <v>0</v>
      </c>
      <c r="K150" s="185"/>
      <c r="L150" s="35"/>
      <c r="M150" s="186" t="s">
        <v>1</v>
      </c>
      <c r="N150" s="187" t="s">
        <v>40</v>
      </c>
      <c r="O150" s="78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0" t="s">
        <v>144</v>
      </c>
      <c r="AT150" s="190" t="s">
        <v>147</v>
      </c>
      <c r="AU150" s="190" t="s">
        <v>151</v>
      </c>
      <c r="AY150" s="15" t="s">
        <v>143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5" t="s">
        <v>151</v>
      </c>
      <c r="BK150" s="191">
        <f>ROUND(I150*H150,2)</f>
        <v>0</v>
      </c>
      <c r="BL150" s="15" t="s">
        <v>144</v>
      </c>
      <c r="BM150" s="190" t="s">
        <v>1013</v>
      </c>
    </row>
    <row r="151" s="2" customFormat="1" ht="33" customHeight="1">
      <c r="A151" s="34"/>
      <c r="B151" s="177"/>
      <c r="C151" s="178" t="s">
        <v>414</v>
      </c>
      <c r="D151" s="178" t="s">
        <v>147</v>
      </c>
      <c r="E151" s="179" t="s">
        <v>1014</v>
      </c>
      <c r="F151" s="180" t="s">
        <v>1015</v>
      </c>
      <c r="G151" s="181" t="s">
        <v>197</v>
      </c>
      <c r="H151" s="182">
        <v>523</v>
      </c>
      <c r="I151" s="183"/>
      <c r="J151" s="184">
        <f>ROUND(I151*H151,2)</f>
        <v>0</v>
      </c>
      <c r="K151" s="185"/>
      <c r="L151" s="35"/>
      <c r="M151" s="186" t="s">
        <v>1</v>
      </c>
      <c r="N151" s="187" t="s">
        <v>40</v>
      </c>
      <c r="O151" s="78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0" t="s">
        <v>144</v>
      </c>
      <c r="AT151" s="190" t="s">
        <v>147</v>
      </c>
      <c r="AU151" s="190" t="s">
        <v>151</v>
      </c>
      <c r="AY151" s="15" t="s">
        <v>143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5" t="s">
        <v>151</v>
      </c>
      <c r="BK151" s="191">
        <f>ROUND(I151*H151,2)</f>
        <v>0</v>
      </c>
      <c r="BL151" s="15" t="s">
        <v>144</v>
      </c>
      <c r="BM151" s="190" t="s">
        <v>1016</v>
      </c>
    </row>
    <row r="152" s="2" customFormat="1" ht="16.5" customHeight="1">
      <c r="A152" s="34"/>
      <c r="B152" s="177"/>
      <c r="C152" s="192" t="s">
        <v>74</v>
      </c>
      <c r="D152" s="192" t="s">
        <v>160</v>
      </c>
      <c r="E152" s="193" t="s">
        <v>1017</v>
      </c>
      <c r="F152" s="194" t="s">
        <v>1018</v>
      </c>
      <c r="G152" s="195" t="s">
        <v>197</v>
      </c>
      <c r="H152" s="196">
        <v>35</v>
      </c>
      <c r="I152" s="197"/>
      <c r="J152" s="198">
        <f>ROUND(I152*H152,2)</f>
        <v>0</v>
      </c>
      <c r="K152" s="199"/>
      <c r="L152" s="200"/>
      <c r="M152" s="201" t="s">
        <v>1</v>
      </c>
      <c r="N152" s="202" t="s">
        <v>40</v>
      </c>
      <c r="O152" s="78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0" t="s">
        <v>163</v>
      </c>
      <c r="AT152" s="190" t="s">
        <v>160</v>
      </c>
      <c r="AU152" s="190" t="s">
        <v>151</v>
      </c>
      <c r="AY152" s="15" t="s">
        <v>143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5" t="s">
        <v>151</v>
      </c>
      <c r="BK152" s="191">
        <f>ROUND(I152*H152,2)</f>
        <v>0</v>
      </c>
      <c r="BL152" s="15" t="s">
        <v>144</v>
      </c>
      <c r="BM152" s="190" t="s">
        <v>930</v>
      </c>
    </row>
    <row r="153" s="2" customFormat="1" ht="16.5" customHeight="1">
      <c r="A153" s="34"/>
      <c r="B153" s="177"/>
      <c r="C153" s="192" t="s">
        <v>74</v>
      </c>
      <c r="D153" s="192" t="s">
        <v>160</v>
      </c>
      <c r="E153" s="193" t="s">
        <v>1019</v>
      </c>
      <c r="F153" s="194" t="s">
        <v>1020</v>
      </c>
      <c r="G153" s="195" t="s">
        <v>197</v>
      </c>
      <c r="H153" s="196">
        <v>36</v>
      </c>
      <c r="I153" s="197"/>
      <c r="J153" s="198">
        <f>ROUND(I153*H153,2)</f>
        <v>0</v>
      </c>
      <c r="K153" s="199"/>
      <c r="L153" s="200"/>
      <c r="M153" s="201" t="s">
        <v>1</v>
      </c>
      <c r="N153" s="202" t="s">
        <v>40</v>
      </c>
      <c r="O153" s="78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0" t="s">
        <v>163</v>
      </c>
      <c r="AT153" s="190" t="s">
        <v>160</v>
      </c>
      <c r="AU153" s="190" t="s">
        <v>151</v>
      </c>
      <c r="AY153" s="15" t="s">
        <v>143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5" t="s">
        <v>151</v>
      </c>
      <c r="BK153" s="191">
        <f>ROUND(I153*H153,2)</f>
        <v>0</v>
      </c>
      <c r="BL153" s="15" t="s">
        <v>144</v>
      </c>
      <c r="BM153" s="190" t="s">
        <v>414</v>
      </c>
    </row>
    <row r="154" s="2" customFormat="1" ht="21.75" customHeight="1">
      <c r="A154" s="34"/>
      <c r="B154" s="177"/>
      <c r="C154" s="192" t="s">
        <v>74</v>
      </c>
      <c r="D154" s="192" t="s">
        <v>160</v>
      </c>
      <c r="E154" s="193" t="s">
        <v>1021</v>
      </c>
      <c r="F154" s="194" t="s">
        <v>1022</v>
      </c>
      <c r="G154" s="195" t="s">
        <v>197</v>
      </c>
      <c r="H154" s="196">
        <v>34</v>
      </c>
      <c r="I154" s="197"/>
      <c r="J154" s="198">
        <f>ROUND(I154*H154,2)</f>
        <v>0</v>
      </c>
      <c r="K154" s="199"/>
      <c r="L154" s="200"/>
      <c r="M154" s="201" t="s">
        <v>1</v>
      </c>
      <c r="N154" s="202" t="s">
        <v>40</v>
      </c>
      <c r="O154" s="78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0" t="s">
        <v>163</v>
      </c>
      <c r="AT154" s="190" t="s">
        <v>160</v>
      </c>
      <c r="AU154" s="190" t="s">
        <v>151</v>
      </c>
      <c r="AY154" s="15" t="s">
        <v>143</v>
      </c>
      <c r="BE154" s="191">
        <f>IF(N154="základná",J154,0)</f>
        <v>0</v>
      </c>
      <c r="BF154" s="191">
        <f>IF(N154="znížená",J154,0)</f>
        <v>0</v>
      </c>
      <c r="BG154" s="191">
        <f>IF(N154="zákl. prenesená",J154,0)</f>
        <v>0</v>
      </c>
      <c r="BH154" s="191">
        <f>IF(N154="zníž. prenesená",J154,0)</f>
        <v>0</v>
      </c>
      <c r="BI154" s="191">
        <f>IF(N154="nulová",J154,0)</f>
        <v>0</v>
      </c>
      <c r="BJ154" s="15" t="s">
        <v>151</v>
      </c>
      <c r="BK154" s="191">
        <f>ROUND(I154*H154,2)</f>
        <v>0</v>
      </c>
      <c r="BL154" s="15" t="s">
        <v>144</v>
      </c>
      <c r="BM154" s="190" t="s">
        <v>235</v>
      </c>
    </row>
    <row r="155" s="2" customFormat="1" ht="24.15" customHeight="1">
      <c r="A155" s="34"/>
      <c r="B155" s="177"/>
      <c r="C155" s="192" t="s">
        <v>74</v>
      </c>
      <c r="D155" s="192" t="s">
        <v>160</v>
      </c>
      <c r="E155" s="193" t="s">
        <v>1023</v>
      </c>
      <c r="F155" s="194" t="s">
        <v>1024</v>
      </c>
      <c r="G155" s="195" t="s">
        <v>197</v>
      </c>
      <c r="H155" s="196">
        <v>25</v>
      </c>
      <c r="I155" s="197"/>
      <c r="J155" s="198">
        <f>ROUND(I155*H155,2)</f>
        <v>0</v>
      </c>
      <c r="K155" s="199"/>
      <c r="L155" s="200"/>
      <c r="M155" s="201" t="s">
        <v>1</v>
      </c>
      <c r="N155" s="202" t="s">
        <v>40</v>
      </c>
      <c r="O155" s="78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0" t="s">
        <v>163</v>
      </c>
      <c r="AT155" s="190" t="s">
        <v>160</v>
      </c>
      <c r="AU155" s="190" t="s">
        <v>151</v>
      </c>
      <c r="AY155" s="15" t="s">
        <v>143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5" t="s">
        <v>151</v>
      </c>
      <c r="BK155" s="191">
        <f>ROUND(I155*H155,2)</f>
        <v>0</v>
      </c>
      <c r="BL155" s="15" t="s">
        <v>144</v>
      </c>
      <c r="BM155" s="190" t="s">
        <v>146</v>
      </c>
    </row>
    <row r="156" s="2" customFormat="1" ht="16.5" customHeight="1">
      <c r="A156" s="34"/>
      <c r="B156" s="177"/>
      <c r="C156" s="192" t="s">
        <v>74</v>
      </c>
      <c r="D156" s="192" t="s">
        <v>160</v>
      </c>
      <c r="E156" s="193" t="s">
        <v>1025</v>
      </c>
      <c r="F156" s="194" t="s">
        <v>1026</v>
      </c>
      <c r="G156" s="195" t="s">
        <v>197</v>
      </c>
      <c r="H156" s="196">
        <v>35</v>
      </c>
      <c r="I156" s="197"/>
      <c r="J156" s="198">
        <f>ROUND(I156*H156,2)</f>
        <v>0</v>
      </c>
      <c r="K156" s="199"/>
      <c r="L156" s="200"/>
      <c r="M156" s="201" t="s">
        <v>1</v>
      </c>
      <c r="N156" s="202" t="s">
        <v>40</v>
      </c>
      <c r="O156" s="78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0" t="s">
        <v>163</v>
      </c>
      <c r="AT156" s="190" t="s">
        <v>160</v>
      </c>
      <c r="AU156" s="190" t="s">
        <v>151</v>
      </c>
      <c r="AY156" s="15" t="s">
        <v>143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5" t="s">
        <v>151</v>
      </c>
      <c r="BK156" s="191">
        <f>ROUND(I156*H156,2)</f>
        <v>0</v>
      </c>
      <c r="BL156" s="15" t="s">
        <v>144</v>
      </c>
      <c r="BM156" s="190" t="s">
        <v>159</v>
      </c>
    </row>
    <row r="157" s="2" customFormat="1" ht="16.5" customHeight="1">
      <c r="A157" s="34"/>
      <c r="B157" s="177"/>
      <c r="C157" s="192" t="s">
        <v>74</v>
      </c>
      <c r="D157" s="192" t="s">
        <v>160</v>
      </c>
      <c r="E157" s="193" t="s">
        <v>1027</v>
      </c>
      <c r="F157" s="194" t="s">
        <v>1028</v>
      </c>
      <c r="G157" s="195" t="s">
        <v>197</v>
      </c>
      <c r="H157" s="196">
        <v>93</v>
      </c>
      <c r="I157" s="197"/>
      <c r="J157" s="198">
        <f>ROUND(I157*H157,2)</f>
        <v>0</v>
      </c>
      <c r="K157" s="199"/>
      <c r="L157" s="200"/>
      <c r="M157" s="201" t="s">
        <v>1</v>
      </c>
      <c r="N157" s="202" t="s">
        <v>40</v>
      </c>
      <c r="O157" s="78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0" t="s">
        <v>163</v>
      </c>
      <c r="AT157" s="190" t="s">
        <v>160</v>
      </c>
      <c r="AU157" s="190" t="s">
        <v>151</v>
      </c>
      <c r="AY157" s="15" t="s">
        <v>143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5" t="s">
        <v>151</v>
      </c>
      <c r="BK157" s="191">
        <f>ROUND(I157*H157,2)</f>
        <v>0</v>
      </c>
      <c r="BL157" s="15" t="s">
        <v>144</v>
      </c>
      <c r="BM157" s="190" t="s">
        <v>231</v>
      </c>
    </row>
    <row r="158" s="2" customFormat="1" ht="16.5" customHeight="1">
      <c r="A158" s="34"/>
      <c r="B158" s="177"/>
      <c r="C158" s="192" t="s">
        <v>74</v>
      </c>
      <c r="D158" s="192" t="s">
        <v>160</v>
      </c>
      <c r="E158" s="193" t="s">
        <v>1029</v>
      </c>
      <c r="F158" s="194" t="s">
        <v>1030</v>
      </c>
      <c r="G158" s="195" t="s">
        <v>197</v>
      </c>
      <c r="H158" s="196">
        <v>63</v>
      </c>
      <c r="I158" s="197"/>
      <c r="J158" s="198">
        <f>ROUND(I158*H158,2)</f>
        <v>0</v>
      </c>
      <c r="K158" s="199"/>
      <c r="L158" s="200"/>
      <c r="M158" s="201" t="s">
        <v>1</v>
      </c>
      <c r="N158" s="202" t="s">
        <v>40</v>
      </c>
      <c r="O158" s="78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0" t="s">
        <v>163</v>
      </c>
      <c r="AT158" s="190" t="s">
        <v>160</v>
      </c>
      <c r="AU158" s="190" t="s">
        <v>151</v>
      </c>
      <c r="AY158" s="15" t="s">
        <v>143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5" t="s">
        <v>151</v>
      </c>
      <c r="BK158" s="191">
        <f>ROUND(I158*H158,2)</f>
        <v>0</v>
      </c>
      <c r="BL158" s="15" t="s">
        <v>144</v>
      </c>
      <c r="BM158" s="190" t="s">
        <v>247</v>
      </c>
    </row>
    <row r="159" s="2" customFormat="1" ht="16.5" customHeight="1">
      <c r="A159" s="34"/>
      <c r="B159" s="177"/>
      <c r="C159" s="192" t="s">
        <v>74</v>
      </c>
      <c r="D159" s="192" t="s">
        <v>160</v>
      </c>
      <c r="E159" s="193" t="s">
        <v>1031</v>
      </c>
      <c r="F159" s="194" t="s">
        <v>1032</v>
      </c>
      <c r="G159" s="195" t="s">
        <v>197</v>
      </c>
      <c r="H159" s="196">
        <v>48</v>
      </c>
      <c r="I159" s="197"/>
      <c r="J159" s="198">
        <f>ROUND(I159*H159,2)</f>
        <v>0</v>
      </c>
      <c r="K159" s="199"/>
      <c r="L159" s="200"/>
      <c r="M159" s="201" t="s">
        <v>1</v>
      </c>
      <c r="N159" s="202" t="s">
        <v>40</v>
      </c>
      <c r="O159" s="78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0" t="s">
        <v>163</v>
      </c>
      <c r="AT159" s="190" t="s">
        <v>160</v>
      </c>
      <c r="AU159" s="190" t="s">
        <v>151</v>
      </c>
      <c r="AY159" s="15" t="s">
        <v>143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5" t="s">
        <v>151</v>
      </c>
      <c r="BK159" s="191">
        <f>ROUND(I159*H159,2)</f>
        <v>0</v>
      </c>
      <c r="BL159" s="15" t="s">
        <v>144</v>
      </c>
      <c r="BM159" s="190" t="s">
        <v>642</v>
      </c>
    </row>
    <row r="160" s="2" customFormat="1" ht="16.5" customHeight="1">
      <c r="A160" s="34"/>
      <c r="B160" s="177"/>
      <c r="C160" s="192" t="s">
        <v>74</v>
      </c>
      <c r="D160" s="192" t="s">
        <v>160</v>
      </c>
      <c r="E160" s="193" t="s">
        <v>1033</v>
      </c>
      <c r="F160" s="194" t="s">
        <v>1034</v>
      </c>
      <c r="G160" s="195" t="s">
        <v>197</v>
      </c>
      <c r="H160" s="196">
        <v>16</v>
      </c>
      <c r="I160" s="197"/>
      <c r="J160" s="198">
        <f>ROUND(I160*H160,2)</f>
        <v>0</v>
      </c>
      <c r="K160" s="199"/>
      <c r="L160" s="200"/>
      <c r="M160" s="201" t="s">
        <v>1</v>
      </c>
      <c r="N160" s="202" t="s">
        <v>40</v>
      </c>
      <c r="O160" s="78"/>
      <c r="P160" s="188">
        <f>O160*H160</f>
        <v>0</v>
      </c>
      <c r="Q160" s="188">
        <v>0</v>
      </c>
      <c r="R160" s="188">
        <f>Q160*H160</f>
        <v>0</v>
      </c>
      <c r="S160" s="188">
        <v>0</v>
      </c>
      <c r="T160" s="189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0" t="s">
        <v>163</v>
      </c>
      <c r="AT160" s="190" t="s">
        <v>160</v>
      </c>
      <c r="AU160" s="190" t="s">
        <v>151</v>
      </c>
      <c r="AY160" s="15" t="s">
        <v>143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5" t="s">
        <v>151</v>
      </c>
      <c r="BK160" s="191">
        <f>ROUND(I160*H160,2)</f>
        <v>0</v>
      </c>
      <c r="BL160" s="15" t="s">
        <v>144</v>
      </c>
      <c r="BM160" s="190" t="s">
        <v>648</v>
      </c>
    </row>
    <row r="161" s="2" customFormat="1" ht="24.15" customHeight="1">
      <c r="A161" s="34"/>
      <c r="B161" s="177"/>
      <c r="C161" s="192" t="s">
        <v>74</v>
      </c>
      <c r="D161" s="192" t="s">
        <v>160</v>
      </c>
      <c r="E161" s="193" t="s">
        <v>1035</v>
      </c>
      <c r="F161" s="194" t="s">
        <v>1036</v>
      </c>
      <c r="G161" s="195" t="s">
        <v>197</v>
      </c>
      <c r="H161" s="196">
        <v>8</v>
      </c>
      <c r="I161" s="197"/>
      <c r="J161" s="198">
        <f>ROUND(I161*H161,2)</f>
        <v>0</v>
      </c>
      <c r="K161" s="199"/>
      <c r="L161" s="200"/>
      <c r="M161" s="201" t="s">
        <v>1</v>
      </c>
      <c r="N161" s="202" t="s">
        <v>40</v>
      </c>
      <c r="O161" s="78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0" t="s">
        <v>163</v>
      </c>
      <c r="AT161" s="190" t="s">
        <v>160</v>
      </c>
      <c r="AU161" s="190" t="s">
        <v>151</v>
      </c>
      <c r="AY161" s="15" t="s">
        <v>143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5" t="s">
        <v>151</v>
      </c>
      <c r="BK161" s="191">
        <f>ROUND(I161*H161,2)</f>
        <v>0</v>
      </c>
      <c r="BL161" s="15" t="s">
        <v>144</v>
      </c>
      <c r="BM161" s="190" t="s">
        <v>620</v>
      </c>
    </row>
    <row r="162" s="2" customFormat="1" ht="16.5" customHeight="1">
      <c r="A162" s="34"/>
      <c r="B162" s="177"/>
      <c r="C162" s="192" t="s">
        <v>74</v>
      </c>
      <c r="D162" s="192" t="s">
        <v>160</v>
      </c>
      <c r="E162" s="193" t="s">
        <v>1037</v>
      </c>
      <c r="F162" s="194" t="s">
        <v>1038</v>
      </c>
      <c r="G162" s="195" t="s">
        <v>197</v>
      </c>
      <c r="H162" s="196">
        <v>50</v>
      </c>
      <c r="I162" s="197"/>
      <c r="J162" s="198">
        <f>ROUND(I162*H162,2)</f>
        <v>0</v>
      </c>
      <c r="K162" s="199"/>
      <c r="L162" s="200"/>
      <c r="M162" s="201" t="s">
        <v>1</v>
      </c>
      <c r="N162" s="202" t="s">
        <v>40</v>
      </c>
      <c r="O162" s="78"/>
      <c r="P162" s="188">
        <f>O162*H162</f>
        <v>0</v>
      </c>
      <c r="Q162" s="188">
        <v>0</v>
      </c>
      <c r="R162" s="188">
        <f>Q162*H162</f>
        <v>0</v>
      </c>
      <c r="S162" s="188">
        <v>0</v>
      </c>
      <c r="T162" s="189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0" t="s">
        <v>163</v>
      </c>
      <c r="AT162" s="190" t="s">
        <v>160</v>
      </c>
      <c r="AU162" s="190" t="s">
        <v>151</v>
      </c>
      <c r="AY162" s="15" t="s">
        <v>143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5" t="s">
        <v>151</v>
      </c>
      <c r="BK162" s="191">
        <f>ROUND(I162*H162,2)</f>
        <v>0</v>
      </c>
      <c r="BL162" s="15" t="s">
        <v>144</v>
      </c>
      <c r="BM162" s="190" t="s">
        <v>628</v>
      </c>
    </row>
    <row r="163" s="2" customFormat="1" ht="16.5" customHeight="1">
      <c r="A163" s="34"/>
      <c r="B163" s="177"/>
      <c r="C163" s="192" t="s">
        <v>74</v>
      </c>
      <c r="D163" s="192" t="s">
        <v>160</v>
      </c>
      <c r="E163" s="193" t="s">
        <v>1039</v>
      </c>
      <c r="F163" s="194" t="s">
        <v>1040</v>
      </c>
      <c r="G163" s="195" t="s">
        <v>197</v>
      </c>
      <c r="H163" s="196">
        <v>50</v>
      </c>
      <c r="I163" s="197"/>
      <c r="J163" s="198">
        <f>ROUND(I163*H163,2)</f>
        <v>0</v>
      </c>
      <c r="K163" s="199"/>
      <c r="L163" s="200"/>
      <c r="M163" s="201" t="s">
        <v>1</v>
      </c>
      <c r="N163" s="202" t="s">
        <v>40</v>
      </c>
      <c r="O163" s="78"/>
      <c r="P163" s="188">
        <f>O163*H163</f>
        <v>0</v>
      </c>
      <c r="Q163" s="188">
        <v>0</v>
      </c>
      <c r="R163" s="188">
        <f>Q163*H163</f>
        <v>0</v>
      </c>
      <c r="S163" s="188">
        <v>0</v>
      </c>
      <c r="T163" s="18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0" t="s">
        <v>163</v>
      </c>
      <c r="AT163" s="190" t="s">
        <v>160</v>
      </c>
      <c r="AU163" s="190" t="s">
        <v>151</v>
      </c>
      <c r="AY163" s="15" t="s">
        <v>143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5" t="s">
        <v>151</v>
      </c>
      <c r="BK163" s="191">
        <f>ROUND(I163*H163,2)</f>
        <v>0</v>
      </c>
      <c r="BL163" s="15" t="s">
        <v>144</v>
      </c>
      <c r="BM163" s="190" t="s">
        <v>826</v>
      </c>
    </row>
    <row r="164" s="2" customFormat="1" ht="16.5" customHeight="1">
      <c r="A164" s="34"/>
      <c r="B164" s="177"/>
      <c r="C164" s="192" t="s">
        <v>74</v>
      </c>
      <c r="D164" s="192" t="s">
        <v>160</v>
      </c>
      <c r="E164" s="193" t="s">
        <v>1041</v>
      </c>
      <c r="F164" s="194" t="s">
        <v>1042</v>
      </c>
      <c r="G164" s="195" t="s">
        <v>197</v>
      </c>
      <c r="H164" s="196">
        <v>30</v>
      </c>
      <c r="I164" s="197"/>
      <c r="J164" s="198">
        <f>ROUND(I164*H164,2)</f>
        <v>0</v>
      </c>
      <c r="K164" s="199"/>
      <c r="L164" s="200"/>
      <c r="M164" s="201" t="s">
        <v>1</v>
      </c>
      <c r="N164" s="202" t="s">
        <v>40</v>
      </c>
      <c r="O164" s="78"/>
      <c r="P164" s="188">
        <f>O164*H164</f>
        <v>0</v>
      </c>
      <c r="Q164" s="188">
        <v>0</v>
      </c>
      <c r="R164" s="188">
        <f>Q164*H164</f>
        <v>0</v>
      </c>
      <c r="S164" s="188">
        <v>0</v>
      </c>
      <c r="T164" s="18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0" t="s">
        <v>163</v>
      </c>
      <c r="AT164" s="190" t="s">
        <v>160</v>
      </c>
      <c r="AU164" s="190" t="s">
        <v>151</v>
      </c>
      <c r="AY164" s="15" t="s">
        <v>143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5" t="s">
        <v>151</v>
      </c>
      <c r="BK164" s="191">
        <f>ROUND(I164*H164,2)</f>
        <v>0</v>
      </c>
      <c r="BL164" s="15" t="s">
        <v>144</v>
      </c>
      <c r="BM164" s="190" t="s">
        <v>668</v>
      </c>
    </row>
    <row r="165" s="2" customFormat="1" ht="16.5" customHeight="1">
      <c r="A165" s="34"/>
      <c r="B165" s="177"/>
      <c r="C165" s="192" t="s">
        <v>308</v>
      </c>
      <c r="D165" s="192" t="s">
        <v>160</v>
      </c>
      <c r="E165" s="193" t="s">
        <v>999</v>
      </c>
      <c r="F165" s="194" t="s">
        <v>1000</v>
      </c>
      <c r="G165" s="195" t="s">
        <v>1001</v>
      </c>
      <c r="H165" s="196">
        <v>9750</v>
      </c>
      <c r="I165" s="197"/>
      <c r="J165" s="198">
        <f>ROUND(I165*H165,2)</f>
        <v>0</v>
      </c>
      <c r="K165" s="199"/>
      <c r="L165" s="200"/>
      <c r="M165" s="201" t="s">
        <v>1</v>
      </c>
      <c r="N165" s="202" t="s">
        <v>40</v>
      </c>
      <c r="O165" s="78"/>
      <c r="P165" s="188">
        <f>O165*H165</f>
        <v>0</v>
      </c>
      <c r="Q165" s="188">
        <v>0.00029999999999999997</v>
      </c>
      <c r="R165" s="188">
        <f>Q165*H165</f>
        <v>2.9249999999999998</v>
      </c>
      <c r="S165" s="188">
        <v>0</v>
      </c>
      <c r="T165" s="189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0" t="s">
        <v>163</v>
      </c>
      <c r="AT165" s="190" t="s">
        <v>160</v>
      </c>
      <c r="AU165" s="190" t="s">
        <v>151</v>
      </c>
      <c r="AY165" s="15" t="s">
        <v>143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5" t="s">
        <v>151</v>
      </c>
      <c r="BK165" s="191">
        <f>ROUND(I165*H165,2)</f>
        <v>0</v>
      </c>
      <c r="BL165" s="15" t="s">
        <v>144</v>
      </c>
      <c r="BM165" s="190" t="s">
        <v>1043</v>
      </c>
    </row>
    <row r="166" s="2" customFormat="1" ht="37.8" customHeight="1">
      <c r="A166" s="34"/>
      <c r="B166" s="177"/>
      <c r="C166" s="178" t="s">
        <v>418</v>
      </c>
      <c r="D166" s="178" t="s">
        <v>147</v>
      </c>
      <c r="E166" s="179" t="s">
        <v>1044</v>
      </c>
      <c r="F166" s="180" t="s">
        <v>1045</v>
      </c>
      <c r="G166" s="181" t="s">
        <v>197</v>
      </c>
      <c r="H166" s="182">
        <v>17</v>
      </c>
      <c r="I166" s="183"/>
      <c r="J166" s="184">
        <f>ROUND(I166*H166,2)</f>
        <v>0</v>
      </c>
      <c r="K166" s="185"/>
      <c r="L166" s="35"/>
      <c r="M166" s="186" t="s">
        <v>1</v>
      </c>
      <c r="N166" s="187" t="s">
        <v>40</v>
      </c>
      <c r="O166" s="78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0" t="s">
        <v>144</v>
      </c>
      <c r="AT166" s="190" t="s">
        <v>147</v>
      </c>
      <c r="AU166" s="190" t="s">
        <v>151</v>
      </c>
      <c r="AY166" s="15" t="s">
        <v>143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5" t="s">
        <v>151</v>
      </c>
      <c r="BK166" s="191">
        <f>ROUND(I166*H166,2)</f>
        <v>0</v>
      </c>
      <c r="BL166" s="15" t="s">
        <v>144</v>
      </c>
      <c r="BM166" s="190" t="s">
        <v>1046</v>
      </c>
    </row>
    <row r="167" s="2" customFormat="1" ht="33" customHeight="1">
      <c r="A167" s="34"/>
      <c r="B167" s="177"/>
      <c r="C167" s="178" t="s">
        <v>235</v>
      </c>
      <c r="D167" s="178" t="s">
        <v>147</v>
      </c>
      <c r="E167" s="179" t="s">
        <v>1047</v>
      </c>
      <c r="F167" s="180" t="s">
        <v>1048</v>
      </c>
      <c r="G167" s="181" t="s">
        <v>197</v>
      </c>
      <c r="H167" s="182">
        <v>17</v>
      </c>
      <c r="I167" s="183"/>
      <c r="J167" s="184">
        <f>ROUND(I167*H167,2)</f>
        <v>0</v>
      </c>
      <c r="K167" s="185"/>
      <c r="L167" s="35"/>
      <c r="M167" s="186" t="s">
        <v>1</v>
      </c>
      <c r="N167" s="187" t="s">
        <v>40</v>
      </c>
      <c r="O167" s="78"/>
      <c r="P167" s="188">
        <f>O167*H167</f>
        <v>0</v>
      </c>
      <c r="Q167" s="188">
        <v>0</v>
      </c>
      <c r="R167" s="188">
        <f>Q167*H167</f>
        <v>0</v>
      </c>
      <c r="S167" s="188">
        <v>0</v>
      </c>
      <c r="T167" s="189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0" t="s">
        <v>144</v>
      </c>
      <c r="AT167" s="190" t="s">
        <v>147</v>
      </c>
      <c r="AU167" s="190" t="s">
        <v>151</v>
      </c>
      <c r="AY167" s="15" t="s">
        <v>143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5" t="s">
        <v>151</v>
      </c>
      <c r="BK167" s="191">
        <f>ROUND(I167*H167,2)</f>
        <v>0</v>
      </c>
      <c r="BL167" s="15" t="s">
        <v>144</v>
      </c>
      <c r="BM167" s="190" t="s">
        <v>1049</v>
      </c>
    </row>
    <row r="168" s="2" customFormat="1" ht="24.15" customHeight="1">
      <c r="A168" s="34"/>
      <c r="B168" s="177"/>
      <c r="C168" s="192" t="s">
        <v>74</v>
      </c>
      <c r="D168" s="192" t="s">
        <v>160</v>
      </c>
      <c r="E168" s="193" t="s">
        <v>1050</v>
      </c>
      <c r="F168" s="194" t="s">
        <v>1051</v>
      </c>
      <c r="G168" s="195" t="s">
        <v>197</v>
      </c>
      <c r="H168" s="196">
        <v>10</v>
      </c>
      <c r="I168" s="197"/>
      <c r="J168" s="198">
        <f>ROUND(I168*H168,2)</f>
        <v>0</v>
      </c>
      <c r="K168" s="199"/>
      <c r="L168" s="200"/>
      <c r="M168" s="201" t="s">
        <v>1</v>
      </c>
      <c r="N168" s="202" t="s">
        <v>40</v>
      </c>
      <c r="O168" s="78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0" t="s">
        <v>163</v>
      </c>
      <c r="AT168" s="190" t="s">
        <v>160</v>
      </c>
      <c r="AU168" s="190" t="s">
        <v>151</v>
      </c>
      <c r="AY168" s="15" t="s">
        <v>143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5" t="s">
        <v>151</v>
      </c>
      <c r="BK168" s="191">
        <f>ROUND(I168*H168,2)</f>
        <v>0</v>
      </c>
      <c r="BL168" s="15" t="s">
        <v>144</v>
      </c>
      <c r="BM168" s="190" t="s">
        <v>410</v>
      </c>
    </row>
    <row r="169" s="2" customFormat="1" ht="24.15" customHeight="1">
      <c r="A169" s="34"/>
      <c r="B169" s="177"/>
      <c r="C169" s="192" t="s">
        <v>74</v>
      </c>
      <c r="D169" s="192" t="s">
        <v>160</v>
      </c>
      <c r="E169" s="193" t="s">
        <v>1052</v>
      </c>
      <c r="F169" s="194" t="s">
        <v>1053</v>
      </c>
      <c r="G169" s="195" t="s">
        <v>197</v>
      </c>
      <c r="H169" s="196">
        <v>7</v>
      </c>
      <c r="I169" s="197"/>
      <c r="J169" s="198">
        <f>ROUND(I169*H169,2)</f>
        <v>0</v>
      </c>
      <c r="K169" s="199"/>
      <c r="L169" s="200"/>
      <c r="M169" s="201" t="s">
        <v>1</v>
      </c>
      <c r="N169" s="202" t="s">
        <v>40</v>
      </c>
      <c r="O169" s="78"/>
      <c r="P169" s="188">
        <f>O169*H169</f>
        <v>0</v>
      </c>
      <c r="Q169" s="188">
        <v>0</v>
      </c>
      <c r="R169" s="188">
        <f>Q169*H169</f>
        <v>0</v>
      </c>
      <c r="S169" s="188">
        <v>0</v>
      </c>
      <c r="T169" s="189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0" t="s">
        <v>163</v>
      </c>
      <c r="AT169" s="190" t="s">
        <v>160</v>
      </c>
      <c r="AU169" s="190" t="s">
        <v>151</v>
      </c>
      <c r="AY169" s="15" t="s">
        <v>143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5" t="s">
        <v>151</v>
      </c>
      <c r="BK169" s="191">
        <f>ROUND(I169*H169,2)</f>
        <v>0</v>
      </c>
      <c r="BL169" s="15" t="s">
        <v>144</v>
      </c>
      <c r="BM169" s="190" t="s">
        <v>793</v>
      </c>
    </row>
    <row r="170" s="2" customFormat="1" ht="24.15" customHeight="1">
      <c r="A170" s="34"/>
      <c r="B170" s="177"/>
      <c r="C170" s="178" t="s">
        <v>1054</v>
      </c>
      <c r="D170" s="178" t="s">
        <v>147</v>
      </c>
      <c r="E170" s="179" t="s">
        <v>1055</v>
      </c>
      <c r="F170" s="180" t="s">
        <v>1056</v>
      </c>
      <c r="G170" s="181" t="s">
        <v>150</v>
      </c>
      <c r="H170" s="182">
        <v>130</v>
      </c>
      <c r="I170" s="183"/>
      <c r="J170" s="184">
        <f>ROUND(I170*H170,2)</f>
        <v>0</v>
      </c>
      <c r="K170" s="185"/>
      <c r="L170" s="35"/>
      <c r="M170" s="186" t="s">
        <v>1</v>
      </c>
      <c r="N170" s="187" t="s">
        <v>40</v>
      </c>
      <c r="O170" s="78"/>
      <c r="P170" s="188">
        <f>O170*H170</f>
        <v>0</v>
      </c>
      <c r="Q170" s="188">
        <v>0</v>
      </c>
      <c r="R170" s="188">
        <f>Q170*H170</f>
        <v>0</v>
      </c>
      <c r="S170" s="188">
        <v>0</v>
      </c>
      <c r="T170" s="18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0" t="s">
        <v>144</v>
      </c>
      <c r="AT170" s="190" t="s">
        <v>147</v>
      </c>
      <c r="AU170" s="190" t="s">
        <v>151</v>
      </c>
      <c r="AY170" s="15" t="s">
        <v>143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5" t="s">
        <v>151</v>
      </c>
      <c r="BK170" s="191">
        <f>ROUND(I170*H170,2)</f>
        <v>0</v>
      </c>
      <c r="BL170" s="15" t="s">
        <v>144</v>
      </c>
      <c r="BM170" s="190" t="s">
        <v>1057</v>
      </c>
    </row>
    <row r="171" s="2" customFormat="1" ht="16.5" customHeight="1">
      <c r="A171" s="34"/>
      <c r="B171" s="177"/>
      <c r="C171" s="192" t="s">
        <v>1058</v>
      </c>
      <c r="D171" s="192" t="s">
        <v>160</v>
      </c>
      <c r="E171" s="193" t="s">
        <v>999</v>
      </c>
      <c r="F171" s="194" t="s">
        <v>1000</v>
      </c>
      <c r="G171" s="195" t="s">
        <v>1001</v>
      </c>
      <c r="H171" s="196">
        <v>11716.25</v>
      </c>
      <c r="I171" s="197"/>
      <c r="J171" s="198">
        <f>ROUND(I171*H171,2)</f>
        <v>0</v>
      </c>
      <c r="K171" s="199"/>
      <c r="L171" s="200"/>
      <c r="M171" s="201" t="s">
        <v>1</v>
      </c>
      <c r="N171" s="202" t="s">
        <v>40</v>
      </c>
      <c r="O171" s="78"/>
      <c r="P171" s="188">
        <f>O171*H171</f>
        <v>0</v>
      </c>
      <c r="Q171" s="188">
        <v>0.00029999999999999997</v>
      </c>
      <c r="R171" s="188">
        <f>Q171*H171</f>
        <v>3.5148749999999995</v>
      </c>
      <c r="S171" s="188">
        <v>0</v>
      </c>
      <c r="T171" s="18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0" t="s">
        <v>163</v>
      </c>
      <c r="AT171" s="190" t="s">
        <v>160</v>
      </c>
      <c r="AU171" s="190" t="s">
        <v>151</v>
      </c>
      <c r="AY171" s="15" t="s">
        <v>143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5" t="s">
        <v>151</v>
      </c>
      <c r="BK171" s="191">
        <f>ROUND(I171*H171,2)</f>
        <v>0</v>
      </c>
      <c r="BL171" s="15" t="s">
        <v>144</v>
      </c>
      <c r="BM171" s="190" t="s">
        <v>1059</v>
      </c>
    </row>
    <row r="172" s="2" customFormat="1" ht="16.5" customHeight="1">
      <c r="A172" s="34"/>
      <c r="B172" s="177"/>
      <c r="C172" s="192" t="s">
        <v>1060</v>
      </c>
      <c r="D172" s="192" t="s">
        <v>160</v>
      </c>
      <c r="E172" s="193" t="s">
        <v>996</v>
      </c>
      <c r="F172" s="194" t="s">
        <v>997</v>
      </c>
      <c r="G172" s="195" t="s">
        <v>207</v>
      </c>
      <c r="H172" s="196">
        <v>19.5</v>
      </c>
      <c r="I172" s="197"/>
      <c r="J172" s="198">
        <f>ROUND(I172*H172,2)</f>
        <v>0</v>
      </c>
      <c r="K172" s="199"/>
      <c r="L172" s="200"/>
      <c r="M172" s="201" t="s">
        <v>1</v>
      </c>
      <c r="N172" s="202" t="s">
        <v>40</v>
      </c>
      <c r="O172" s="78"/>
      <c r="P172" s="188">
        <f>O172*H172</f>
        <v>0</v>
      </c>
      <c r="Q172" s="188">
        <v>1</v>
      </c>
      <c r="R172" s="188">
        <f>Q172*H172</f>
        <v>19.5</v>
      </c>
      <c r="S172" s="188">
        <v>0</v>
      </c>
      <c r="T172" s="18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0" t="s">
        <v>163</v>
      </c>
      <c r="AT172" s="190" t="s">
        <v>160</v>
      </c>
      <c r="AU172" s="190" t="s">
        <v>151</v>
      </c>
      <c r="AY172" s="15" t="s">
        <v>143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5" t="s">
        <v>151</v>
      </c>
      <c r="BK172" s="191">
        <f>ROUND(I172*H172,2)</f>
        <v>0</v>
      </c>
      <c r="BL172" s="15" t="s">
        <v>144</v>
      </c>
      <c r="BM172" s="190" t="s">
        <v>1061</v>
      </c>
    </row>
    <row r="173" s="12" customFormat="1" ht="22.8" customHeight="1">
      <c r="A173" s="12"/>
      <c r="B173" s="165"/>
      <c r="C173" s="12"/>
      <c r="D173" s="166" t="s">
        <v>73</v>
      </c>
      <c r="E173" s="175" t="s">
        <v>1062</v>
      </c>
      <c r="F173" s="175" t="s">
        <v>1063</v>
      </c>
      <c r="G173" s="12"/>
      <c r="H173" s="12"/>
      <c r="I173" s="168"/>
      <c r="J173" s="176">
        <f>BK173</f>
        <v>0</v>
      </c>
      <c r="K173" s="12"/>
      <c r="L173" s="165"/>
      <c r="M173" s="169"/>
      <c r="N173" s="170"/>
      <c r="O173" s="170"/>
      <c r="P173" s="171">
        <f>SUM(P174:P180)</f>
        <v>0</v>
      </c>
      <c r="Q173" s="170"/>
      <c r="R173" s="171">
        <f>SUM(R174:R180)</f>
        <v>0.67199999999999993</v>
      </c>
      <c r="S173" s="170"/>
      <c r="T173" s="172">
        <f>SUM(T174:T180)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6" t="s">
        <v>82</v>
      </c>
      <c r="AT173" s="173" t="s">
        <v>73</v>
      </c>
      <c r="AU173" s="173" t="s">
        <v>82</v>
      </c>
      <c r="AY173" s="166" t="s">
        <v>143</v>
      </c>
      <c r="BK173" s="174">
        <f>SUM(BK174:BK180)</f>
        <v>0</v>
      </c>
    </row>
    <row r="174" s="2" customFormat="1" ht="37.8" customHeight="1">
      <c r="A174" s="34"/>
      <c r="B174" s="177"/>
      <c r="C174" s="178" t="s">
        <v>912</v>
      </c>
      <c r="D174" s="178" t="s">
        <v>147</v>
      </c>
      <c r="E174" s="179" t="s">
        <v>1011</v>
      </c>
      <c r="F174" s="180" t="s">
        <v>1012</v>
      </c>
      <c r="G174" s="181" t="s">
        <v>197</v>
      </c>
      <c r="H174" s="182">
        <v>60</v>
      </c>
      <c r="I174" s="183"/>
      <c r="J174" s="184">
        <f>ROUND(I174*H174,2)</f>
        <v>0</v>
      </c>
      <c r="K174" s="185"/>
      <c r="L174" s="35"/>
      <c r="M174" s="186" t="s">
        <v>1</v>
      </c>
      <c r="N174" s="187" t="s">
        <v>40</v>
      </c>
      <c r="O174" s="78"/>
      <c r="P174" s="188">
        <f>O174*H174</f>
        <v>0</v>
      </c>
      <c r="Q174" s="188">
        <v>0</v>
      </c>
      <c r="R174" s="188">
        <f>Q174*H174</f>
        <v>0</v>
      </c>
      <c r="S174" s="188">
        <v>0</v>
      </c>
      <c r="T174" s="18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0" t="s">
        <v>144</v>
      </c>
      <c r="AT174" s="190" t="s">
        <v>147</v>
      </c>
      <c r="AU174" s="190" t="s">
        <v>151</v>
      </c>
      <c r="AY174" s="15" t="s">
        <v>143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5" t="s">
        <v>151</v>
      </c>
      <c r="BK174" s="191">
        <f>ROUND(I174*H174,2)</f>
        <v>0</v>
      </c>
      <c r="BL174" s="15" t="s">
        <v>144</v>
      </c>
      <c r="BM174" s="190" t="s">
        <v>1064</v>
      </c>
    </row>
    <row r="175" s="2" customFormat="1" ht="33" customHeight="1">
      <c r="A175" s="34"/>
      <c r="B175" s="177"/>
      <c r="C175" s="178" t="s">
        <v>146</v>
      </c>
      <c r="D175" s="178" t="s">
        <v>147</v>
      </c>
      <c r="E175" s="179" t="s">
        <v>1014</v>
      </c>
      <c r="F175" s="180" t="s">
        <v>1015</v>
      </c>
      <c r="G175" s="181" t="s">
        <v>197</v>
      </c>
      <c r="H175" s="182">
        <v>60</v>
      </c>
      <c r="I175" s="183"/>
      <c r="J175" s="184">
        <f>ROUND(I175*H175,2)</f>
        <v>0</v>
      </c>
      <c r="K175" s="185"/>
      <c r="L175" s="35"/>
      <c r="M175" s="186" t="s">
        <v>1</v>
      </c>
      <c r="N175" s="187" t="s">
        <v>40</v>
      </c>
      <c r="O175" s="78"/>
      <c r="P175" s="188">
        <f>O175*H175</f>
        <v>0</v>
      </c>
      <c r="Q175" s="188">
        <v>0</v>
      </c>
      <c r="R175" s="188">
        <f>Q175*H175</f>
        <v>0</v>
      </c>
      <c r="S175" s="188">
        <v>0</v>
      </c>
      <c r="T175" s="18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0" t="s">
        <v>144</v>
      </c>
      <c r="AT175" s="190" t="s">
        <v>147</v>
      </c>
      <c r="AU175" s="190" t="s">
        <v>151</v>
      </c>
      <c r="AY175" s="15" t="s">
        <v>143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5" t="s">
        <v>151</v>
      </c>
      <c r="BK175" s="191">
        <f>ROUND(I175*H175,2)</f>
        <v>0</v>
      </c>
      <c r="BL175" s="15" t="s">
        <v>144</v>
      </c>
      <c r="BM175" s="190" t="s">
        <v>1065</v>
      </c>
    </row>
    <row r="176" s="2" customFormat="1" ht="16.5" customHeight="1">
      <c r="A176" s="34"/>
      <c r="B176" s="177"/>
      <c r="C176" s="192" t="s">
        <v>74</v>
      </c>
      <c r="D176" s="192" t="s">
        <v>160</v>
      </c>
      <c r="E176" s="193" t="s">
        <v>1066</v>
      </c>
      <c r="F176" s="194" t="s">
        <v>1067</v>
      </c>
      <c r="G176" s="195" t="s">
        <v>197</v>
      </c>
      <c r="H176" s="196">
        <v>60</v>
      </c>
      <c r="I176" s="197"/>
      <c r="J176" s="198">
        <f>ROUND(I176*H176,2)</f>
        <v>0</v>
      </c>
      <c r="K176" s="199"/>
      <c r="L176" s="200"/>
      <c r="M176" s="201" t="s">
        <v>1</v>
      </c>
      <c r="N176" s="202" t="s">
        <v>40</v>
      </c>
      <c r="O176" s="78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0" t="s">
        <v>163</v>
      </c>
      <c r="AT176" s="190" t="s">
        <v>160</v>
      </c>
      <c r="AU176" s="190" t="s">
        <v>151</v>
      </c>
      <c r="AY176" s="15" t="s">
        <v>143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5" t="s">
        <v>151</v>
      </c>
      <c r="BK176" s="191">
        <f>ROUND(I176*H176,2)</f>
        <v>0</v>
      </c>
      <c r="BL176" s="15" t="s">
        <v>144</v>
      </c>
      <c r="BM176" s="190" t="s">
        <v>328</v>
      </c>
    </row>
    <row r="177" s="2" customFormat="1" ht="16.5" customHeight="1">
      <c r="A177" s="34"/>
      <c r="B177" s="177"/>
      <c r="C177" s="192" t="s">
        <v>312</v>
      </c>
      <c r="D177" s="192" t="s">
        <v>160</v>
      </c>
      <c r="E177" s="193" t="s">
        <v>999</v>
      </c>
      <c r="F177" s="194" t="s">
        <v>1000</v>
      </c>
      <c r="G177" s="195" t="s">
        <v>1001</v>
      </c>
      <c r="H177" s="196">
        <v>2240</v>
      </c>
      <c r="I177" s="197"/>
      <c r="J177" s="198">
        <f>ROUND(I177*H177,2)</f>
        <v>0</v>
      </c>
      <c r="K177" s="199"/>
      <c r="L177" s="200"/>
      <c r="M177" s="201" t="s">
        <v>1</v>
      </c>
      <c r="N177" s="202" t="s">
        <v>40</v>
      </c>
      <c r="O177" s="78"/>
      <c r="P177" s="188">
        <f>O177*H177</f>
        <v>0</v>
      </c>
      <c r="Q177" s="188">
        <v>0.00029999999999999997</v>
      </c>
      <c r="R177" s="188">
        <f>Q177*H177</f>
        <v>0.67199999999999993</v>
      </c>
      <c r="S177" s="188">
        <v>0</v>
      </c>
      <c r="T177" s="18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0" t="s">
        <v>163</v>
      </c>
      <c r="AT177" s="190" t="s">
        <v>160</v>
      </c>
      <c r="AU177" s="190" t="s">
        <v>151</v>
      </c>
      <c r="AY177" s="15" t="s">
        <v>143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5" t="s">
        <v>151</v>
      </c>
      <c r="BK177" s="191">
        <f>ROUND(I177*H177,2)</f>
        <v>0</v>
      </c>
      <c r="BL177" s="15" t="s">
        <v>144</v>
      </c>
      <c r="BM177" s="190" t="s">
        <v>1068</v>
      </c>
    </row>
    <row r="178" s="2" customFormat="1" ht="37.8" customHeight="1">
      <c r="A178" s="34"/>
      <c r="B178" s="177"/>
      <c r="C178" s="178" t="s">
        <v>628</v>
      </c>
      <c r="D178" s="178" t="s">
        <v>147</v>
      </c>
      <c r="E178" s="179" t="s">
        <v>1044</v>
      </c>
      <c r="F178" s="180" t="s">
        <v>1045</v>
      </c>
      <c r="G178" s="181" t="s">
        <v>197</v>
      </c>
      <c r="H178" s="182">
        <v>32</v>
      </c>
      <c r="I178" s="183"/>
      <c r="J178" s="184">
        <f>ROUND(I178*H178,2)</f>
        <v>0</v>
      </c>
      <c r="K178" s="185"/>
      <c r="L178" s="35"/>
      <c r="M178" s="186" t="s">
        <v>1</v>
      </c>
      <c r="N178" s="187" t="s">
        <v>40</v>
      </c>
      <c r="O178" s="78"/>
      <c r="P178" s="188">
        <f>O178*H178</f>
        <v>0</v>
      </c>
      <c r="Q178" s="188">
        <v>0</v>
      </c>
      <c r="R178" s="188">
        <f>Q178*H178</f>
        <v>0</v>
      </c>
      <c r="S178" s="188">
        <v>0</v>
      </c>
      <c r="T178" s="189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0" t="s">
        <v>144</v>
      </c>
      <c r="AT178" s="190" t="s">
        <v>147</v>
      </c>
      <c r="AU178" s="190" t="s">
        <v>151</v>
      </c>
      <c r="AY178" s="15" t="s">
        <v>143</v>
      </c>
      <c r="BE178" s="191">
        <f>IF(N178="základná",J178,0)</f>
        <v>0</v>
      </c>
      <c r="BF178" s="191">
        <f>IF(N178="znížená",J178,0)</f>
        <v>0</v>
      </c>
      <c r="BG178" s="191">
        <f>IF(N178="zákl. prenesená",J178,0)</f>
        <v>0</v>
      </c>
      <c r="BH178" s="191">
        <f>IF(N178="zníž. prenesená",J178,0)</f>
        <v>0</v>
      </c>
      <c r="BI178" s="191">
        <f>IF(N178="nulová",J178,0)</f>
        <v>0</v>
      </c>
      <c r="BJ178" s="15" t="s">
        <v>151</v>
      </c>
      <c r="BK178" s="191">
        <f>ROUND(I178*H178,2)</f>
        <v>0</v>
      </c>
      <c r="BL178" s="15" t="s">
        <v>144</v>
      </c>
      <c r="BM178" s="190" t="s">
        <v>1069</v>
      </c>
    </row>
    <row r="179" s="2" customFormat="1" ht="33" customHeight="1">
      <c r="A179" s="34"/>
      <c r="B179" s="177"/>
      <c r="C179" s="178" t="s">
        <v>824</v>
      </c>
      <c r="D179" s="178" t="s">
        <v>147</v>
      </c>
      <c r="E179" s="179" t="s">
        <v>1047</v>
      </c>
      <c r="F179" s="180" t="s">
        <v>1048</v>
      </c>
      <c r="G179" s="181" t="s">
        <v>197</v>
      </c>
      <c r="H179" s="182">
        <v>32</v>
      </c>
      <c r="I179" s="183"/>
      <c r="J179" s="184">
        <f>ROUND(I179*H179,2)</f>
        <v>0</v>
      </c>
      <c r="K179" s="185"/>
      <c r="L179" s="35"/>
      <c r="M179" s="186" t="s">
        <v>1</v>
      </c>
      <c r="N179" s="187" t="s">
        <v>40</v>
      </c>
      <c r="O179" s="78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0" t="s">
        <v>144</v>
      </c>
      <c r="AT179" s="190" t="s">
        <v>147</v>
      </c>
      <c r="AU179" s="190" t="s">
        <v>151</v>
      </c>
      <c r="AY179" s="15" t="s">
        <v>143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5" t="s">
        <v>151</v>
      </c>
      <c r="BK179" s="191">
        <f>ROUND(I179*H179,2)</f>
        <v>0</v>
      </c>
      <c r="BL179" s="15" t="s">
        <v>144</v>
      </c>
      <c r="BM179" s="190" t="s">
        <v>1070</v>
      </c>
    </row>
    <row r="180" s="2" customFormat="1" ht="24.15" customHeight="1">
      <c r="A180" s="34"/>
      <c r="B180" s="177"/>
      <c r="C180" s="192" t="s">
        <v>74</v>
      </c>
      <c r="D180" s="192" t="s">
        <v>160</v>
      </c>
      <c r="E180" s="193" t="s">
        <v>1071</v>
      </c>
      <c r="F180" s="194" t="s">
        <v>1072</v>
      </c>
      <c r="G180" s="195" t="s">
        <v>197</v>
      </c>
      <c r="H180" s="196">
        <v>32</v>
      </c>
      <c r="I180" s="197"/>
      <c r="J180" s="198">
        <f>ROUND(I180*H180,2)</f>
        <v>0</v>
      </c>
      <c r="K180" s="199"/>
      <c r="L180" s="200"/>
      <c r="M180" s="201" t="s">
        <v>1</v>
      </c>
      <c r="N180" s="202" t="s">
        <v>40</v>
      </c>
      <c r="O180" s="78"/>
      <c r="P180" s="188">
        <f>O180*H180</f>
        <v>0</v>
      </c>
      <c r="Q180" s="188">
        <v>0</v>
      </c>
      <c r="R180" s="188">
        <f>Q180*H180</f>
        <v>0</v>
      </c>
      <c r="S180" s="188">
        <v>0</v>
      </c>
      <c r="T180" s="189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0" t="s">
        <v>163</v>
      </c>
      <c r="AT180" s="190" t="s">
        <v>160</v>
      </c>
      <c r="AU180" s="190" t="s">
        <v>151</v>
      </c>
      <c r="AY180" s="15" t="s">
        <v>143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5" t="s">
        <v>151</v>
      </c>
      <c r="BK180" s="191">
        <f>ROUND(I180*H180,2)</f>
        <v>0</v>
      </c>
      <c r="BL180" s="15" t="s">
        <v>144</v>
      </c>
      <c r="BM180" s="190" t="s">
        <v>818</v>
      </c>
    </row>
    <row r="181" s="12" customFormat="1" ht="22.8" customHeight="1">
      <c r="A181" s="12"/>
      <c r="B181" s="165"/>
      <c r="C181" s="12"/>
      <c r="D181" s="166" t="s">
        <v>73</v>
      </c>
      <c r="E181" s="175" t="s">
        <v>1073</v>
      </c>
      <c r="F181" s="175" t="s">
        <v>1074</v>
      </c>
      <c r="G181" s="12"/>
      <c r="H181" s="12"/>
      <c r="I181" s="168"/>
      <c r="J181" s="176">
        <f>BK181</f>
        <v>0</v>
      </c>
      <c r="K181" s="12"/>
      <c r="L181" s="165"/>
      <c r="M181" s="169"/>
      <c r="N181" s="170"/>
      <c r="O181" s="170"/>
      <c r="P181" s="171">
        <f>SUM(P182:P187)</f>
        <v>0</v>
      </c>
      <c r="Q181" s="170"/>
      <c r="R181" s="171">
        <f>SUM(R182:R187)</f>
        <v>1.25</v>
      </c>
      <c r="S181" s="170"/>
      <c r="T181" s="172">
        <f>SUM(T182:T187)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66" t="s">
        <v>82</v>
      </c>
      <c r="AT181" s="173" t="s">
        <v>73</v>
      </c>
      <c r="AU181" s="173" t="s">
        <v>82</v>
      </c>
      <c r="AY181" s="166" t="s">
        <v>143</v>
      </c>
      <c r="BK181" s="174">
        <f>SUM(BK182:BK187)</f>
        <v>0</v>
      </c>
    </row>
    <row r="182" s="2" customFormat="1" ht="37.8" customHeight="1">
      <c r="A182" s="34"/>
      <c r="B182" s="177"/>
      <c r="C182" s="178" t="s">
        <v>818</v>
      </c>
      <c r="D182" s="178" t="s">
        <v>147</v>
      </c>
      <c r="E182" s="179" t="s">
        <v>1011</v>
      </c>
      <c r="F182" s="180" t="s">
        <v>1012</v>
      </c>
      <c r="G182" s="181" t="s">
        <v>197</v>
      </c>
      <c r="H182" s="182">
        <v>25</v>
      </c>
      <c r="I182" s="183"/>
      <c r="J182" s="184">
        <f>ROUND(I182*H182,2)</f>
        <v>0</v>
      </c>
      <c r="K182" s="185"/>
      <c r="L182" s="35"/>
      <c r="M182" s="186" t="s">
        <v>1</v>
      </c>
      <c r="N182" s="187" t="s">
        <v>40</v>
      </c>
      <c r="O182" s="78"/>
      <c r="P182" s="188">
        <f>O182*H182</f>
        <v>0</v>
      </c>
      <c r="Q182" s="188">
        <v>0</v>
      </c>
      <c r="R182" s="188">
        <f>Q182*H182</f>
        <v>0</v>
      </c>
      <c r="S182" s="188">
        <v>0</v>
      </c>
      <c r="T182" s="189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0" t="s">
        <v>144</v>
      </c>
      <c r="AT182" s="190" t="s">
        <v>147</v>
      </c>
      <c r="AU182" s="190" t="s">
        <v>151</v>
      </c>
      <c r="AY182" s="15" t="s">
        <v>143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5" t="s">
        <v>151</v>
      </c>
      <c r="BK182" s="191">
        <f>ROUND(I182*H182,2)</f>
        <v>0</v>
      </c>
      <c r="BL182" s="15" t="s">
        <v>144</v>
      </c>
      <c r="BM182" s="190" t="s">
        <v>1075</v>
      </c>
    </row>
    <row r="183" s="2" customFormat="1" ht="33" customHeight="1">
      <c r="A183" s="34"/>
      <c r="B183" s="177"/>
      <c r="C183" s="178" t="s">
        <v>820</v>
      </c>
      <c r="D183" s="178" t="s">
        <v>147</v>
      </c>
      <c r="E183" s="179" t="s">
        <v>1014</v>
      </c>
      <c r="F183" s="180" t="s">
        <v>1015</v>
      </c>
      <c r="G183" s="181" t="s">
        <v>197</v>
      </c>
      <c r="H183" s="182">
        <v>25</v>
      </c>
      <c r="I183" s="183"/>
      <c r="J183" s="184">
        <f>ROUND(I183*H183,2)</f>
        <v>0</v>
      </c>
      <c r="K183" s="185"/>
      <c r="L183" s="35"/>
      <c r="M183" s="186" t="s">
        <v>1</v>
      </c>
      <c r="N183" s="187" t="s">
        <v>40</v>
      </c>
      <c r="O183" s="78"/>
      <c r="P183" s="188">
        <f>O183*H183</f>
        <v>0</v>
      </c>
      <c r="Q183" s="188">
        <v>0</v>
      </c>
      <c r="R183" s="188">
        <f>Q183*H183</f>
        <v>0</v>
      </c>
      <c r="S183" s="188">
        <v>0</v>
      </c>
      <c r="T183" s="189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0" t="s">
        <v>144</v>
      </c>
      <c r="AT183" s="190" t="s">
        <v>147</v>
      </c>
      <c r="AU183" s="190" t="s">
        <v>151</v>
      </c>
      <c r="AY183" s="15" t="s">
        <v>143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5" t="s">
        <v>151</v>
      </c>
      <c r="BK183" s="191">
        <f>ROUND(I183*H183,2)</f>
        <v>0</v>
      </c>
      <c r="BL183" s="15" t="s">
        <v>144</v>
      </c>
      <c r="BM183" s="190" t="s">
        <v>1076</v>
      </c>
    </row>
    <row r="184" s="2" customFormat="1" ht="16.5" customHeight="1">
      <c r="A184" s="34"/>
      <c r="B184" s="177"/>
      <c r="C184" s="192" t="s">
        <v>74</v>
      </c>
      <c r="D184" s="192" t="s">
        <v>160</v>
      </c>
      <c r="E184" s="193" t="s">
        <v>1077</v>
      </c>
      <c r="F184" s="194" t="s">
        <v>1078</v>
      </c>
      <c r="G184" s="195" t="s">
        <v>197</v>
      </c>
      <c r="H184" s="196">
        <v>10</v>
      </c>
      <c r="I184" s="197"/>
      <c r="J184" s="198">
        <f>ROUND(I184*H184,2)</f>
        <v>0</v>
      </c>
      <c r="K184" s="199"/>
      <c r="L184" s="200"/>
      <c r="M184" s="201" t="s">
        <v>1</v>
      </c>
      <c r="N184" s="202" t="s">
        <v>40</v>
      </c>
      <c r="O184" s="78"/>
      <c r="P184" s="188">
        <f>O184*H184</f>
        <v>0</v>
      </c>
      <c r="Q184" s="188">
        <v>0</v>
      </c>
      <c r="R184" s="188">
        <f>Q184*H184</f>
        <v>0</v>
      </c>
      <c r="S184" s="188">
        <v>0</v>
      </c>
      <c r="T184" s="189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0" t="s">
        <v>163</v>
      </c>
      <c r="AT184" s="190" t="s">
        <v>160</v>
      </c>
      <c r="AU184" s="190" t="s">
        <v>151</v>
      </c>
      <c r="AY184" s="15" t="s">
        <v>143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5" t="s">
        <v>151</v>
      </c>
      <c r="BK184" s="191">
        <f>ROUND(I184*H184,2)</f>
        <v>0</v>
      </c>
      <c r="BL184" s="15" t="s">
        <v>144</v>
      </c>
      <c r="BM184" s="190" t="s">
        <v>741</v>
      </c>
    </row>
    <row r="185" s="2" customFormat="1" ht="16.5" customHeight="1">
      <c r="A185" s="34"/>
      <c r="B185" s="177"/>
      <c r="C185" s="192" t="s">
        <v>74</v>
      </c>
      <c r="D185" s="192" t="s">
        <v>160</v>
      </c>
      <c r="E185" s="193" t="s">
        <v>1037</v>
      </c>
      <c r="F185" s="194" t="s">
        <v>1038</v>
      </c>
      <c r="G185" s="195" t="s">
        <v>197</v>
      </c>
      <c r="H185" s="196">
        <v>15</v>
      </c>
      <c r="I185" s="197"/>
      <c r="J185" s="198">
        <f>ROUND(I185*H185,2)</f>
        <v>0</v>
      </c>
      <c r="K185" s="199"/>
      <c r="L185" s="200"/>
      <c r="M185" s="201" t="s">
        <v>1</v>
      </c>
      <c r="N185" s="202" t="s">
        <v>40</v>
      </c>
      <c r="O185" s="78"/>
      <c r="P185" s="188">
        <f>O185*H185</f>
        <v>0</v>
      </c>
      <c r="Q185" s="188">
        <v>0</v>
      </c>
      <c r="R185" s="188">
        <f>Q185*H185</f>
        <v>0</v>
      </c>
      <c r="S185" s="188">
        <v>0</v>
      </c>
      <c r="T185" s="189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0" t="s">
        <v>163</v>
      </c>
      <c r="AT185" s="190" t="s">
        <v>160</v>
      </c>
      <c r="AU185" s="190" t="s">
        <v>151</v>
      </c>
      <c r="AY185" s="15" t="s">
        <v>143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5" t="s">
        <v>151</v>
      </c>
      <c r="BK185" s="191">
        <f>ROUND(I185*H185,2)</f>
        <v>0</v>
      </c>
      <c r="BL185" s="15" t="s">
        <v>144</v>
      </c>
      <c r="BM185" s="190" t="s">
        <v>357</v>
      </c>
    </row>
    <row r="186" s="2" customFormat="1" ht="33" customHeight="1">
      <c r="A186" s="34"/>
      <c r="B186" s="177"/>
      <c r="C186" s="178" t="s">
        <v>357</v>
      </c>
      <c r="D186" s="178" t="s">
        <v>147</v>
      </c>
      <c r="E186" s="179" t="s">
        <v>1079</v>
      </c>
      <c r="F186" s="180" t="s">
        <v>1080</v>
      </c>
      <c r="G186" s="181" t="s">
        <v>150</v>
      </c>
      <c r="H186" s="182">
        <v>10</v>
      </c>
      <c r="I186" s="183"/>
      <c r="J186" s="184">
        <f>ROUND(I186*H186,2)</f>
        <v>0</v>
      </c>
      <c r="K186" s="185"/>
      <c r="L186" s="35"/>
      <c r="M186" s="186" t="s">
        <v>1</v>
      </c>
      <c r="N186" s="187" t="s">
        <v>40</v>
      </c>
      <c r="O186" s="78"/>
      <c r="P186" s="188">
        <f>O186*H186</f>
        <v>0</v>
      </c>
      <c r="Q186" s="188">
        <v>0</v>
      </c>
      <c r="R186" s="188">
        <f>Q186*H186</f>
        <v>0</v>
      </c>
      <c r="S186" s="188">
        <v>0</v>
      </c>
      <c r="T186" s="189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0" t="s">
        <v>144</v>
      </c>
      <c r="AT186" s="190" t="s">
        <v>147</v>
      </c>
      <c r="AU186" s="190" t="s">
        <v>151</v>
      </c>
      <c r="AY186" s="15" t="s">
        <v>143</v>
      </c>
      <c r="BE186" s="191">
        <f>IF(N186="základná",J186,0)</f>
        <v>0</v>
      </c>
      <c r="BF186" s="191">
        <f>IF(N186="znížená",J186,0)</f>
        <v>0</v>
      </c>
      <c r="BG186" s="191">
        <f>IF(N186="zákl. prenesená",J186,0)</f>
        <v>0</v>
      </c>
      <c r="BH186" s="191">
        <f>IF(N186="zníž. prenesená",J186,0)</f>
        <v>0</v>
      </c>
      <c r="BI186" s="191">
        <f>IF(N186="nulová",J186,0)</f>
        <v>0</v>
      </c>
      <c r="BJ186" s="15" t="s">
        <v>151</v>
      </c>
      <c r="BK186" s="191">
        <f>ROUND(I186*H186,2)</f>
        <v>0</v>
      </c>
      <c r="BL186" s="15" t="s">
        <v>144</v>
      </c>
      <c r="BM186" s="190" t="s">
        <v>1081</v>
      </c>
    </row>
    <row r="187" s="2" customFormat="1" ht="16.5" customHeight="1">
      <c r="A187" s="34"/>
      <c r="B187" s="177"/>
      <c r="C187" s="192" t="s">
        <v>695</v>
      </c>
      <c r="D187" s="192" t="s">
        <v>160</v>
      </c>
      <c r="E187" s="193" t="s">
        <v>1082</v>
      </c>
      <c r="F187" s="194" t="s">
        <v>1083</v>
      </c>
      <c r="G187" s="195" t="s">
        <v>207</v>
      </c>
      <c r="H187" s="196">
        <v>1.25</v>
      </c>
      <c r="I187" s="197"/>
      <c r="J187" s="198">
        <f>ROUND(I187*H187,2)</f>
        <v>0</v>
      </c>
      <c r="K187" s="199"/>
      <c r="L187" s="200"/>
      <c r="M187" s="201" t="s">
        <v>1</v>
      </c>
      <c r="N187" s="202" t="s">
        <v>40</v>
      </c>
      <c r="O187" s="78"/>
      <c r="P187" s="188">
        <f>O187*H187</f>
        <v>0</v>
      </c>
      <c r="Q187" s="188">
        <v>1</v>
      </c>
      <c r="R187" s="188">
        <f>Q187*H187</f>
        <v>1.25</v>
      </c>
      <c r="S187" s="188">
        <v>0</v>
      </c>
      <c r="T187" s="189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0" t="s">
        <v>163</v>
      </c>
      <c r="AT187" s="190" t="s">
        <v>160</v>
      </c>
      <c r="AU187" s="190" t="s">
        <v>151</v>
      </c>
      <c r="AY187" s="15" t="s">
        <v>143</v>
      </c>
      <c r="BE187" s="191">
        <f>IF(N187="základná",J187,0)</f>
        <v>0</v>
      </c>
      <c r="BF187" s="191">
        <f>IF(N187="znížená",J187,0)</f>
        <v>0</v>
      </c>
      <c r="BG187" s="191">
        <f>IF(N187="zákl. prenesená",J187,0)</f>
        <v>0</v>
      </c>
      <c r="BH187" s="191">
        <f>IF(N187="zníž. prenesená",J187,0)</f>
        <v>0</v>
      </c>
      <c r="BI187" s="191">
        <f>IF(N187="nulová",J187,0)</f>
        <v>0</v>
      </c>
      <c r="BJ187" s="15" t="s">
        <v>151</v>
      </c>
      <c r="BK187" s="191">
        <f>ROUND(I187*H187,2)</f>
        <v>0</v>
      </c>
      <c r="BL187" s="15" t="s">
        <v>144</v>
      </c>
      <c r="BM187" s="190" t="s">
        <v>1084</v>
      </c>
    </row>
    <row r="188" s="12" customFormat="1" ht="22.8" customHeight="1">
      <c r="A188" s="12"/>
      <c r="B188" s="165"/>
      <c r="C188" s="12"/>
      <c r="D188" s="166" t="s">
        <v>73</v>
      </c>
      <c r="E188" s="175" t="s">
        <v>1085</v>
      </c>
      <c r="F188" s="175" t="s">
        <v>1086</v>
      </c>
      <c r="G188" s="12"/>
      <c r="H188" s="12"/>
      <c r="I188" s="168"/>
      <c r="J188" s="176">
        <f>BK188</f>
        <v>0</v>
      </c>
      <c r="K188" s="12"/>
      <c r="L188" s="165"/>
      <c r="M188" s="169"/>
      <c r="N188" s="170"/>
      <c r="O188" s="170"/>
      <c r="P188" s="171">
        <f>SUM(P189:P194)</f>
        <v>0</v>
      </c>
      <c r="Q188" s="170"/>
      <c r="R188" s="171">
        <f>SUM(R189:R194)</f>
        <v>4.875</v>
      </c>
      <c r="S188" s="170"/>
      <c r="T188" s="172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6" t="s">
        <v>82</v>
      </c>
      <c r="AT188" s="173" t="s">
        <v>73</v>
      </c>
      <c r="AU188" s="173" t="s">
        <v>82</v>
      </c>
      <c r="AY188" s="166" t="s">
        <v>143</v>
      </c>
      <c r="BK188" s="174">
        <f>SUM(BK189:BK194)</f>
        <v>0</v>
      </c>
    </row>
    <row r="189" s="2" customFormat="1" ht="37.8" customHeight="1">
      <c r="A189" s="34"/>
      <c r="B189" s="177"/>
      <c r="C189" s="178" t="s">
        <v>689</v>
      </c>
      <c r="D189" s="178" t="s">
        <v>147</v>
      </c>
      <c r="E189" s="179" t="s">
        <v>1011</v>
      </c>
      <c r="F189" s="180" t="s">
        <v>1012</v>
      </c>
      <c r="G189" s="181" t="s">
        <v>197</v>
      </c>
      <c r="H189" s="182">
        <v>89</v>
      </c>
      <c r="I189" s="183"/>
      <c r="J189" s="184">
        <f>ROUND(I189*H189,2)</f>
        <v>0</v>
      </c>
      <c r="K189" s="185"/>
      <c r="L189" s="35"/>
      <c r="M189" s="186" t="s">
        <v>1</v>
      </c>
      <c r="N189" s="187" t="s">
        <v>40</v>
      </c>
      <c r="O189" s="78"/>
      <c r="P189" s="188">
        <f>O189*H189</f>
        <v>0</v>
      </c>
      <c r="Q189" s="188">
        <v>0</v>
      </c>
      <c r="R189" s="188">
        <f>Q189*H189</f>
        <v>0</v>
      </c>
      <c r="S189" s="188">
        <v>0</v>
      </c>
      <c r="T189" s="189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0" t="s">
        <v>144</v>
      </c>
      <c r="AT189" s="190" t="s">
        <v>147</v>
      </c>
      <c r="AU189" s="190" t="s">
        <v>151</v>
      </c>
      <c r="AY189" s="15" t="s">
        <v>143</v>
      </c>
      <c r="BE189" s="191">
        <f>IF(N189="základná",J189,0)</f>
        <v>0</v>
      </c>
      <c r="BF189" s="191">
        <f>IF(N189="znížená",J189,0)</f>
        <v>0</v>
      </c>
      <c r="BG189" s="191">
        <f>IF(N189="zákl. prenesená",J189,0)</f>
        <v>0</v>
      </c>
      <c r="BH189" s="191">
        <f>IF(N189="zníž. prenesená",J189,0)</f>
        <v>0</v>
      </c>
      <c r="BI189" s="191">
        <f>IF(N189="nulová",J189,0)</f>
        <v>0</v>
      </c>
      <c r="BJ189" s="15" t="s">
        <v>151</v>
      </c>
      <c r="BK189" s="191">
        <f>ROUND(I189*H189,2)</f>
        <v>0</v>
      </c>
      <c r="BL189" s="15" t="s">
        <v>144</v>
      </c>
      <c r="BM189" s="190" t="s">
        <v>1087</v>
      </c>
    </row>
    <row r="190" s="2" customFormat="1" ht="33" customHeight="1">
      <c r="A190" s="34"/>
      <c r="B190" s="177"/>
      <c r="C190" s="178" t="s">
        <v>693</v>
      </c>
      <c r="D190" s="178" t="s">
        <v>147</v>
      </c>
      <c r="E190" s="179" t="s">
        <v>1014</v>
      </c>
      <c r="F190" s="180" t="s">
        <v>1015</v>
      </c>
      <c r="G190" s="181" t="s">
        <v>197</v>
      </c>
      <c r="H190" s="182">
        <v>89</v>
      </c>
      <c r="I190" s="183"/>
      <c r="J190" s="184">
        <f>ROUND(I190*H190,2)</f>
        <v>0</v>
      </c>
      <c r="K190" s="185"/>
      <c r="L190" s="35"/>
      <c r="M190" s="186" t="s">
        <v>1</v>
      </c>
      <c r="N190" s="187" t="s">
        <v>40</v>
      </c>
      <c r="O190" s="78"/>
      <c r="P190" s="188">
        <f>O190*H190</f>
        <v>0</v>
      </c>
      <c r="Q190" s="188">
        <v>0</v>
      </c>
      <c r="R190" s="188">
        <f>Q190*H190</f>
        <v>0</v>
      </c>
      <c r="S190" s="188">
        <v>0</v>
      </c>
      <c r="T190" s="189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0" t="s">
        <v>144</v>
      </c>
      <c r="AT190" s="190" t="s">
        <v>147</v>
      </c>
      <c r="AU190" s="190" t="s">
        <v>151</v>
      </c>
      <c r="AY190" s="15" t="s">
        <v>143</v>
      </c>
      <c r="BE190" s="191">
        <f>IF(N190="základná",J190,0)</f>
        <v>0</v>
      </c>
      <c r="BF190" s="191">
        <f>IF(N190="znížená",J190,0)</f>
        <v>0</v>
      </c>
      <c r="BG190" s="191">
        <f>IF(N190="zákl. prenesená",J190,0)</f>
        <v>0</v>
      </c>
      <c r="BH190" s="191">
        <f>IF(N190="zníž. prenesená",J190,0)</f>
        <v>0</v>
      </c>
      <c r="BI190" s="191">
        <f>IF(N190="nulová",J190,0)</f>
        <v>0</v>
      </c>
      <c r="BJ190" s="15" t="s">
        <v>151</v>
      </c>
      <c r="BK190" s="191">
        <f>ROUND(I190*H190,2)</f>
        <v>0</v>
      </c>
      <c r="BL190" s="15" t="s">
        <v>144</v>
      </c>
      <c r="BM190" s="190" t="s">
        <v>1088</v>
      </c>
    </row>
    <row r="191" s="2" customFormat="1" ht="16.5" customHeight="1">
      <c r="A191" s="34"/>
      <c r="B191" s="177"/>
      <c r="C191" s="192" t="s">
        <v>705</v>
      </c>
      <c r="D191" s="192" t="s">
        <v>160</v>
      </c>
      <c r="E191" s="193" t="s">
        <v>1077</v>
      </c>
      <c r="F191" s="194" t="s">
        <v>1078</v>
      </c>
      <c r="G191" s="195" t="s">
        <v>197</v>
      </c>
      <c r="H191" s="196">
        <v>39</v>
      </c>
      <c r="I191" s="197"/>
      <c r="J191" s="198">
        <f>ROUND(I191*H191,2)</f>
        <v>0</v>
      </c>
      <c r="K191" s="199"/>
      <c r="L191" s="200"/>
      <c r="M191" s="201" t="s">
        <v>1</v>
      </c>
      <c r="N191" s="202" t="s">
        <v>40</v>
      </c>
      <c r="O191" s="78"/>
      <c r="P191" s="188">
        <f>O191*H191</f>
        <v>0</v>
      </c>
      <c r="Q191" s="188">
        <v>0</v>
      </c>
      <c r="R191" s="188">
        <f>Q191*H191</f>
        <v>0</v>
      </c>
      <c r="S191" s="188">
        <v>0</v>
      </c>
      <c r="T191" s="189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0" t="s">
        <v>163</v>
      </c>
      <c r="AT191" s="190" t="s">
        <v>160</v>
      </c>
      <c r="AU191" s="190" t="s">
        <v>151</v>
      </c>
      <c r="AY191" s="15" t="s">
        <v>143</v>
      </c>
      <c r="BE191" s="191">
        <f>IF(N191="základná",J191,0)</f>
        <v>0</v>
      </c>
      <c r="BF191" s="191">
        <f>IF(N191="znížená",J191,0)</f>
        <v>0</v>
      </c>
      <c r="BG191" s="191">
        <f>IF(N191="zákl. prenesená",J191,0)</f>
        <v>0</v>
      </c>
      <c r="BH191" s="191">
        <f>IF(N191="zníž. prenesená",J191,0)</f>
        <v>0</v>
      </c>
      <c r="BI191" s="191">
        <f>IF(N191="nulová",J191,0)</f>
        <v>0</v>
      </c>
      <c r="BJ191" s="15" t="s">
        <v>151</v>
      </c>
      <c r="BK191" s="191">
        <f>ROUND(I191*H191,2)</f>
        <v>0</v>
      </c>
      <c r="BL191" s="15" t="s">
        <v>144</v>
      </c>
      <c r="BM191" s="190" t="s">
        <v>1089</v>
      </c>
    </row>
    <row r="192" s="2" customFormat="1" ht="16.5" customHeight="1">
      <c r="A192" s="34"/>
      <c r="B192" s="177"/>
      <c r="C192" s="192" t="s">
        <v>237</v>
      </c>
      <c r="D192" s="192" t="s">
        <v>160</v>
      </c>
      <c r="E192" s="193" t="s">
        <v>1037</v>
      </c>
      <c r="F192" s="194" t="s">
        <v>1038</v>
      </c>
      <c r="G192" s="195" t="s">
        <v>197</v>
      </c>
      <c r="H192" s="196">
        <v>50</v>
      </c>
      <c r="I192" s="197"/>
      <c r="J192" s="198">
        <f>ROUND(I192*H192,2)</f>
        <v>0</v>
      </c>
      <c r="K192" s="199"/>
      <c r="L192" s="200"/>
      <c r="M192" s="201" t="s">
        <v>1</v>
      </c>
      <c r="N192" s="202" t="s">
        <v>40</v>
      </c>
      <c r="O192" s="78"/>
      <c r="P192" s="188">
        <f>O192*H192</f>
        <v>0</v>
      </c>
      <c r="Q192" s="188">
        <v>0</v>
      </c>
      <c r="R192" s="188">
        <f>Q192*H192</f>
        <v>0</v>
      </c>
      <c r="S192" s="188">
        <v>0</v>
      </c>
      <c r="T192" s="189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0" t="s">
        <v>163</v>
      </c>
      <c r="AT192" s="190" t="s">
        <v>160</v>
      </c>
      <c r="AU192" s="190" t="s">
        <v>151</v>
      </c>
      <c r="AY192" s="15" t="s">
        <v>143</v>
      </c>
      <c r="BE192" s="191">
        <f>IF(N192="základná",J192,0)</f>
        <v>0</v>
      </c>
      <c r="BF192" s="191">
        <f>IF(N192="znížená",J192,0)</f>
        <v>0</v>
      </c>
      <c r="BG192" s="191">
        <f>IF(N192="zákl. prenesená",J192,0)</f>
        <v>0</v>
      </c>
      <c r="BH192" s="191">
        <f>IF(N192="zníž. prenesená",J192,0)</f>
        <v>0</v>
      </c>
      <c r="BI192" s="191">
        <f>IF(N192="nulová",J192,0)</f>
        <v>0</v>
      </c>
      <c r="BJ192" s="15" t="s">
        <v>151</v>
      </c>
      <c r="BK192" s="191">
        <f>ROUND(I192*H192,2)</f>
        <v>0</v>
      </c>
      <c r="BL192" s="15" t="s">
        <v>144</v>
      </c>
      <c r="BM192" s="190" t="s">
        <v>1090</v>
      </c>
    </row>
    <row r="193" s="2" customFormat="1" ht="33" customHeight="1">
      <c r="A193" s="34"/>
      <c r="B193" s="177"/>
      <c r="C193" s="178" t="s">
        <v>255</v>
      </c>
      <c r="D193" s="178" t="s">
        <v>147</v>
      </c>
      <c r="E193" s="179" t="s">
        <v>1079</v>
      </c>
      <c r="F193" s="180" t="s">
        <v>1080</v>
      </c>
      <c r="G193" s="181" t="s">
        <v>150</v>
      </c>
      <c r="H193" s="182">
        <v>39</v>
      </c>
      <c r="I193" s="183"/>
      <c r="J193" s="184">
        <f>ROUND(I193*H193,2)</f>
        <v>0</v>
      </c>
      <c r="K193" s="185"/>
      <c r="L193" s="35"/>
      <c r="M193" s="186" t="s">
        <v>1</v>
      </c>
      <c r="N193" s="187" t="s">
        <v>40</v>
      </c>
      <c r="O193" s="78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0" t="s">
        <v>144</v>
      </c>
      <c r="AT193" s="190" t="s">
        <v>147</v>
      </c>
      <c r="AU193" s="190" t="s">
        <v>151</v>
      </c>
      <c r="AY193" s="15" t="s">
        <v>143</v>
      </c>
      <c r="BE193" s="191">
        <f>IF(N193="základná",J193,0)</f>
        <v>0</v>
      </c>
      <c r="BF193" s="191">
        <f>IF(N193="znížená",J193,0)</f>
        <v>0</v>
      </c>
      <c r="BG193" s="191">
        <f>IF(N193="zákl. prenesená",J193,0)</f>
        <v>0</v>
      </c>
      <c r="BH193" s="191">
        <f>IF(N193="zníž. prenesená",J193,0)</f>
        <v>0</v>
      </c>
      <c r="BI193" s="191">
        <f>IF(N193="nulová",J193,0)</f>
        <v>0</v>
      </c>
      <c r="BJ193" s="15" t="s">
        <v>151</v>
      </c>
      <c r="BK193" s="191">
        <f>ROUND(I193*H193,2)</f>
        <v>0</v>
      </c>
      <c r="BL193" s="15" t="s">
        <v>144</v>
      </c>
      <c r="BM193" s="190" t="s">
        <v>1091</v>
      </c>
    </row>
    <row r="194" s="2" customFormat="1" ht="16.5" customHeight="1">
      <c r="A194" s="34"/>
      <c r="B194" s="177"/>
      <c r="C194" s="192" t="s">
        <v>650</v>
      </c>
      <c r="D194" s="192" t="s">
        <v>160</v>
      </c>
      <c r="E194" s="193" t="s">
        <v>1082</v>
      </c>
      <c r="F194" s="194" t="s">
        <v>1083</v>
      </c>
      <c r="G194" s="195" t="s">
        <v>207</v>
      </c>
      <c r="H194" s="196">
        <v>4.875</v>
      </c>
      <c r="I194" s="197"/>
      <c r="J194" s="198">
        <f>ROUND(I194*H194,2)</f>
        <v>0</v>
      </c>
      <c r="K194" s="199"/>
      <c r="L194" s="200"/>
      <c r="M194" s="201" t="s">
        <v>1</v>
      </c>
      <c r="N194" s="202" t="s">
        <v>40</v>
      </c>
      <c r="O194" s="78"/>
      <c r="P194" s="188">
        <f>O194*H194</f>
        <v>0</v>
      </c>
      <c r="Q194" s="188">
        <v>1</v>
      </c>
      <c r="R194" s="188">
        <f>Q194*H194</f>
        <v>4.875</v>
      </c>
      <c r="S194" s="188">
        <v>0</v>
      </c>
      <c r="T194" s="189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0" t="s">
        <v>163</v>
      </c>
      <c r="AT194" s="190" t="s">
        <v>160</v>
      </c>
      <c r="AU194" s="190" t="s">
        <v>151</v>
      </c>
      <c r="AY194" s="15" t="s">
        <v>143</v>
      </c>
      <c r="BE194" s="191">
        <f>IF(N194="základná",J194,0)</f>
        <v>0</v>
      </c>
      <c r="BF194" s="191">
        <f>IF(N194="znížená",J194,0)</f>
        <v>0</v>
      </c>
      <c r="BG194" s="191">
        <f>IF(N194="zákl. prenesená",J194,0)</f>
        <v>0</v>
      </c>
      <c r="BH194" s="191">
        <f>IF(N194="zníž. prenesená",J194,0)</f>
        <v>0</v>
      </c>
      <c r="BI194" s="191">
        <f>IF(N194="nulová",J194,0)</f>
        <v>0</v>
      </c>
      <c r="BJ194" s="15" t="s">
        <v>151</v>
      </c>
      <c r="BK194" s="191">
        <f>ROUND(I194*H194,2)</f>
        <v>0</v>
      </c>
      <c r="BL194" s="15" t="s">
        <v>144</v>
      </c>
      <c r="BM194" s="190" t="s">
        <v>1092</v>
      </c>
    </row>
    <row r="195" s="12" customFormat="1" ht="22.8" customHeight="1">
      <c r="A195" s="12"/>
      <c r="B195" s="165"/>
      <c r="C195" s="12"/>
      <c r="D195" s="166" t="s">
        <v>73</v>
      </c>
      <c r="E195" s="175" t="s">
        <v>1093</v>
      </c>
      <c r="F195" s="175" t="s">
        <v>1094</v>
      </c>
      <c r="G195" s="12"/>
      <c r="H195" s="12"/>
      <c r="I195" s="168"/>
      <c r="J195" s="176">
        <f>BK195</f>
        <v>0</v>
      </c>
      <c r="K195" s="12"/>
      <c r="L195" s="165"/>
      <c r="M195" s="169"/>
      <c r="N195" s="170"/>
      <c r="O195" s="170"/>
      <c r="P195" s="171">
        <f>SUM(P196:P203)</f>
        <v>0</v>
      </c>
      <c r="Q195" s="170"/>
      <c r="R195" s="171">
        <f>SUM(R196:R203)</f>
        <v>1.2</v>
      </c>
      <c r="S195" s="170"/>
      <c r="T195" s="172">
        <f>SUM(T196:T203)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66" t="s">
        <v>82</v>
      </c>
      <c r="AT195" s="173" t="s">
        <v>73</v>
      </c>
      <c r="AU195" s="173" t="s">
        <v>82</v>
      </c>
      <c r="AY195" s="166" t="s">
        <v>143</v>
      </c>
      <c r="BK195" s="174">
        <f>SUM(BK196:BK203)</f>
        <v>0</v>
      </c>
    </row>
    <row r="196" s="2" customFormat="1" ht="37.8" customHeight="1">
      <c r="A196" s="34"/>
      <c r="B196" s="177"/>
      <c r="C196" s="178" t="s">
        <v>393</v>
      </c>
      <c r="D196" s="178" t="s">
        <v>147</v>
      </c>
      <c r="E196" s="179" t="s">
        <v>1011</v>
      </c>
      <c r="F196" s="180" t="s">
        <v>1012</v>
      </c>
      <c r="G196" s="181" t="s">
        <v>197</v>
      </c>
      <c r="H196" s="182">
        <v>274</v>
      </c>
      <c r="I196" s="183"/>
      <c r="J196" s="184">
        <f>ROUND(I196*H196,2)</f>
        <v>0</v>
      </c>
      <c r="K196" s="185"/>
      <c r="L196" s="35"/>
      <c r="M196" s="186" t="s">
        <v>1</v>
      </c>
      <c r="N196" s="187" t="s">
        <v>40</v>
      </c>
      <c r="O196" s="78"/>
      <c r="P196" s="188">
        <f>O196*H196</f>
        <v>0</v>
      </c>
      <c r="Q196" s="188">
        <v>0</v>
      </c>
      <c r="R196" s="188">
        <f>Q196*H196</f>
        <v>0</v>
      </c>
      <c r="S196" s="188">
        <v>0</v>
      </c>
      <c r="T196" s="189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0" t="s">
        <v>144</v>
      </c>
      <c r="AT196" s="190" t="s">
        <v>147</v>
      </c>
      <c r="AU196" s="190" t="s">
        <v>151</v>
      </c>
      <c r="AY196" s="15" t="s">
        <v>143</v>
      </c>
      <c r="BE196" s="191">
        <f>IF(N196="základná",J196,0)</f>
        <v>0</v>
      </c>
      <c r="BF196" s="191">
        <f>IF(N196="znížená",J196,0)</f>
        <v>0</v>
      </c>
      <c r="BG196" s="191">
        <f>IF(N196="zákl. prenesená",J196,0)</f>
        <v>0</v>
      </c>
      <c r="BH196" s="191">
        <f>IF(N196="zníž. prenesená",J196,0)</f>
        <v>0</v>
      </c>
      <c r="BI196" s="191">
        <f>IF(N196="nulová",J196,0)</f>
        <v>0</v>
      </c>
      <c r="BJ196" s="15" t="s">
        <v>151</v>
      </c>
      <c r="BK196" s="191">
        <f>ROUND(I196*H196,2)</f>
        <v>0</v>
      </c>
      <c r="BL196" s="15" t="s">
        <v>144</v>
      </c>
      <c r="BM196" s="190" t="s">
        <v>1095</v>
      </c>
    </row>
    <row r="197" s="2" customFormat="1" ht="33" customHeight="1">
      <c r="A197" s="34"/>
      <c r="B197" s="177"/>
      <c r="C197" s="178" t="s">
        <v>397</v>
      </c>
      <c r="D197" s="178" t="s">
        <v>147</v>
      </c>
      <c r="E197" s="179" t="s">
        <v>1014</v>
      </c>
      <c r="F197" s="180" t="s">
        <v>1015</v>
      </c>
      <c r="G197" s="181" t="s">
        <v>197</v>
      </c>
      <c r="H197" s="182">
        <v>274</v>
      </c>
      <c r="I197" s="183"/>
      <c r="J197" s="184">
        <f>ROUND(I197*H197,2)</f>
        <v>0</v>
      </c>
      <c r="K197" s="185"/>
      <c r="L197" s="35"/>
      <c r="M197" s="186" t="s">
        <v>1</v>
      </c>
      <c r="N197" s="187" t="s">
        <v>40</v>
      </c>
      <c r="O197" s="78"/>
      <c r="P197" s="188">
        <f>O197*H197</f>
        <v>0</v>
      </c>
      <c r="Q197" s="188">
        <v>0</v>
      </c>
      <c r="R197" s="188">
        <f>Q197*H197</f>
        <v>0</v>
      </c>
      <c r="S197" s="188">
        <v>0</v>
      </c>
      <c r="T197" s="189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0" t="s">
        <v>144</v>
      </c>
      <c r="AT197" s="190" t="s">
        <v>147</v>
      </c>
      <c r="AU197" s="190" t="s">
        <v>151</v>
      </c>
      <c r="AY197" s="15" t="s">
        <v>143</v>
      </c>
      <c r="BE197" s="191">
        <f>IF(N197="základná",J197,0)</f>
        <v>0</v>
      </c>
      <c r="BF197" s="191">
        <f>IF(N197="znížená",J197,0)</f>
        <v>0</v>
      </c>
      <c r="BG197" s="191">
        <f>IF(N197="zákl. prenesená",J197,0)</f>
        <v>0</v>
      </c>
      <c r="BH197" s="191">
        <f>IF(N197="zníž. prenesená",J197,0)</f>
        <v>0</v>
      </c>
      <c r="BI197" s="191">
        <f>IF(N197="nulová",J197,0)</f>
        <v>0</v>
      </c>
      <c r="BJ197" s="15" t="s">
        <v>151</v>
      </c>
      <c r="BK197" s="191">
        <f>ROUND(I197*H197,2)</f>
        <v>0</v>
      </c>
      <c r="BL197" s="15" t="s">
        <v>144</v>
      </c>
      <c r="BM197" s="190" t="s">
        <v>1096</v>
      </c>
    </row>
    <row r="198" s="2" customFormat="1" ht="16.5" customHeight="1">
      <c r="A198" s="34"/>
      <c r="B198" s="177"/>
      <c r="C198" s="192" t="s">
        <v>74</v>
      </c>
      <c r="D198" s="192" t="s">
        <v>160</v>
      </c>
      <c r="E198" s="193" t="s">
        <v>1066</v>
      </c>
      <c r="F198" s="194" t="s">
        <v>1067</v>
      </c>
      <c r="G198" s="195" t="s">
        <v>197</v>
      </c>
      <c r="H198" s="196">
        <v>160</v>
      </c>
      <c r="I198" s="197"/>
      <c r="J198" s="198">
        <f>ROUND(I198*H198,2)</f>
        <v>0</v>
      </c>
      <c r="K198" s="199"/>
      <c r="L198" s="200"/>
      <c r="M198" s="201" t="s">
        <v>1</v>
      </c>
      <c r="N198" s="202" t="s">
        <v>40</v>
      </c>
      <c r="O198" s="78"/>
      <c r="P198" s="188">
        <f>O198*H198</f>
        <v>0</v>
      </c>
      <c r="Q198" s="188">
        <v>0</v>
      </c>
      <c r="R198" s="188">
        <f>Q198*H198</f>
        <v>0</v>
      </c>
      <c r="S198" s="188">
        <v>0</v>
      </c>
      <c r="T198" s="189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0" t="s">
        <v>163</v>
      </c>
      <c r="AT198" s="190" t="s">
        <v>160</v>
      </c>
      <c r="AU198" s="190" t="s">
        <v>151</v>
      </c>
      <c r="AY198" s="15" t="s">
        <v>143</v>
      </c>
      <c r="BE198" s="191">
        <f>IF(N198="základná",J198,0)</f>
        <v>0</v>
      </c>
      <c r="BF198" s="191">
        <f>IF(N198="znížená",J198,0)</f>
        <v>0</v>
      </c>
      <c r="BG198" s="191">
        <f>IF(N198="zákl. prenesená",J198,0)</f>
        <v>0</v>
      </c>
      <c r="BH198" s="191">
        <f>IF(N198="zníž. prenesená",J198,0)</f>
        <v>0</v>
      </c>
      <c r="BI198" s="191">
        <f>IF(N198="nulová",J198,0)</f>
        <v>0</v>
      </c>
      <c r="BJ198" s="15" t="s">
        <v>151</v>
      </c>
      <c r="BK198" s="191">
        <f>ROUND(I198*H198,2)</f>
        <v>0</v>
      </c>
      <c r="BL198" s="15" t="s">
        <v>144</v>
      </c>
      <c r="BM198" s="190" t="s">
        <v>1097</v>
      </c>
    </row>
    <row r="199" s="2" customFormat="1" ht="24.15" customHeight="1">
      <c r="A199" s="34"/>
      <c r="B199" s="177"/>
      <c r="C199" s="192" t="s">
        <v>74</v>
      </c>
      <c r="D199" s="192" t="s">
        <v>160</v>
      </c>
      <c r="E199" s="193" t="s">
        <v>1023</v>
      </c>
      <c r="F199" s="194" t="s">
        <v>1024</v>
      </c>
      <c r="G199" s="195" t="s">
        <v>197</v>
      </c>
      <c r="H199" s="196">
        <v>114</v>
      </c>
      <c r="I199" s="197"/>
      <c r="J199" s="198">
        <f>ROUND(I199*H199,2)</f>
        <v>0</v>
      </c>
      <c r="K199" s="199"/>
      <c r="L199" s="200"/>
      <c r="M199" s="201" t="s">
        <v>1</v>
      </c>
      <c r="N199" s="202" t="s">
        <v>40</v>
      </c>
      <c r="O199" s="78"/>
      <c r="P199" s="188">
        <f>O199*H199</f>
        <v>0</v>
      </c>
      <c r="Q199" s="188">
        <v>0</v>
      </c>
      <c r="R199" s="188">
        <f>Q199*H199</f>
        <v>0</v>
      </c>
      <c r="S199" s="188">
        <v>0</v>
      </c>
      <c r="T199" s="189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0" t="s">
        <v>163</v>
      </c>
      <c r="AT199" s="190" t="s">
        <v>160</v>
      </c>
      <c r="AU199" s="190" t="s">
        <v>151</v>
      </c>
      <c r="AY199" s="15" t="s">
        <v>143</v>
      </c>
      <c r="BE199" s="191">
        <f>IF(N199="základná",J199,0)</f>
        <v>0</v>
      </c>
      <c r="BF199" s="191">
        <f>IF(N199="znížená",J199,0)</f>
        <v>0</v>
      </c>
      <c r="BG199" s="191">
        <f>IF(N199="zákl. prenesená",J199,0)</f>
        <v>0</v>
      </c>
      <c r="BH199" s="191">
        <f>IF(N199="zníž. prenesená",J199,0)</f>
        <v>0</v>
      </c>
      <c r="BI199" s="191">
        <f>IF(N199="nulová",J199,0)</f>
        <v>0</v>
      </c>
      <c r="BJ199" s="15" t="s">
        <v>151</v>
      </c>
      <c r="BK199" s="191">
        <f>ROUND(I199*H199,2)</f>
        <v>0</v>
      </c>
      <c r="BL199" s="15" t="s">
        <v>144</v>
      </c>
      <c r="BM199" s="190" t="s">
        <v>263</v>
      </c>
    </row>
    <row r="200" s="2" customFormat="1" ht="16.5" customHeight="1">
      <c r="A200" s="34"/>
      <c r="B200" s="177"/>
      <c r="C200" s="192" t="s">
        <v>324</v>
      </c>
      <c r="D200" s="192" t="s">
        <v>160</v>
      </c>
      <c r="E200" s="193" t="s">
        <v>999</v>
      </c>
      <c r="F200" s="194" t="s">
        <v>1000</v>
      </c>
      <c r="G200" s="195" t="s">
        <v>1001</v>
      </c>
      <c r="H200" s="196">
        <v>4000</v>
      </c>
      <c r="I200" s="197"/>
      <c r="J200" s="198">
        <f>ROUND(I200*H200,2)</f>
        <v>0</v>
      </c>
      <c r="K200" s="199"/>
      <c r="L200" s="200"/>
      <c r="M200" s="201" t="s">
        <v>1</v>
      </c>
      <c r="N200" s="202" t="s">
        <v>40</v>
      </c>
      <c r="O200" s="78"/>
      <c r="P200" s="188">
        <f>O200*H200</f>
        <v>0</v>
      </c>
      <c r="Q200" s="188">
        <v>0.00029999999999999997</v>
      </c>
      <c r="R200" s="188">
        <f>Q200*H200</f>
        <v>1.2</v>
      </c>
      <c r="S200" s="188">
        <v>0</v>
      </c>
      <c r="T200" s="189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0" t="s">
        <v>163</v>
      </c>
      <c r="AT200" s="190" t="s">
        <v>160</v>
      </c>
      <c r="AU200" s="190" t="s">
        <v>151</v>
      </c>
      <c r="AY200" s="15" t="s">
        <v>143</v>
      </c>
      <c r="BE200" s="191">
        <f>IF(N200="základná",J200,0)</f>
        <v>0</v>
      </c>
      <c r="BF200" s="191">
        <f>IF(N200="znížená",J200,0)</f>
        <v>0</v>
      </c>
      <c r="BG200" s="191">
        <f>IF(N200="zákl. prenesená",J200,0)</f>
        <v>0</v>
      </c>
      <c r="BH200" s="191">
        <f>IF(N200="zníž. prenesená",J200,0)</f>
        <v>0</v>
      </c>
      <c r="BI200" s="191">
        <f>IF(N200="nulová",J200,0)</f>
        <v>0</v>
      </c>
      <c r="BJ200" s="15" t="s">
        <v>151</v>
      </c>
      <c r="BK200" s="191">
        <f>ROUND(I200*H200,2)</f>
        <v>0</v>
      </c>
      <c r="BL200" s="15" t="s">
        <v>144</v>
      </c>
      <c r="BM200" s="190" t="s">
        <v>1098</v>
      </c>
    </row>
    <row r="201" s="2" customFormat="1" ht="37.8" customHeight="1">
      <c r="A201" s="34"/>
      <c r="B201" s="177"/>
      <c r="C201" s="178" t="s">
        <v>218</v>
      </c>
      <c r="D201" s="178" t="s">
        <v>147</v>
      </c>
      <c r="E201" s="179" t="s">
        <v>1044</v>
      </c>
      <c r="F201" s="180" t="s">
        <v>1045</v>
      </c>
      <c r="G201" s="181" t="s">
        <v>197</v>
      </c>
      <c r="H201" s="182">
        <v>31</v>
      </c>
      <c r="I201" s="183"/>
      <c r="J201" s="184">
        <f>ROUND(I201*H201,2)</f>
        <v>0</v>
      </c>
      <c r="K201" s="185"/>
      <c r="L201" s="35"/>
      <c r="M201" s="186" t="s">
        <v>1</v>
      </c>
      <c r="N201" s="187" t="s">
        <v>40</v>
      </c>
      <c r="O201" s="78"/>
      <c r="P201" s="188">
        <f>O201*H201</f>
        <v>0</v>
      </c>
      <c r="Q201" s="188">
        <v>0</v>
      </c>
      <c r="R201" s="188">
        <f>Q201*H201</f>
        <v>0</v>
      </c>
      <c r="S201" s="188">
        <v>0</v>
      </c>
      <c r="T201" s="189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0" t="s">
        <v>144</v>
      </c>
      <c r="AT201" s="190" t="s">
        <v>147</v>
      </c>
      <c r="AU201" s="190" t="s">
        <v>151</v>
      </c>
      <c r="AY201" s="15" t="s">
        <v>143</v>
      </c>
      <c r="BE201" s="191">
        <f>IF(N201="základná",J201,0)</f>
        <v>0</v>
      </c>
      <c r="BF201" s="191">
        <f>IF(N201="znížená",J201,0)</f>
        <v>0</v>
      </c>
      <c r="BG201" s="191">
        <f>IF(N201="zákl. prenesená",J201,0)</f>
        <v>0</v>
      </c>
      <c r="BH201" s="191">
        <f>IF(N201="zníž. prenesená",J201,0)</f>
        <v>0</v>
      </c>
      <c r="BI201" s="191">
        <f>IF(N201="nulová",J201,0)</f>
        <v>0</v>
      </c>
      <c r="BJ201" s="15" t="s">
        <v>151</v>
      </c>
      <c r="BK201" s="191">
        <f>ROUND(I201*H201,2)</f>
        <v>0</v>
      </c>
      <c r="BL201" s="15" t="s">
        <v>144</v>
      </c>
      <c r="BM201" s="190" t="s">
        <v>1099</v>
      </c>
    </row>
    <row r="202" s="2" customFormat="1" ht="33" customHeight="1">
      <c r="A202" s="34"/>
      <c r="B202" s="177"/>
      <c r="C202" s="178" t="s">
        <v>257</v>
      </c>
      <c r="D202" s="178" t="s">
        <v>147</v>
      </c>
      <c r="E202" s="179" t="s">
        <v>1047</v>
      </c>
      <c r="F202" s="180" t="s">
        <v>1048</v>
      </c>
      <c r="G202" s="181" t="s">
        <v>197</v>
      </c>
      <c r="H202" s="182">
        <v>31</v>
      </c>
      <c r="I202" s="183"/>
      <c r="J202" s="184">
        <f>ROUND(I202*H202,2)</f>
        <v>0</v>
      </c>
      <c r="K202" s="185"/>
      <c r="L202" s="35"/>
      <c r="M202" s="186" t="s">
        <v>1</v>
      </c>
      <c r="N202" s="187" t="s">
        <v>40</v>
      </c>
      <c r="O202" s="78"/>
      <c r="P202" s="188">
        <f>O202*H202</f>
        <v>0</v>
      </c>
      <c r="Q202" s="188">
        <v>0</v>
      </c>
      <c r="R202" s="188">
        <f>Q202*H202</f>
        <v>0</v>
      </c>
      <c r="S202" s="188">
        <v>0</v>
      </c>
      <c r="T202" s="189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0" t="s">
        <v>144</v>
      </c>
      <c r="AT202" s="190" t="s">
        <v>147</v>
      </c>
      <c r="AU202" s="190" t="s">
        <v>151</v>
      </c>
      <c r="AY202" s="15" t="s">
        <v>143</v>
      </c>
      <c r="BE202" s="191">
        <f>IF(N202="základná",J202,0)</f>
        <v>0</v>
      </c>
      <c r="BF202" s="191">
        <f>IF(N202="znížená",J202,0)</f>
        <v>0</v>
      </c>
      <c r="BG202" s="191">
        <f>IF(N202="zákl. prenesená",J202,0)</f>
        <v>0</v>
      </c>
      <c r="BH202" s="191">
        <f>IF(N202="zníž. prenesená",J202,0)</f>
        <v>0</v>
      </c>
      <c r="BI202" s="191">
        <f>IF(N202="nulová",J202,0)</f>
        <v>0</v>
      </c>
      <c r="BJ202" s="15" t="s">
        <v>151</v>
      </c>
      <c r="BK202" s="191">
        <f>ROUND(I202*H202,2)</f>
        <v>0</v>
      </c>
      <c r="BL202" s="15" t="s">
        <v>144</v>
      </c>
      <c r="BM202" s="190" t="s">
        <v>1100</v>
      </c>
    </row>
    <row r="203" s="2" customFormat="1" ht="24.15" customHeight="1">
      <c r="A203" s="34"/>
      <c r="B203" s="177"/>
      <c r="C203" s="192" t="s">
        <v>74</v>
      </c>
      <c r="D203" s="192" t="s">
        <v>160</v>
      </c>
      <c r="E203" s="193" t="s">
        <v>1050</v>
      </c>
      <c r="F203" s="194" t="s">
        <v>1051</v>
      </c>
      <c r="G203" s="195" t="s">
        <v>197</v>
      </c>
      <c r="H203" s="196">
        <v>31</v>
      </c>
      <c r="I203" s="197"/>
      <c r="J203" s="198">
        <f>ROUND(I203*H203,2)</f>
        <v>0</v>
      </c>
      <c r="K203" s="199"/>
      <c r="L203" s="200"/>
      <c r="M203" s="201" t="s">
        <v>1</v>
      </c>
      <c r="N203" s="202" t="s">
        <v>40</v>
      </c>
      <c r="O203" s="78"/>
      <c r="P203" s="188">
        <f>O203*H203</f>
        <v>0</v>
      </c>
      <c r="Q203" s="188">
        <v>0</v>
      </c>
      <c r="R203" s="188">
        <f>Q203*H203</f>
        <v>0</v>
      </c>
      <c r="S203" s="188">
        <v>0</v>
      </c>
      <c r="T203" s="189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0" t="s">
        <v>163</v>
      </c>
      <c r="AT203" s="190" t="s">
        <v>160</v>
      </c>
      <c r="AU203" s="190" t="s">
        <v>151</v>
      </c>
      <c r="AY203" s="15" t="s">
        <v>143</v>
      </c>
      <c r="BE203" s="191">
        <f>IF(N203="základná",J203,0)</f>
        <v>0</v>
      </c>
      <c r="BF203" s="191">
        <f>IF(N203="znížená",J203,0)</f>
        <v>0</v>
      </c>
      <c r="BG203" s="191">
        <f>IF(N203="zákl. prenesená",J203,0)</f>
        <v>0</v>
      </c>
      <c r="BH203" s="191">
        <f>IF(N203="zníž. prenesená",J203,0)</f>
        <v>0</v>
      </c>
      <c r="BI203" s="191">
        <f>IF(N203="nulová",J203,0)</f>
        <v>0</v>
      </c>
      <c r="BJ203" s="15" t="s">
        <v>151</v>
      </c>
      <c r="BK203" s="191">
        <f>ROUND(I203*H203,2)</f>
        <v>0</v>
      </c>
      <c r="BL203" s="15" t="s">
        <v>144</v>
      </c>
      <c r="BM203" s="190" t="s">
        <v>654</v>
      </c>
    </row>
    <row r="204" s="12" customFormat="1" ht="22.8" customHeight="1">
      <c r="A204" s="12"/>
      <c r="B204" s="165"/>
      <c r="C204" s="12"/>
      <c r="D204" s="166" t="s">
        <v>73</v>
      </c>
      <c r="E204" s="175" t="s">
        <v>1101</v>
      </c>
      <c r="F204" s="175" t="s">
        <v>1102</v>
      </c>
      <c r="G204" s="12"/>
      <c r="H204" s="12"/>
      <c r="I204" s="168"/>
      <c r="J204" s="176">
        <f>BK204</f>
        <v>0</v>
      </c>
      <c r="K204" s="12"/>
      <c r="L204" s="165"/>
      <c r="M204" s="169"/>
      <c r="N204" s="170"/>
      <c r="O204" s="170"/>
      <c r="P204" s="171">
        <f>SUM(P205:P212)</f>
        <v>0</v>
      </c>
      <c r="Q204" s="170"/>
      <c r="R204" s="171">
        <f>SUM(R205:R212)</f>
        <v>0.38262299999999994</v>
      </c>
      <c r="S204" s="170"/>
      <c r="T204" s="172">
        <f>SUM(T205:T212)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66" t="s">
        <v>82</v>
      </c>
      <c r="AT204" s="173" t="s">
        <v>73</v>
      </c>
      <c r="AU204" s="173" t="s">
        <v>82</v>
      </c>
      <c r="AY204" s="166" t="s">
        <v>143</v>
      </c>
      <c r="BK204" s="174">
        <f>SUM(BK205:BK212)</f>
        <v>0</v>
      </c>
    </row>
    <row r="205" s="2" customFormat="1" ht="24.15" customHeight="1">
      <c r="A205" s="34"/>
      <c r="B205" s="177"/>
      <c r="C205" s="178" t="s">
        <v>359</v>
      </c>
      <c r="D205" s="178" t="s">
        <v>147</v>
      </c>
      <c r="E205" s="179" t="s">
        <v>1103</v>
      </c>
      <c r="F205" s="180" t="s">
        <v>1104</v>
      </c>
      <c r="G205" s="181" t="s">
        <v>150</v>
      </c>
      <c r="H205" s="182">
        <v>52.659999999999997</v>
      </c>
      <c r="I205" s="183"/>
      <c r="J205" s="184">
        <f>ROUND(I205*H205,2)</f>
        <v>0</v>
      </c>
      <c r="K205" s="185"/>
      <c r="L205" s="35"/>
      <c r="M205" s="186" t="s">
        <v>1</v>
      </c>
      <c r="N205" s="187" t="s">
        <v>40</v>
      </c>
      <c r="O205" s="78"/>
      <c r="P205" s="188">
        <f>O205*H205</f>
        <v>0</v>
      </c>
      <c r="Q205" s="188">
        <v>0</v>
      </c>
      <c r="R205" s="188">
        <f>Q205*H205</f>
        <v>0</v>
      </c>
      <c r="S205" s="188">
        <v>0</v>
      </c>
      <c r="T205" s="189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0" t="s">
        <v>144</v>
      </c>
      <c r="AT205" s="190" t="s">
        <v>147</v>
      </c>
      <c r="AU205" s="190" t="s">
        <v>151</v>
      </c>
      <c r="AY205" s="15" t="s">
        <v>143</v>
      </c>
      <c r="BE205" s="191">
        <f>IF(N205="základná",J205,0)</f>
        <v>0</v>
      </c>
      <c r="BF205" s="191">
        <f>IF(N205="znížená",J205,0)</f>
        <v>0</v>
      </c>
      <c r="BG205" s="191">
        <f>IF(N205="zákl. prenesená",J205,0)</f>
        <v>0</v>
      </c>
      <c r="BH205" s="191">
        <f>IF(N205="zníž. prenesená",J205,0)</f>
        <v>0</v>
      </c>
      <c r="BI205" s="191">
        <f>IF(N205="nulová",J205,0)</f>
        <v>0</v>
      </c>
      <c r="BJ205" s="15" t="s">
        <v>151</v>
      </c>
      <c r="BK205" s="191">
        <f>ROUND(I205*H205,2)</f>
        <v>0</v>
      </c>
      <c r="BL205" s="15" t="s">
        <v>144</v>
      </c>
      <c r="BM205" s="190" t="s">
        <v>1105</v>
      </c>
    </row>
    <row r="206" s="2" customFormat="1" ht="16.5" customHeight="1">
      <c r="A206" s="34"/>
      <c r="B206" s="177"/>
      <c r="C206" s="192" t="s">
        <v>1106</v>
      </c>
      <c r="D206" s="192" t="s">
        <v>160</v>
      </c>
      <c r="E206" s="193" t="s">
        <v>1107</v>
      </c>
      <c r="F206" s="194" t="s">
        <v>1108</v>
      </c>
      <c r="G206" s="195" t="s">
        <v>234</v>
      </c>
      <c r="H206" s="196">
        <v>0.123</v>
      </c>
      <c r="I206" s="197"/>
      <c r="J206" s="198">
        <f>ROUND(I206*H206,2)</f>
        <v>0</v>
      </c>
      <c r="K206" s="199"/>
      <c r="L206" s="200"/>
      <c r="M206" s="201" t="s">
        <v>1</v>
      </c>
      <c r="N206" s="202" t="s">
        <v>40</v>
      </c>
      <c r="O206" s="78"/>
      <c r="P206" s="188">
        <f>O206*H206</f>
        <v>0</v>
      </c>
      <c r="Q206" s="188">
        <v>0.001</v>
      </c>
      <c r="R206" s="188">
        <f>Q206*H206</f>
        <v>0.00012300000000000001</v>
      </c>
      <c r="S206" s="188">
        <v>0</v>
      </c>
      <c r="T206" s="189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0" t="s">
        <v>163</v>
      </c>
      <c r="AT206" s="190" t="s">
        <v>160</v>
      </c>
      <c r="AU206" s="190" t="s">
        <v>151</v>
      </c>
      <c r="AY206" s="15" t="s">
        <v>143</v>
      </c>
      <c r="BE206" s="191">
        <f>IF(N206="základná",J206,0)</f>
        <v>0</v>
      </c>
      <c r="BF206" s="191">
        <f>IF(N206="znížená",J206,0)</f>
        <v>0</v>
      </c>
      <c r="BG206" s="191">
        <f>IF(N206="zákl. prenesená",J206,0)</f>
        <v>0</v>
      </c>
      <c r="BH206" s="191">
        <f>IF(N206="zníž. prenesená",J206,0)</f>
        <v>0</v>
      </c>
      <c r="BI206" s="191">
        <f>IF(N206="nulová",J206,0)</f>
        <v>0</v>
      </c>
      <c r="BJ206" s="15" t="s">
        <v>151</v>
      </c>
      <c r="BK206" s="191">
        <f>ROUND(I206*H206,2)</f>
        <v>0</v>
      </c>
      <c r="BL206" s="15" t="s">
        <v>144</v>
      </c>
      <c r="BM206" s="190" t="s">
        <v>1109</v>
      </c>
    </row>
    <row r="207" s="2" customFormat="1" ht="37.8" customHeight="1">
      <c r="A207" s="34"/>
      <c r="B207" s="177"/>
      <c r="C207" s="178" t="s">
        <v>280</v>
      </c>
      <c r="D207" s="178" t="s">
        <v>147</v>
      </c>
      <c r="E207" s="179" t="s">
        <v>1044</v>
      </c>
      <c r="F207" s="180" t="s">
        <v>1045</v>
      </c>
      <c r="G207" s="181" t="s">
        <v>197</v>
      </c>
      <c r="H207" s="182">
        <v>106</v>
      </c>
      <c r="I207" s="183"/>
      <c r="J207" s="184">
        <f>ROUND(I207*H207,2)</f>
        <v>0</v>
      </c>
      <c r="K207" s="185"/>
      <c r="L207" s="35"/>
      <c r="M207" s="186" t="s">
        <v>1</v>
      </c>
      <c r="N207" s="187" t="s">
        <v>40</v>
      </c>
      <c r="O207" s="78"/>
      <c r="P207" s="188">
        <f>O207*H207</f>
        <v>0</v>
      </c>
      <c r="Q207" s="188">
        <v>0</v>
      </c>
      <c r="R207" s="188">
        <f>Q207*H207</f>
        <v>0</v>
      </c>
      <c r="S207" s="188">
        <v>0</v>
      </c>
      <c r="T207" s="189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0" t="s">
        <v>144</v>
      </c>
      <c r="AT207" s="190" t="s">
        <v>147</v>
      </c>
      <c r="AU207" s="190" t="s">
        <v>151</v>
      </c>
      <c r="AY207" s="15" t="s">
        <v>143</v>
      </c>
      <c r="BE207" s="191">
        <f>IF(N207="základná",J207,0)</f>
        <v>0</v>
      </c>
      <c r="BF207" s="191">
        <f>IF(N207="znížená",J207,0)</f>
        <v>0</v>
      </c>
      <c r="BG207" s="191">
        <f>IF(N207="zákl. prenesená",J207,0)</f>
        <v>0</v>
      </c>
      <c r="BH207" s="191">
        <f>IF(N207="zníž. prenesená",J207,0)</f>
        <v>0</v>
      </c>
      <c r="BI207" s="191">
        <f>IF(N207="nulová",J207,0)</f>
        <v>0</v>
      </c>
      <c r="BJ207" s="15" t="s">
        <v>151</v>
      </c>
      <c r="BK207" s="191">
        <f>ROUND(I207*H207,2)</f>
        <v>0</v>
      </c>
      <c r="BL207" s="15" t="s">
        <v>144</v>
      </c>
      <c r="BM207" s="190" t="s">
        <v>1110</v>
      </c>
    </row>
    <row r="208" s="2" customFormat="1" ht="33" customHeight="1">
      <c r="A208" s="34"/>
      <c r="B208" s="177"/>
      <c r="C208" s="178" t="s">
        <v>457</v>
      </c>
      <c r="D208" s="178" t="s">
        <v>147</v>
      </c>
      <c r="E208" s="179" t="s">
        <v>1047</v>
      </c>
      <c r="F208" s="180" t="s">
        <v>1048</v>
      </c>
      <c r="G208" s="181" t="s">
        <v>197</v>
      </c>
      <c r="H208" s="182">
        <v>106</v>
      </c>
      <c r="I208" s="183"/>
      <c r="J208" s="184">
        <f>ROUND(I208*H208,2)</f>
        <v>0</v>
      </c>
      <c r="K208" s="185"/>
      <c r="L208" s="35"/>
      <c r="M208" s="186" t="s">
        <v>1</v>
      </c>
      <c r="N208" s="187" t="s">
        <v>40</v>
      </c>
      <c r="O208" s="78"/>
      <c r="P208" s="188">
        <f>O208*H208</f>
        <v>0</v>
      </c>
      <c r="Q208" s="188">
        <v>0</v>
      </c>
      <c r="R208" s="188">
        <f>Q208*H208</f>
        <v>0</v>
      </c>
      <c r="S208" s="188">
        <v>0</v>
      </c>
      <c r="T208" s="189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0" t="s">
        <v>144</v>
      </c>
      <c r="AT208" s="190" t="s">
        <v>147</v>
      </c>
      <c r="AU208" s="190" t="s">
        <v>151</v>
      </c>
      <c r="AY208" s="15" t="s">
        <v>143</v>
      </c>
      <c r="BE208" s="191">
        <f>IF(N208="základná",J208,0)</f>
        <v>0</v>
      </c>
      <c r="BF208" s="191">
        <f>IF(N208="znížená",J208,0)</f>
        <v>0</v>
      </c>
      <c r="BG208" s="191">
        <f>IF(N208="zákl. prenesená",J208,0)</f>
        <v>0</v>
      </c>
      <c r="BH208" s="191">
        <f>IF(N208="zníž. prenesená",J208,0)</f>
        <v>0</v>
      </c>
      <c r="BI208" s="191">
        <f>IF(N208="nulová",J208,0)</f>
        <v>0</v>
      </c>
      <c r="BJ208" s="15" t="s">
        <v>151</v>
      </c>
      <c r="BK208" s="191">
        <f>ROUND(I208*H208,2)</f>
        <v>0</v>
      </c>
      <c r="BL208" s="15" t="s">
        <v>144</v>
      </c>
      <c r="BM208" s="190" t="s">
        <v>1111</v>
      </c>
    </row>
    <row r="209" s="2" customFormat="1" ht="21.75" customHeight="1">
      <c r="A209" s="34"/>
      <c r="B209" s="177"/>
      <c r="C209" s="192" t="s">
        <v>74</v>
      </c>
      <c r="D209" s="192" t="s">
        <v>160</v>
      </c>
      <c r="E209" s="193" t="s">
        <v>1112</v>
      </c>
      <c r="F209" s="194" t="s">
        <v>1113</v>
      </c>
      <c r="G209" s="195" t="s">
        <v>197</v>
      </c>
      <c r="H209" s="196">
        <v>56</v>
      </c>
      <c r="I209" s="197"/>
      <c r="J209" s="198">
        <f>ROUND(I209*H209,2)</f>
        <v>0</v>
      </c>
      <c r="K209" s="199"/>
      <c r="L209" s="200"/>
      <c r="M209" s="201" t="s">
        <v>1</v>
      </c>
      <c r="N209" s="202" t="s">
        <v>40</v>
      </c>
      <c r="O209" s="78"/>
      <c r="P209" s="188">
        <f>O209*H209</f>
        <v>0</v>
      </c>
      <c r="Q209" s="188">
        <v>0</v>
      </c>
      <c r="R209" s="188">
        <f>Q209*H209</f>
        <v>0</v>
      </c>
      <c r="S209" s="188">
        <v>0</v>
      </c>
      <c r="T209" s="189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0" t="s">
        <v>163</v>
      </c>
      <c r="AT209" s="190" t="s">
        <v>160</v>
      </c>
      <c r="AU209" s="190" t="s">
        <v>151</v>
      </c>
      <c r="AY209" s="15" t="s">
        <v>143</v>
      </c>
      <c r="BE209" s="191">
        <f>IF(N209="základná",J209,0)</f>
        <v>0</v>
      </c>
      <c r="BF209" s="191">
        <f>IF(N209="znížená",J209,0)</f>
        <v>0</v>
      </c>
      <c r="BG209" s="191">
        <f>IF(N209="zákl. prenesená",J209,0)</f>
        <v>0</v>
      </c>
      <c r="BH209" s="191">
        <f>IF(N209="zníž. prenesená",J209,0)</f>
        <v>0</v>
      </c>
      <c r="BI209" s="191">
        <f>IF(N209="nulová",J209,0)</f>
        <v>0</v>
      </c>
      <c r="BJ209" s="15" t="s">
        <v>151</v>
      </c>
      <c r="BK209" s="191">
        <f>ROUND(I209*H209,2)</f>
        <v>0</v>
      </c>
      <c r="BL209" s="15" t="s">
        <v>144</v>
      </c>
      <c r="BM209" s="190" t="s">
        <v>308</v>
      </c>
    </row>
    <row r="210" s="2" customFormat="1" ht="16.5" customHeight="1">
      <c r="A210" s="34"/>
      <c r="B210" s="177"/>
      <c r="C210" s="192" t="s">
        <v>74</v>
      </c>
      <c r="D210" s="192" t="s">
        <v>160</v>
      </c>
      <c r="E210" s="193" t="s">
        <v>1114</v>
      </c>
      <c r="F210" s="194" t="s">
        <v>1115</v>
      </c>
      <c r="G210" s="195" t="s">
        <v>197</v>
      </c>
      <c r="H210" s="196">
        <v>30</v>
      </c>
      <c r="I210" s="197"/>
      <c r="J210" s="198">
        <f>ROUND(I210*H210,2)</f>
        <v>0</v>
      </c>
      <c r="K210" s="199"/>
      <c r="L210" s="200"/>
      <c r="M210" s="201" t="s">
        <v>1</v>
      </c>
      <c r="N210" s="202" t="s">
        <v>40</v>
      </c>
      <c r="O210" s="78"/>
      <c r="P210" s="188">
        <f>O210*H210</f>
        <v>0</v>
      </c>
      <c r="Q210" s="188">
        <v>0</v>
      </c>
      <c r="R210" s="188">
        <f>Q210*H210</f>
        <v>0</v>
      </c>
      <c r="S210" s="188">
        <v>0</v>
      </c>
      <c r="T210" s="189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0" t="s">
        <v>163</v>
      </c>
      <c r="AT210" s="190" t="s">
        <v>160</v>
      </c>
      <c r="AU210" s="190" t="s">
        <v>151</v>
      </c>
      <c r="AY210" s="15" t="s">
        <v>143</v>
      </c>
      <c r="BE210" s="191">
        <f>IF(N210="základná",J210,0)</f>
        <v>0</v>
      </c>
      <c r="BF210" s="191">
        <f>IF(N210="znížená",J210,0)</f>
        <v>0</v>
      </c>
      <c r="BG210" s="191">
        <f>IF(N210="zákl. prenesená",J210,0)</f>
        <v>0</v>
      </c>
      <c r="BH210" s="191">
        <f>IF(N210="zníž. prenesená",J210,0)</f>
        <v>0</v>
      </c>
      <c r="BI210" s="191">
        <f>IF(N210="nulová",J210,0)</f>
        <v>0</v>
      </c>
      <c r="BJ210" s="15" t="s">
        <v>151</v>
      </c>
      <c r="BK210" s="191">
        <f>ROUND(I210*H210,2)</f>
        <v>0</v>
      </c>
      <c r="BL210" s="15" t="s">
        <v>144</v>
      </c>
      <c r="BM210" s="190" t="s">
        <v>316</v>
      </c>
    </row>
    <row r="211" s="2" customFormat="1" ht="16.5" customHeight="1">
      <c r="A211" s="34"/>
      <c r="B211" s="177"/>
      <c r="C211" s="192" t="s">
        <v>74</v>
      </c>
      <c r="D211" s="192" t="s">
        <v>160</v>
      </c>
      <c r="E211" s="193" t="s">
        <v>1116</v>
      </c>
      <c r="F211" s="194" t="s">
        <v>1117</v>
      </c>
      <c r="G211" s="195" t="s">
        <v>197</v>
      </c>
      <c r="H211" s="196">
        <v>20</v>
      </c>
      <c r="I211" s="197"/>
      <c r="J211" s="198">
        <f>ROUND(I211*H211,2)</f>
        <v>0</v>
      </c>
      <c r="K211" s="199"/>
      <c r="L211" s="200"/>
      <c r="M211" s="201" t="s">
        <v>1</v>
      </c>
      <c r="N211" s="202" t="s">
        <v>40</v>
      </c>
      <c r="O211" s="78"/>
      <c r="P211" s="188">
        <f>O211*H211</f>
        <v>0</v>
      </c>
      <c r="Q211" s="188">
        <v>0</v>
      </c>
      <c r="R211" s="188">
        <f>Q211*H211</f>
        <v>0</v>
      </c>
      <c r="S211" s="188">
        <v>0</v>
      </c>
      <c r="T211" s="189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0" t="s">
        <v>163</v>
      </c>
      <c r="AT211" s="190" t="s">
        <v>160</v>
      </c>
      <c r="AU211" s="190" t="s">
        <v>151</v>
      </c>
      <c r="AY211" s="15" t="s">
        <v>143</v>
      </c>
      <c r="BE211" s="191">
        <f>IF(N211="základná",J211,0)</f>
        <v>0</v>
      </c>
      <c r="BF211" s="191">
        <f>IF(N211="znížená",J211,0)</f>
        <v>0</v>
      </c>
      <c r="BG211" s="191">
        <f>IF(N211="zákl. prenesená",J211,0)</f>
        <v>0</v>
      </c>
      <c r="BH211" s="191">
        <f>IF(N211="zníž. prenesená",J211,0)</f>
        <v>0</v>
      </c>
      <c r="BI211" s="191">
        <f>IF(N211="nulová",J211,0)</f>
        <v>0</v>
      </c>
      <c r="BJ211" s="15" t="s">
        <v>151</v>
      </c>
      <c r="BK211" s="191">
        <f>ROUND(I211*H211,2)</f>
        <v>0</v>
      </c>
      <c r="BL211" s="15" t="s">
        <v>144</v>
      </c>
      <c r="BM211" s="190" t="s">
        <v>324</v>
      </c>
    </row>
    <row r="212" s="2" customFormat="1" ht="16.5" customHeight="1">
      <c r="A212" s="34"/>
      <c r="B212" s="177"/>
      <c r="C212" s="192" t="s">
        <v>190</v>
      </c>
      <c r="D212" s="192" t="s">
        <v>160</v>
      </c>
      <c r="E212" s="193" t="s">
        <v>999</v>
      </c>
      <c r="F212" s="194" t="s">
        <v>1000</v>
      </c>
      <c r="G212" s="195" t="s">
        <v>1001</v>
      </c>
      <c r="H212" s="196">
        <v>1275</v>
      </c>
      <c r="I212" s="197"/>
      <c r="J212" s="198">
        <f>ROUND(I212*H212,2)</f>
        <v>0</v>
      </c>
      <c r="K212" s="199"/>
      <c r="L212" s="200"/>
      <c r="M212" s="201" t="s">
        <v>1</v>
      </c>
      <c r="N212" s="202" t="s">
        <v>40</v>
      </c>
      <c r="O212" s="78"/>
      <c r="P212" s="188">
        <f>O212*H212</f>
        <v>0</v>
      </c>
      <c r="Q212" s="188">
        <v>0.00029999999999999997</v>
      </c>
      <c r="R212" s="188">
        <f>Q212*H212</f>
        <v>0.38249999999999995</v>
      </c>
      <c r="S212" s="188">
        <v>0</v>
      </c>
      <c r="T212" s="189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0" t="s">
        <v>163</v>
      </c>
      <c r="AT212" s="190" t="s">
        <v>160</v>
      </c>
      <c r="AU212" s="190" t="s">
        <v>151</v>
      </c>
      <c r="AY212" s="15" t="s">
        <v>143</v>
      </c>
      <c r="BE212" s="191">
        <f>IF(N212="základná",J212,0)</f>
        <v>0</v>
      </c>
      <c r="BF212" s="191">
        <f>IF(N212="znížená",J212,0)</f>
        <v>0</v>
      </c>
      <c r="BG212" s="191">
        <f>IF(N212="zákl. prenesená",J212,0)</f>
        <v>0</v>
      </c>
      <c r="BH212" s="191">
        <f>IF(N212="zníž. prenesená",J212,0)</f>
        <v>0</v>
      </c>
      <c r="BI212" s="191">
        <f>IF(N212="nulová",J212,0)</f>
        <v>0</v>
      </c>
      <c r="BJ212" s="15" t="s">
        <v>151</v>
      </c>
      <c r="BK212" s="191">
        <f>ROUND(I212*H212,2)</f>
        <v>0</v>
      </c>
      <c r="BL212" s="15" t="s">
        <v>144</v>
      </c>
      <c r="BM212" s="190" t="s">
        <v>1118</v>
      </c>
    </row>
    <row r="213" s="12" customFormat="1" ht="22.8" customHeight="1">
      <c r="A213" s="12"/>
      <c r="B213" s="165"/>
      <c r="C213" s="12"/>
      <c r="D213" s="166" t="s">
        <v>73</v>
      </c>
      <c r="E213" s="175" t="s">
        <v>1119</v>
      </c>
      <c r="F213" s="175" t="s">
        <v>1120</v>
      </c>
      <c r="G213" s="12"/>
      <c r="H213" s="12"/>
      <c r="I213" s="168"/>
      <c r="J213" s="176">
        <f>BK213</f>
        <v>0</v>
      </c>
      <c r="K213" s="12"/>
      <c r="L213" s="165"/>
      <c r="M213" s="169"/>
      <c r="N213" s="170"/>
      <c r="O213" s="170"/>
      <c r="P213" s="171">
        <f>SUM(P214:P221)</f>
        <v>0</v>
      </c>
      <c r="Q213" s="170"/>
      <c r="R213" s="171">
        <f>SUM(R214:R221)</f>
        <v>1.78576</v>
      </c>
      <c r="S213" s="170"/>
      <c r="T213" s="172">
        <f>SUM(T214:T221)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66" t="s">
        <v>82</v>
      </c>
      <c r="AT213" s="173" t="s">
        <v>73</v>
      </c>
      <c r="AU213" s="173" t="s">
        <v>82</v>
      </c>
      <c r="AY213" s="166" t="s">
        <v>143</v>
      </c>
      <c r="BK213" s="174">
        <f>SUM(BK214:BK221)</f>
        <v>0</v>
      </c>
    </row>
    <row r="214" s="2" customFormat="1" ht="24.15" customHeight="1">
      <c r="A214" s="34"/>
      <c r="B214" s="177"/>
      <c r="C214" s="178" t="s">
        <v>589</v>
      </c>
      <c r="D214" s="178" t="s">
        <v>147</v>
      </c>
      <c r="E214" s="179" t="s">
        <v>1103</v>
      </c>
      <c r="F214" s="180" t="s">
        <v>1104</v>
      </c>
      <c r="G214" s="181" t="s">
        <v>150</v>
      </c>
      <c r="H214" s="182">
        <v>76</v>
      </c>
      <c r="I214" s="183"/>
      <c r="J214" s="184">
        <f>ROUND(I214*H214,2)</f>
        <v>0</v>
      </c>
      <c r="K214" s="185"/>
      <c r="L214" s="35"/>
      <c r="M214" s="186" t="s">
        <v>1</v>
      </c>
      <c r="N214" s="187" t="s">
        <v>40</v>
      </c>
      <c r="O214" s="78"/>
      <c r="P214" s="188">
        <f>O214*H214</f>
        <v>0</v>
      </c>
      <c r="Q214" s="188">
        <v>0</v>
      </c>
      <c r="R214" s="188">
        <f>Q214*H214</f>
        <v>0</v>
      </c>
      <c r="S214" s="188">
        <v>0</v>
      </c>
      <c r="T214" s="189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0" t="s">
        <v>144</v>
      </c>
      <c r="AT214" s="190" t="s">
        <v>147</v>
      </c>
      <c r="AU214" s="190" t="s">
        <v>151</v>
      </c>
      <c r="AY214" s="15" t="s">
        <v>143</v>
      </c>
      <c r="BE214" s="191">
        <f>IF(N214="základná",J214,0)</f>
        <v>0</v>
      </c>
      <c r="BF214" s="191">
        <f>IF(N214="znížená",J214,0)</f>
        <v>0</v>
      </c>
      <c r="BG214" s="191">
        <f>IF(N214="zákl. prenesená",J214,0)</f>
        <v>0</v>
      </c>
      <c r="BH214" s="191">
        <f>IF(N214="zníž. prenesená",J214,0)</f>
        <v>0</v>
      </c>
      <c r="BI214" s="191">
        <f>IF(N214="nulová",J214,0)</f>
        <v>0</v>
      </c>
      <c r="BJ214" s="15" t="s">
        <v>151</v>
      </c>
      <c r="BK214" s="191">
        <f>ROUND(I214*H214,2)</f>
        <v>0</v>
      </c>
      <c r="BL214" s="15" t="s">
        <v>144</v>
      </c>
      <c r="BM214" s="190" t="s">
        <v>1121</v>
      </c>
    </row>
    <row r="215" s="2" customFormat="1" ht="21.75" customHeight="1">
      <c r="A215" s="34"/>
      <c r="B215" s="177"/>
      <c r="C215" s="192" t="s">
        <v>1122</v>
      </c>
      <c r="D215" s="192" t="s">
        <v>160</v>
      </c>
      <c r="E215" s="193" t="s">
        <v>1123</v>
      </c>
      <c r="F215" s="194" t="s">
        <v>1124</v>
      </c>
      <c r="G215" s="195" t="s">
        <v>234</v>
      </c>
      <c r="H215" s="196">
        <v>0.76000000000000001</v>
      </c>
      <c r="I215" s="197"/>
      <c r="J215" s="198">
        <f>ROUND(I215*H215,2)</f>
        <v>0</v>
      </c>
      <c r="K215" s="199"/>
      <c r="L215" s="200"/>
      <c r="M215" s="201" t="s">
        <v>1</v>
      </c>
      <c r="N215" s="202" t="s">
        <v>40</v>
      </c>
      <c r="O215" s="78"/>
      <c r="P215" s="188">
        <f>O215*H215</f>
        <v>0</v>
      </c>
      <c r="Q215" s="188">
        <v>0.001</v>
      </c>
      <c r="R215" s="188">
        <f>Q215*H215</f>
        <v>0.00076000000000000004</v>
      </c>
      <c r="S215" s="188">
        <v>0</v>
      </c>
      <c r="T215" s="189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0" t="s">
        <v>163</v>
      </c>
      <c r="AT215" s="190" t="s">
        <v>160</v>
      </c>
      <c r="AU215" s="190" t="s">
        <v>151</v>
      </c>
      <c r="AY215" s="15" t="s">
        <v>143</v>
      </c>
      <c r="BE215" s="191">
        <f>IF(N215="základná",J215,0)</f>
        <v>0</v>
      </c>
      <c r="BF215" s="191">
        <f>IF(N215="znížená",J215,0)</f>
        <v>0</v>
      </c>
      <c r="BG215" s="191">
        <f>IF(N215="zákl. prenesená",J215,0)</f>
        <v>0</v>
      </c>
      <c r="BH215" s="191">
        <f>IF(N215="zníž. prenesená",J215,0)</f>
        <v>0</v>
      </c>
      <c r="BI215" s="191">
        <f>IF(N215="nulová",J215,0)</f>
        <v>0</v>
      </c>
      <c r="BJ215" s="15" t="s">
        <v>151</v>
      </c>
      <c r="BK215" s="191">
        <f>ROUND(I215*H215,2)</f>
        <v>0</v>
      </c>
      <c r="BL215" s="15" t="s">
        <v>144</v>
      </c>
      <c r="BM215" s="190" t="s">
        <v>1125</v>
      </c>
    </row>
    <row r="216" s="2" customFormat="1" ht="37.8" customHeight="1">
      <c r="A216" s="34"/>
      <c r="B216" s="177"/>
      <c r="C216" s="178" t="s">
        <v>1126</v>
      </c>
      <c r="D216" s="178" t="s">
        <v>147</v>
      </c>
      <c r="E216" s="179" t="s">
        <v>1044</v>
      </c>
      <c r="F216" s="180" t="s">
        <v>1045</v>
      </c>
      <c r="G216" s="181" t="s">
        <v>197</v>
      </c>
      <c r="H216" s="182">
        <v>305</v>
      </c>
      <c r="I216" s="183"/>
      <c r="J216" s="184">
        <f>ROUND(I216*H216,2)</f>
        <v>0</v>
      </c>
      <c r="K216" s="185"/>
      <c r="L216" s="35"/>
      <c r="M216" s="186" t="s">
        <v>1</v>
      </c>
      <c r="N216" s="187" t="s">
        <v>40</v>
      </c>
      <c r="O216" s="78"/>
      <c r="P216" s="188">
        <f>O216*H216</f>
        <v>0</v>
      </c>
      <c r="Q216" s="188">
        <v>0</v>
      </c>
      <c r="R216" s="188">
        <f>Q216*H216</f>
        <v>0</v>
      </c>
      <c r="S216" s="188">
        <v>0</v>
      </c>
      <c r="T216" s="189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0" t="s">
        <v>144</v>
      </c>
      <c r="AT216" s="190" t="s">
        <v>147</v>
      </c>
      <c r="AU216" s="190" t="s">
        <v>151</v>
      </c>
      <c r="AY216" s="15" t="s">
        <v>143</v>
      </c>
      <c r="BE216" s="191">
        <f>IF(N216="základná",J216,0)</f>
        <v>0</v>
      </c>
      <c r="BF216" s="191">
        <f>IF(N216="znížená",J216,0)</f>
        <v>0</v>
      </c>
      <c r="BG216" s="191">
        <f>IF(N216="zákl. prenesená",J216,0)</f>
        <v>0</v>
      </c>
      <c r="BH216" s="191">
        <f>IF(N216="zníž. prenesená",J216,0)</f>
        <v>0</v>
      </c>
      <c r="BI216" s="191">
        <f>IF(N216="nulová",J216,0)</f>
        <v>0</v>
      </c>
      <c r="BJ216" s="15" t="s">
        <v>151</v>
      </c>
      <c r="BK216" s="191">
        <f>ROUND(I216*H216,2)</f>
        <v>0</v>
      </c>
      <c r="BL216" s="15" t="s">
        <v>144</v>
      </c>
      <c r="BM216" s="190" t="s">
        <v>1127</v>
      </c>
    </row>
    <row r="217" s="2" customFormat="1" ht="33" customHeight="1">
      <c r="A217" s="34"/>
      <c r="B217" s="177"/>
      <c r="C217" s="178" t="s">
        <v>1128</v>
      </c>
      <c r="D217" s="178" t="s">
        <v>147</v>
      </c>
      <c r="E217" s="179" t="s">
        <v>1047</v>
      </c>
      <c r="F217" s="180" t="s">
        <v>1048</v>
      </c>
      <c r="G217" s="181" t="s">
        <v>197</v>
      </c>
      <c r="H217" s="182">
        <v>305</v>
      </c>
      <c r="I217" s="183"/>
      <c r="J217" s="184">
        <f>ROUND(I217*H217,2)</f>
        <v>0</v>
      </c>
      <c r="K217" s="185"/>
      <c r="L217" s="35"/>
      <c r="M217" s="186" t="s">
        <v>1</v>
      </c>
      <c r="N217" s="187" t="s">
        <v>40</v>
      </c>
      <c r="O217" s="78"/>
      <c r="P217" s="188">
        <f>O217*H217</f>
        <v>0</v>
      </c>
      <c r="Q217" s="188">
        <v>0</v>
      </c>
      <c r="R217" s="188">
        <f>Q217*H217</f>
        <v>0</v>
      </c>
      <c r="S217" s="188">
        <v>0</v>
      </c>
      <c r="T217" s="189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0" t="s">
        <v>144</v>
      </c>
      <c r="AT217" s="190" t="s">
        <v>147</v>
      </c>
      <c r="AU217" s="190" t="s">
        <v>151</v>
      </c>
      <c r="AY217" s="15" t="s">
        <v>143</v>
      </c>
      <c r="BE217" s="191">
        <f>IF(N217="základná",J217,0)</f>
        <v>0</v>
      </c>
      <c r="BF217" s="191">
        <f>IF(N217="znížená",J217,0)</f>
        <v>0</v>
      </c>
      <c r="BG217" s="191">
        <f>IF(N217="zákl. prenesená",J217,0)</f>
        <v>0</v>
      </c>
      <c r="BH217" s="191">
        <f>IF(N217="zníž. prenesená",J217,0)</f>
        <v>0</v>
      </c>
      <c r="BI217" s="191">
        <f>IF(N217="nulová",J217,0)</f>
        <v>0</v>
      </c>
      <c r="BJ217" s="15" t="s">
        <v>151</v>
      </c>
      <c r="BK217" s="191">
        <f>ROUND(I217*H217,2)</f>
        <v>0</v>
      </c>
      <c r="BL217" s="15" t="s">
        <v>144</v>
      </c>
      <c r="BM217" s="190" t="s">
        <v>1129</v>
      </c>
    </row>
    <row r="218" s="2" customFormat="1" ht="21.75" customHeight="1">
      <c r="A218" s="34"/>
      <c r="B218" s="177"/>
      <c r="C218" s="192" t="s">
        <v>1130</v>
      </c>
      <c r="D218" s="192" t="s">
        <v>160</v>
      </c>
      <c r="E218" s="193" t="s">
        <v>1112</v>
      </c>
      <c r="F218" s="194" t="s">
        <v>1113</v>
      </c>
      <c r="G218" s="195" t="s">
        <v>197</v>
      </c>
      <c r="H218" s="196">
        <v>255</v>
      </c>
      <c r="I218" s="197"/>
      <c r="J218" s="198">
        <f>ROUND(I218*H218,2)</f>
        <v>0</v>
      </c>
      <c r="K218" s="199"/>
      <c r="L218" s="200"/>
      <c r="M218" s="201" t="s">
        <v>1</v>
      </c>
      <c r="N218" s="202" t="s">
        <v>40</v>
      </c>
      <c r="O218" s="78"/>
      <c r="P218" s="188">
        <f>O218*H218</f>
        <v>0</v>
      </c>
      <c r="Q218" s="188">
        <v>0</v>
      </c>
      <c r="R218" s="188">
        <f>Q218*H218</f>
        <v>0</v>
      </c>
      <c r="S218" s="188">
        <v>0</v>
      </c>
      <c r="T218" s="189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0" t="s">
        <v>163</v>
      </c>
      <c r="AT218" s="190" t="s">
        <v>160</v>
      </c>
      <c r="AU218" s="190" t="s">
        <v>151</v>
      </c>
      <c r="AY218" s="15" t="s">
        <v>143</v>
      </c>
      <c r="BE218" s="191">
        <f>IF(N218="základná",J218,0)</f>
        <v>0</v>
      </c>
      <c r="BF218" s="191">
        <f>IF(N218="znížená",J218,0)</f>
        <v>0</v>
      </c>
      <c r="BG218" s="191">
        <f>IF(N218="zákl. prenesená",J218,0)</f>
        <v>0</v>
      </c>
      <c r="BH218" s="191">
        <f>IF(N218="zníž. prenesená",J218,0)</f>
        <v>0</v>
      </c>
      <c r="BI218" s="191">
        <f>IF(N218="nulová",J218,0)</f>
        <v>0</v>
      </c>
      <c r="BJ218" s="15" t="s">
        <v>151</v>
      </c>
      <c r="BK218" s="191">
        <f>ROUND(I218*H218,2)</f>
        <v>0</v>
      </c>
      <c r="BL218" s="15" t="s">
        <v>144</v>
      </c>
      <c r="BM218" s="190" t="s">
        <v>1131</v>
      </c>
    </row>
    <row r="219" s="2" customFormat="1" ht="16.5" customHeight="1">
      <c r="A219" s="34"/>
      <c r="B219" s="177"/>
      <c r="C219" s="192" t="s">
        <v>1132</v>
      </c>
      <c r="D219" s="192" t="s">
        <v>160</v>
      </c>
      <c r="E219" s="193" t="s">
        <v>1114</v>
      </c>
      <c r="F219" s="194" t="s">
        <v>1115</v>
      </c>
      <c r="G219" s="195" t="s">
        <v>197</v>
      </c>
      <c r="H219" s="196">
        <v>30</v>
      </c>
      <c r="I219" s="197"/>
      <c r="J219" s="198">
        <f>ROUND(I219*H219,2)</f>
        <v>0</v>
      </c>
      <c r="K219" s="199"/>
      <c r="L219" s="200"/>
      <c r="M219" s="201" t="s">
        <v>1</v>
      </c>
      <c r="N219" s="202" t="s">
        <v>40</v>
      </c>
      <c r="O219" s="78"/>
      <c r="P219" s="188">
        <f>O219*H219</f>
        <v>0</v>
      </c>
      <c r="Q219" s="188">
        <v>0</v>
      </c>
      <c r="R219" s="188">
        <f>Q219*H219</f>
        <v>0</v>
      </c>
      <c r="S219" s="188">
        <v>0</v>
      </c>
      <c r="T219" s="189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0" t="s">
        <v>163</v>
      </c>
      <c r="AT219" s="190" t="s">
        <v>160</v>
      </c>
      <c r="AU219" s="190" t="s">
        <v>151</v>
      </c>
      <c r="AY219" s="15" t="s">
        <v>143</v>
      </c>
      <c r="BE219" s="191">
        <f>IF(N219="základná",J219,0)</f>
        <v>0</v>
      </c>
      <c r="BF219" s="191">
        <f>IF(N219="znížená",J219,0)</f>
        <v>0</v>
      </c>
      <c r="BG219" s="191">
        <f>IF(N219="zákl. prenesená",J219,0)</f>
        <v>0</v>
      </c>
      <c r="BH219" s="191">
        <f>IF(N219="zníž. prenesená",J219,0)</f>
        <v>0</v>
      </c>
      <c r="BI219" s="191">
        <f>IF(N219="nulová",J219,0)</f>
        <v>0</v>
      </c>
      <c r="BJ219" s="15" t="s">
        <v>151</v>
      </c>
      <c r="BK219" s="191">
        <f>ROUND(I219*H219,2)</f>
        <v>0</v>
      </c>
      <c r="BL219" s="15" t="s">
        <v>144</v>
      </c>
      <c r="BM219" s="190" t="s">
        <v>1133</v>
      </c>
    </row>
    <row r="220" s="2" customFormat="1" ht="16.5" customHeight="1">
      <c r="A220" s="34"/>
      <c r="B220" s="177"/>
      <c r="C220" s="192" t="s">
        <v>1134</v>
      </c>
      <c r="D220" s="192" t="s">
        <v>160</v>
      </c>
      <c r="E220" s="193" t="s">
        <v>1116</v>
      </c>
      <c r="F220" s="194" t="s">
        <v>1117</v>
      </c>
      <c r="G220" s="195" t="s">
        <v>197</v>
      </c>
      <c r="H220" s="196">
        <v>20</v>
      </c>
      <c r="I220" s="197"/>
      <c r="J220" s="198">
        <f>ROUND(I220*H220,2)</f>
        <v>0</v>
      </c>
      <c r="K220" s="199"/>
      <c r="L220" s="200"/>
      <c r="M220" s="201" t="s">
        <v>1</v>
      </c>
      <c r="N220" s="202" t="s">
        <v>40</v>
      </c>
      <c r="O220" s="78"/>
      <c r="P220" s="188">
        <f>O220*H220</f>
        <v>0</v>
      </c>
      <c r="Q220" s="188">
        <v>0</v>
      </c>
      <c r="R220" s="188">
        <f>Q220*H220</f>
        <v>0</v>
      </c>
      <c r="S220" s="188">
        <v>0</v>
      </c>
      <c r="T220" s="189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0" t="s">
        <v>163</v>
      </c>
      <c r="AT220" s="190" t="s">
        <v>160</v>
      </c>
      <c r="AU220" s="190" t="s">
        <v>151</v>
      </c>
      <c r="AY220" s="15" t="s">
        <v>143</v>
      </c>
      <c r="BE220" s="191">
        <f>IF(N220="základná",J220,0)</f>
        <v>0</v>
      </c>
      <c r="BF220" s="191">
        <f>IF(N220="znížená",J220,0)</f>
        <v>0</v>
      </c>
      <c r="BG220" s="191">
        <f>IF(N220="zákl. prenesená",J220,0)</f>
        <v>0</v>
      </c>
      <c r="BH220" s="191">
        <f>IF(N220="zníž. prenesená",J220,0)</f>
        <v>0</v>
      </c>
      <c r="BI220" s="191">
        <f>IF(N220="nulová",J220,0)</f>
        <v>0</v>
      </c>
      <c r="BJ220" s="15" t="s">
        <v>151</v>
      </c>
      <c r="BK220" s="191">
        <f>ROUND(I220*H220,2)</f>
        <v>0</v>
      </c>
      <c r="BL220" s="15" t="s">
        <v>144</v>
      </c>
      <c r="BM220" s="190" t="s">
        <v>1135</v>
      </c>
    </row>
    <row r="221" s="2" customFormat="1" ht="16.5" customHeight="1">
      <c r="A221" s="34"/>
      <c r="B221" s="177"/>
      <c r="C221" s="192" t="s">
        <v>1136</v>
      </c>
      <c r="D221" s="192" t="s">
        <v>160</v>
      </c>
      <c r="E221" s="193" t="s">
        <v>999</v>
      </c>
      <c r="F221" s="194" t="s">
        <v>1000</v>
      </c>
      <c r="G221" s="195" t="s">
        <v>1001</v>
      </c>
      <c r="H221" s="196">
        <v>5950</v>
      </c>
      <c r="I221" s="197"/>
      <c r="J221" s="198">
        <f>ROUND(I221*H221,2)</f>
        <v>0</v>
      </c>
      <c r="K221" s="199"/>
      <c r="L221" s="200"/>
      <c r="M221" s="201" t="s">
        <v>1</v>
      </c>
      <c r="N221" s="202" t="s">
        <v>40</v>
      </c>
      <c r="O221" s="78"/>
      <c r="P221" s="188">
        <f>O221*H221</f>
        <v>0</v>
      </c>
      <c r="Q221" s="188">
        <v>0.00029999999999999997</v>
      </c>
      <c r="R221" s="188">
        <f>Q221*H221</f>
        <v>1.7849999999999999</v>
      </c>
      <c r="S221" s="188">
        <v>0</v>
      </c>
      <c r="T221" s="189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0" t="s">
        <v>163</v>
      </c>
      <c r="AT221" s="190" t="s">
        <v>160</v>
      </c>
      <c r="AU221" s="190" t="s">
        <v>151</v>
      </c>
      <c r="AY221" s="15" t="s">
        <v>143</v>
      </c>
      <c r="BE221" s="191">
        <f>IF(N221="základná",J221,0)</f>
        <v>0</v>
      </c>
      <c r="BF221" s="191">
        <f>IF(N221="znížená",J221,0)</f>
        <v>0</v>
      </c>
      <c r="BG221" s="191">
        <f>IF(N221="zákl. prenesená",J221,0)</f>
        <v>0</v>
      </c>
      <c r="BH221" s="191">
        <f>IF(N221="zníž. prenesená",J221,0)</f>
        <v>0</v>
      </c>
      <c r="BI221" s="191">
        <f>IF(N221="nulová",J221,0)</f>
        <v>0</v>
      </c>
      <c r="BJ221" s="15" t="s">
        <v>151</v>
      </c>
      <c r="BK221" s="191">
        <f>ROUND(I221*H221,2)</f>
        <v>0</v>
      </c>
      <c r="BL221" s="15" t="s">
        <v>144</v>
      </c>
      <c r="BM221" s="190" t="s">
        <v>1137</v>
      </c>
    </row>
    <row r="222" s="12" customFormat="1" ht="22.8" customHeight="1">
      <c r="A222" s="12"/>
      <c r="B222" s="165"/>
      <c r="C222" s="12"/>
      <c r="D222" s="166" t="s">
        <v>73</v>
      </c>
      <c r="E222" s="175" t="s">
        <v>1138</v>
      </c>
      <c r="F222" s="175" t="s">
        <v>1139</v>
      </c>
      <c r="G222" s="12"/>
      <c r="H222" s="12"/>
      <c r="I222" s="168"/>
      <c r="J222" s="176">
        <f>BK222</f>
        <v>0</v>
      </c>
      <c r="K222" s="12"/>
      <c r="L222" s="165"/>
      <c r="M222" s="169"/>
      <c r="N222" s="170"/>
      <c r="O222" s="170"/>
      <c r="P222" s="171">
        <f>SUM(P223:P232)</f>
        <v>0</v>
      </c>
      <c r="Q222" s="170"/>
      <c r="R222" s="171">
        <f>SUM(R223:R232)</f>
        <v>2.5814599999999994</v>
      </c>
      <c r="S222" s="170"/>
      <c r="T222" s="172">
        <f>SUM(T223:T232)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66" t="s">
        <v>82</v>
      </c>
      <c r="AT222" s="173" t="s">
        <v>73</v>
      </c>
      <c r="AU222" s="173" t="s">
        <v>82</v>
      </c>
      <c r="AY222" s="166" t="s">
        <v>143</v>
      </c>
      <c r="BK222" s="174">
        <f>SUM(BK223:BK232)</f>
        <v>0</v>
      </c>
    </row>
    <row r="223" s="2" customFormat="1" ht="24.15" customHeight="1">
      <c r="A223" s="34"/>
      <c r="B223" s="177"/>
      <c r="C223" s="178" t="s">
        <v>1140</v>
      </c>
      <c r="D223" s="178" t="s">
        <v>147</v>
      </c>
      <c r="E223" s="179" t="s">
        <v>1103</v>
      </c>
      <c r="F223" s="180" t="s">
        <v>1104</v>
      </c>
      <c r="G223" s="181" t="s">
        <v>150</v>
      </c>
      <c r="H223" s="182">
        <v>146</v>
      </c>
      <c r="I223" s="183"/>
      <c r="J223" s="184">
        <f>ROUND(I223*H223,2)</f>
        <v>0</v>
      </c>
      <c r="K223" s="185"/>
      <c r="L223" s="35"/>
      <c r="M223" s="186" t="s">
        <v>1</v>
      </c>
      <c r="N223" s="187" t="s">
        <v>40</v>
      </c>
      <c r="O223" s="78"/>
      <c r="P223" s="188">
        <f>O223*H223</f>
        <v>0</v>
      </c>
      <c r="Q223" s="188">
        <v>0</v>
      </c>
      <c r="R223" s="188">
        <f>Q223*H223</f>
        <v>0</v>
      </c>
      <c r="S223" s="188">
        <v>0</v>
      </c>
      <c r="T223" s="189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0" t="s">
        <v>144</v>
      </c>
      <c r="AT223" s="190" t="s">
        <v>147</v>
      </c>
      <c r="AU223" s="190" t="s">
        <v>151</v>
      </c>
      <c r="AY223" s="15" t="s">
        <v>143</v>
      </c>
      <c r="BE223" s="191">
        <f>IF(N223="základná",J223,0)</f>
        <v>0</v>
      </c>
      <c r="BF223" s="191">
        <f>IF(N223="znížená",J223,0)</f>
        <v>0</v>
      </c>
      <c r="BG223" s="191">
        <f>IF(N223="zákl. prenesená",J223,0)</f>
        <v>0</v>
      </c>
      <c r="BH223" s="191">
        <f>IF(N223="zníž. prenesená",J223,0)</f>
        <v>0</v>
      </c>
      <c r="BI223" s="191">
        <f>IF(N223="nulová",J223,0)</f>
        <v>0</v>
      </c>
      <c r="BJ223" s="15" t="s">
        <v>151</v>
      </c>
      <c r="BK223" s="191">
        <f>ROUND(I223*H223,2)</f>
        <v>0</v>
      </c>
      <c r="BL223" s="15" t="s">
        <v>144</v>
      </c>
      <c r="BM223" s="190" t="s">
        <v>1141</v>
      </c>
    </row>
    <row r="224" s="2" customFormat="1" ht="21.75" customHeight="1">
      <c r="A224" s="34"/>
      <c r="B224" s="177"/>
      <c r="C224" s="192" t="s">
        <v>1142</v>
      </c>
      <c r="D224" s="192" t="s">
        <v>160</v>
      </c>
      <c r="E224" s="193" t="s">
        <v>1123</v>
      </c>
      <c r="F224" s="194" t="s">
        <v>1124</v>
      </c>
      <c r="G224" s="195" t="s">
        <v>234</v>
      </c>
      <c r="H224" s="196">
        <v>1.46</v>
      </c>
      <c r="I224" s="197"/>
      <c r="J224" s="198">
        <f>ROUND(I224*H224,2)</f>
        <v>0</v>
      </c>
      <c r="K224" s="199"/>
      <c r="L224" s="200"/>
      <c r="M224" s="201" t="s">
        <v>1</v>
      </c>
      <c r="N224" s="202" t="s">
        <v>40</v>
      </c>
      <c r="O224" s="78"/>
      <c r="P224" s="188">
        <f>O224*H224</f>
        <v>0</v>
      </c>
      <c r="Q224" s="188">
        <v>0.001</v>
      </c>
      <c r="R224" s="188">
        <f>Q224*H224</f>
        <v>0.0014599999999999999</v>
      </c>
      <c r="S224" s="188">
        <v>0</v>
      </c>
      <c r="T224" s="189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0" t="s">
        <v>163</v>
      </c>
      <c r="AT224" s="190" t="s">
        <v>160</v>
      </c>
      <c r="AU224" s="190" t="s">
        <v>151</v>
      </c>
      <c r="AY224" s="15" t="s">
        <v>143</v>
      </c>
      <c r="BE224" s="191">
        <f>IF(N224="základná",J224,0)</f>
        <v>0</v>
      </c>
      <c r="BF224" s="191">
        <f>IF(N224="znížená",J224,0)</f>
        <v>0</v>
      </c>
      <c r="BG224" s="191">
        <f>IF(N224="zákl. prenesená",J224,0)</f>
        <v>0</v>
      </c>
      <c r="BH224" s="191">
        <f>IF(N224="zníž. prenesená",J224,0)</f>
        <v>0</v>
      </c>
      <c r="BI224" s="191">
        <f>IF(N224="nulová",J224,0)</f>
        <v>0</v>
      </c>
      <c r="BJ224" s="15" t="s">
        <v>151</v>
      </c>
      <c r="BK224" s="191">
        <f>ROUND(I224*H224,2)</f>
        <v>0</v>
      </c>
      <c r="BL224" s="15" t="s">
        <v>144</v>
      </c>
      <c r="BM224" s="190" t="s">
        <v>1143</v>
      </c>
    </row>
    <row r="225" s="2" customFormat="1" ht="37.8" customHeight="1">
      <c r="A225" s="34"/>
      <c r="B225" s="177"/>
      <c r="C225" s="178" t="s">
        <v>611</v>
      </c>
      <c r="D225" s="178" t="s">
        <v>147</v>
      </c>
      <c r="E225" s="179" t="s">
        <v>1044</v>
      </c>
      <c r="F225" s="180" t="s">
        <v>1045</v>
      </c>
      <c r="G225" s="181" t="s">
        <v>197</v>
      </c>
      <c r="H225" s="182">
        <v>456</v>
      </c>
      <c r="I225" s="183"/>
      <c r="J225" s="184">
        <f>ROUND(I225*H225,2)</f>
        <v>0</v>
      </c>
      <c r="K225" s="185"/>
      <c r="L225" s="35"/>
      <c r="M225" s="186" t="s">
        <v>1</v>
      </c>
      <c r="N225" s="187" t="s">
        <v>40</v>
      </c>
      <c r="O225" s="78"/>
      <c r="P225" s="188">
        <f>O225*H225</f>
        <v>0</v>
      </c>
      <c r="Q225" s="188">
        <v>0</v>
      </c>
      <c r="R225" s="188">
        <f>Q225*H225</f>
        <v>0</v>
      </c>
      <c r="S225" s="188">
        <v>0</v>
      </c>
      <c r="T225" s="189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0" t="s">
        <v>144</v>
      </c>
      <c r="AT225" s="190" t="s">
        <v>147</v>
      </c>
      <c r="AU225" s="190" t="s">
        <v>151</v>
      </c>
      <c r="AY225" s="15" t="s">
        <v>143</v>
      </c>
      <c r="BE225" s="191">
        <f>IF(N225="základná",J225,0)</f>
        <v>0</v>
      </c>
      <c r="BF225" s="191">
        <f>IF(N225="znížená",J225,0)</f>
        <v>0</v>
      </c>
      <c r="BG225" s="191">
        <f>IF(N225="zákl. prenesená",J225,0)</f>
        <v>0</v>
      </c>
      <c r="BH225" s="191">
        <f>IF(N225="zníž. prenesená",J225,0)</f>
        <v>0</v>
      </c>
      <c r="BI225" s="191">
        <f>IF(N225="nulová",J225,0)</f>
        <v>0</v>
      </c>
      <c r="BJ225" s="15" t="s">
        <v>151</v>
      </c>
      <c r="BK225" s="191">
        <f>ROUND(I225*H225,2)</f>
        <v>0</v>
      </c>
      <c r="BL225" s="15" t="s">
        <v>144</v>
      </c>
      <c r="BM225" s="190" t="s">
        <v>1144</v>
      </c>
    </row>
    <row r="226" s="2" customFormat="1" ht="33" customHeight="1">
      <c r="A226" s="34"/>
      <c r="B226" s="177"/>
      <c r="C226" s="178" t="s">
        <v>615</v>
      </c>
      <c r="D226" s="178" t="s">
        <v>147</v>
      </c>
      <c r="E226" s="179" t="s">
        <v>1047</v>
      </c>
      <c r="F226" s="180" t="s">
        <v>1048</v>
      </c>
      <c r="G226" s="181" t="s">
        <v>197</v>
      </c>
      <c r="H226" s="182">
        <v>456</v>
      </c>
      <c r="I226" s="183"/>
      <c r="J226" s="184">
        <f>ROUND(I226*H226,2)</f>
        <v>0</v>
      </c>
      <c r="K226" s="185"/>
      <c r="L226" s="35"/>
      <c r="M226" s="186" t="s">
        <v>1</v>
      </c>
      <c r="N226" s="187" t="s">
        <v>40</v>
      </c>
      <c r="O226" s="78"/>
      <c r="P226" s="188">
        <f>O226*H226</f>
        <v>0</v>
      </c>
      <c r="Q226" s="188">
        <v>0</v>
      </c>
      <c r="R226" s="188">
        <f>Q226*H226</f>
        <v>0</v>
      </c>
      <c r="S226" s="188">
        <v>0</v>
      </c>
      <c r="T226" s="189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0" t="s">
        <v>144</v>
      </c>
      <c r="AT226" s="190" t="s">
        <v>147</v>
      </c>
      <c r="AU226" s="190" t="s">
        <v>151</v>
      </c>
      <c r="AY226" s="15" t="s">
        <v>143</v>
      </c>
      <c r="BE226" s="191">
        <f>IF(N226="základná",J226,0)</f>
        <v>0</v>
      </c>
      <c r="BF226" s="191">
        <f>IF(N226="znížená",J226,0)</f>
        <v>0</v>
      </c>
      <c r="BG226" s="191">
        <f>IF(N226="zákl. prenesená",J226,0)</f>
        <v>0</v>
      </c>
      <c r="BH226" s="191">
        <f>IF(N226="zníž. prenesená",J226,0)</f>
        <v>0</v>
      </c>
      <c r="BI226" s="191">
        <f>IF(N226="nulová",J226,0)</f>
        <v>0</v>
      </c>
      <c r="BJ226" s="15" t="s">
        <v>151</v>
      </c>
      <c r="BK226" s="191">
        <f>ROUND(I226*H226,2)</f>
        <v>0</v>
      </c>
      <c r="BL226" s="15" t="s">
        <v>144</v>
      </c>
      <c r="BM226" s="190" t="s">
        <v>1145</v>
      </c>
    </row>
    <row r="227" s="2" customFormat="1" ht="21.75" customHeight="1">
      <c r="A227" s="34"/>
      <c r="B227" s="177"/>
      <c r="C227" s="192" t="s">
        <v>593</v>
      </c>
      <c r="D227" s="192" t="s">
        <v>160</v>
      </c>
      <c r="E227" s="193" t="s">
        <v>1112</v>
      </c>
      <c r="F227" s="194" t="s">
        <v>1113</v>
      </c>
      <c r="G227" s="195" t="s">
        <v>197</v>
      </c>
      <c r="H227" s="196">
        <v>370</v>
      </c>
      <c r="I227" s="197"/>
      <c r="J227" s="198">
        <f>ROUND(I227*H227,2)</f>
        <v>0</v>
      </c>
      <c r="K227" s="199"/>
      <c r="L227" s="200"/>
      <c r="M227" s="201" t="s">
        <v>1</v>
      </c>
      <c r="N227" s="202" t="s">
        <v>40</v>
      </c>
      <c r="O227" s="78"/>
      <c r="P227" s="188">
        <f>O227*H227</f>
        <v>0</v>
      </c>
      <c r="Q227" s="188">
        <v>0</v>
      </c>
      <c r="R227" s="188">
        <f>Q227*H227</f>
        <v>0</v>
      </c>
      <c r="S227" s="188">
        <v>0</v>
      </c>
      <c r="T227" s="189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0" t="s">
        <v>163</v>
      </c>
      <c r="AT227" s="190" t="s">
        <v>160</v>
      </c>
      <c r="AU227" s="190" t="s">
        <v>151</v>
      </c>
      <c r="AY227" s="15" t="s">
        <v>143</v>
      </c>
      <c r="BE227" s="191">
        <f>IF(N227="základná",J227,0)</f>
        <v>0</v>
      </c>
      <c r="BF227" s="191">
        <f>IF(N227="znížená",J227,0)</f>
        <v>0</v>
      </c>
      <c r="BG227" s="191">
        <f>IF(N227="zákl. prenesená",J227,0)</f>
        <v>0</v>
      </c>
      <c r="BH227" s="191">
        <f>IF(N227="zníž. prenesená",J227,0)</f>
        <v>0</v>
      </c>
      <c r="BI227" s="191">
        <f>IF(N227="nulová",J227,0)</f>
        <v>0</v>
      </c>
      <c r="BJ227" s="15" t="s">
        <v>151</v>
      </c>
      <c r="BK227" s="191">
        <f>ROUND(I227*H227,2)</f>
        <v>0</v>
      </c>
      <c r="BL227" s="15" t="s">
        <v>144</v>
      </c>
      <c r="BM227" s="190" t="s">
        <v>1146</v>
      </c>
    </row>
    <row r="228" s="2" customFormat="1" ht="24.15" customHeight="1">
      <c r="A228" s="34"/>
      <c r="B228" s="177"/>
      <c r="C228" s="192" t="s">
        <v>601</v>
      </c>
      <c r="D228" s="192" t="s">
        <v>160</v>
      </c>
      <c r="E228" s="193" t="s">
        <v>1071</v>
      </c>
      <c r="F228" s="194" t="s">
        <v>1072</v>
      </c>
      <c r="G228" s="195" t="s">
        <v>197</v>
      </c>
      <c r="H228" s="196">
        <v>6</v>
      </c>
      <c r="I228" s="197"/>
      <c r="J228" s="198">
        <f>ROUND(I228*H228,2)</f>
        <v>0</v>
      </c>
      <c r="K228" s="199"/>
      <c r="L228" s="200"/>
      <c r="M228" s="201" t="s">
        <v>1</v>
      </c>
      <c r="N228" s="202" t="s">
        <v>40</v>
      </c>
      <c r="O228" s="78"/>
      <c r="P228" s="188">
        <f>O228*H228</f>
        <v>0</v>
      </c>
      <c r="Q228" s="188">
        <v>0</v>
      </c>
      <c r="R228" s="188">
        <f>Q228*H228</f>
        <v>0</v>
      </c>
      <c r="S228" s="188">
        <v>0</v>
      </c>
      <c r="T228" s="189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0" t="s">
        <v>163</v>
      </c>
      <c r="AT228" s="190" t="s">
        <v>160</v>
      </c>
      <c r="AU228" s="190" t="s">
        <v>151</v>
      </c>
      <c r="AY228" s="15" t="s">
        <v>143</v>
      </c>
      <c r="BE228" s="191">
        <f>IF(N228="základná",J228,0)</f>
        <v>0</v>
      </c>
      <c r="BF228" s="191">
        <f>IF(N228="znížená",J228,0)</f>
        <v>0</v>
      </c>
      <c r="BG228" s="191">
        <f>IF(N228="zákl. prenesená",J228,0)</f>
        <v>0</v>
      </c>
      <c r="BH228" s="191">
        <f>IF(N228="zníž. prenesená",J228,0)</f>
        <v>0</v>
      </c>
      <c r="BI228" s="191">
        <f>IF(N228="nulová",J228,0)</f>
        <v>0</v>
      </c>
      <c r="BJ228" s="15" t="s">
        <v>151</v>
      </c>
      <c r="BK228" s="191">
        <f>ROUND(I228*H228,2)</f>
        <v>0</v>
      </c>
      <c r="BL228" s="15" t="s">
        <v>144</v>
      </c>
      <c r="BM228" s="190" t="s">
        <v>1147</v>
      </c>
    </row>
    <row r="229" s="2" customFormat="1" ht="16.5" customHeight="1">
      <c r="A229" s="34"/>
      <c r="B229" s="177"/>
      <c r="C229" s="192" t="s">
        <v>603</v>
      </c>
      <c r="D229" s="192" t="s">
        <v>160</v>
      </c>
      <c r="E229" s="193" t="s">
        <v>1148</v>
      </c>
      <c r="F229" s="194" t="s">
        <v>1149</v>
      </c>
      <c r="G229" s="195" t="s">
        <v>197</v>
      </c>
      <c r="H229" s="196">
        <v>30</v>
      </c>
      <c r="I229" s="197"/>
      <c r="J229" s="198">
        <f>ROUND(I229*H229,2)</f>
        <v>0</v>
      </c>
      <c r="K229" s="199"/>
      <c r="L229" s="200"/>
      <c r="M229" s="201" t="s">
        <v>1</v>
      </c>
      <c r="N229" s="202" t="s">
        <v>40</v>
      </c>
      <c r="O229" s="78"/>
      <c r="P229" s="188">
        <f>O229*H229</f>
        <v>0</v>
      </c>
      <c r="Q229" s="188">
        <v>0</v>
      </c>
      <c r="R229" s="188">
        <f>Q229*H229</f>
        <v>0</v>
      </c>
      <c r="S229" s="188">
        <v>0</v>
      </c>
      <c r="T229" s="189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0" t="s">
        <v>163</v>
      </c>
      <c r="AT229" s="190" t="s">
        <v>160</v>
      </c>
      <c r="AU229" s="190" t="s">
        <v>151</v>
      </c>
      <c r="AY229" s="15" t="s">
        <v>143</v>
      </c>
      <c r="BE229" s="191">
        <f>IF(N229="základná",J229,0)</f>
        <v>0</v>
      </c>
      <c r="BF229" s="191">
        <f>IF(N229="znížená",J229,0)</f>
        <v>0</v>
      </c>
      <c r="BG229" s="191">
        <f>IF(N229="zákl. prenesená",J229,0)</f>
        <v>0</v>
      </c>
      <c r="BH229" s="191">
        <f>IF(N229="zníž. prenesená",J229,0)</f>
        <v>0</v>
      </c>
      <c r="BI229" s="191">
        <f>IF(N229="nulová",J229,0)</f>
        <v>0</v>
      </c>
      <c r="BJ229" s="15" t="s">
        <v>151</v>
      </c>
      <c r="BK229" s="191">
        <f>ROUND(I229*H229,2)</f>
        <v>0</v>
      </c>
      <c r="BL229" s="15" t="s">
        <v>144</v>
      </c>
      <c r="BM229" s="190" t="s">
        <v>1150</v>
      </c>
    </row>
    <row r="230" s="2" customFormat="1" ht="16.5" customHeight="1">
      <c r="A230" s="34"/>
      <c r="B230" s="177"/>
      <c r="C230" s="192" t="s">
        <v>595</v>
      </c>
      <c r="D230" s="192" t="s">
        <v>160</v>
      </c>
      <c r="E230" s="193" t="s">
        <v>1114</v>
      </c>
      <c r="F230" s="194" t="s">
        <v>1115</v>
      </c>
      <c r="G230" s="195" t="s">
        <v>197</v>
      </c>
      <c r="H230" s="196">
        <v>30</v>
      </c>
      <c r="I230" s="197"/>
      <c r="J230" s="198">
        <f>ROUND(I230*H230,2)</f>
        <v>0</v>
      </c>
      <c r="K230" s="199"/>
      <c r="L230" s="200"/>
      <c r="M230" s="201" t="s">
        <v>1</v>
      </c>
      <c r="N230" s="202" t="s">
        <v>40</v>
      </c>
      <c r="O230" s="78"/>
      <c r="P230" s="188">
        <f>O230*H230</f>
        <v>0</v>
      </c>
      <c r="Q230" s="188">
        <v>0</v>
      </c>
      <c r="R230" s="188">
        <f>Q230*H230</f>
        <v>0</v>
      </c>
      <c r="S230" s="188">
        <v>0</v>
      </c>
      <c r="T230" s="189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0" t="s">
        <v>163</v>
      </c>
      <c r="AT230" s="190" t="s">
        <v>160</v>
      </c>
      <c r="AU230" s="190" t="s">
        <v>151</v>
      </c>
      <c r="AY230" s="15" t="s">
        <v>143</v>
      </c>
      <c r="BE230" s="191">
        <f>IF(N230="základná",J230,0)</f>
        <v>0</v>
      </c>
      <c r="BF230" s="191">
        <f>IF(N230="znížená",J230,0)</f>
        <v>0</v>
      </c>
      <c r="BG230" s="191">
        <f>IF(N230="zákl. prenesená",J230,0)</f>
        <v>0</v>
      </c>
      <c r="BH230" s="191">
        <f>IF(N230="zníž. prenesená",J230,0)</f>
        <v>0</v>
      </c>
      <c r="BI230" s="191">
        <f>IF(N230="nulová",J230,0)</f>
        <v>0</v>
      </c>
      <c r="BJ230" s="15" t="s">
        <v>151</v>
      </c>
      <c r="BK230" s="191">
        <f>ROUND(I230*H230,2)</f>
        <v>0</v>
      </c>
      <c r="BL230" s="15" t="s">
        <v>144</v>
      </c>
      <c r="BM230" s="190" t="s">
        <v>1151</v>
      </c>
    </row>
    <row r="231" s="2" customFormat="1" ht="16.5" customHeight="1">
      <c r="A231" s="34"/>
      <c r="B231" s="177"/>
      <c r="C231" s="192" t="s">
        <v>597</v>
      </c>
      <c r="D231" s="192" t="s">
        <v>160</v>
      </c>
      <c r="E231" s="193" t="s">
        <v>1116</v>
      </c>
      <c r="F231" s="194" t="s">
        <v>1117</v>
      </c>
      <c r="G231" s="195" t="s">
        <v>197</v>
      </c>
      <c r="H231" s="196">
        <v>20</v>
      </c>
      <c r="I231" s="197"/>
      <c r="J231" s="198">
        <f>ROUND(I231*H231,2)</f>
        <v>0</v>
      </c>
      <c r="K231" s="199"/>
      <c r="L231" s="200"/>
      <c r="M231" s="201" t="s">
        <v>1</v>
      </c>
      <c r="N231" s="202" t="s">
        <v>40</v>
      </c>
      <c r="O231" s="78"/>
      <c r="P231" s="188">
        <f>O231*H231</f>
        <v>0</v>
      </c>
      <c r="Q231" s="188">
        <v>0</v>
      </c>
      <c r="R231" s="188">
        <f>Q231*H231</f>
        <v>0</v>
      </c>
      <c r="S231" s="188">
        <v>0</v>
      </c>
      <c r="T231" s="189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0" t="s">
        <v>163</v>
      </c>
      <c r="AT231" s="190" t="s">
        <v>160</v>
      </c>
      <c r="AU231" s="190" t="s">
        <v>151</v>
      </c>
      <c r="AY231" s="15" t="s">
        <v>143</v>
      </c>
      <c r="BE231" s="191">
        <f>IF(N231="základná",J231,0)</f>
        <v>0</v>
      </c>
      <c r="BF231" s="191">
        <f>IF(N231="znížená",J231,0)</f>
        <v>0</v>
      </c>
      <c r="BG231" s="191">
        <f>IF(N231="zákl. prenesená",J231,0)</f>
        <v>0</v>
      </c>
      <c r="BH231" s="191">
        <f>IF(N231="zníž. prenesená",J231,0)</f>
        <v>0</v>
      </c>
      <c r="BI231" s="191">
        <f>IF(N231="nulová",J231,0)</f>
        <v>0</v>
      </c>
      <c r="BJ231" s="15" t="s">
        <v>151</v>
      </c>
      <c r="BK231" s="191">
        <f>ROUND(I231*H231,2)</f>
        <v>0</v>
      </c>
      <c r="BL231" s="15" t="s">
        <v>144</v>
      </c>
      <c r="BM231" s="190" t="s">
        <v>1152</v>
      </c>
    </row>
    <row r="232" s="2" customFormat="1" ht="16.5" customHeight="1">
      <c r="A232" s="34"/>
      <c r="B232" s="177"/>
      <c r="C232" s="192" t="s">
        <v>599</v>
      </c>
      <c r="D232" s="192" t="s">
        <v>160</v>
      </c>
      <c r="E232" s="193" t="s">
        <v>999</v>
      </c>
      <c r="F232" s="194" t="s">
        <v>1000</v>
      </c>
      <c r="G232" s="195" t="s">
        <v>1001</v>
      </c>
      <c r="H232" s="196">
        <v>8600</v>
      </c>
      <c r="I232" s="197"/>
      <c r="J232" s="198">
        <f>ROUND(I232*H232,2)</f>
        <v>0</v>
      </c>
      <c r="K232" s="199"/>
      <c r="L232" s="200"/>
      <c r="M232" s="201" t="s">
        <v>1</v>
      </c>
      <c r="N232" s="202" t="s">
        <v>40</v>
      </c>
      <c r="O232" s="78"/>
      <c r="P232" s="188">
        <f>O232*H232</f>
        <v>0</v>
      </c>
      <c r="Q232" s="188">
        <v>0.00029999999999999997</v>
      </c>
      <c r="R232" s="188">
        <f>Q232*H232</f>
        <v>2.5799999999999996</v>
      </c>
      <c r="S232" s="188">
        <v>0</v>
      </c>
      <c r="T232" s="189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0" t="s">
        <v>163</v>
      </c>
      <c r="AT232" s="190" t="s">
        <v>160</v>
      </c>
      <c r="AU232" s="190" t="s">
        <v>151</v>
      </c>
      <c r="AY232" s="15" t="s">
        <v>143</v>
      </c>
      <c r="BE232" s="191">
        <f>IF(N232="základná",J232,0)</f>
        <v>0</v>
      </c>
      <c r="BF232" s="191">
        <f>IF(N232="znížená",J232,0)</f>
        <v>0</v>
      </c>
      <c r="BG232" s="191">
        <f>IF(N232="zákl. prenesená",J232,0)</f>
        <v>0</v>
      </c>
      <c r="BH232" s="191">
        <f>IF(N232="zníž. prenesená",J232,0)</f>
        <v>0</v>
      </c>
      <c r="BI232" s="191">
        <f>IF(N232="nulová",J232,0)</f>
        <v>0</v>
      </c>
      <c r="BJ232" s="15" t="s">
        <v>151</v>
      </c>
      <c r="BK232" s="191">
        <f>ROUND(I232*H232,2)</f>
        <v>0</v>
      </c>
      <c r="BL232" s="15" t="s">
        <v>144</v>
      </c>
      <c r="BM232" s="190" t="s">
        <v>1153</v>
      </c>
    </row>
    <row r="233" s="12" customFormat="1" ht="22.8" customHeight="1">
      <c r="A233" s="12"/>
      <c r="B233" s="165"/>
      <c r="C233" s="12"/>
      <c r="D233" s="166" t="s">
        <v>73</v>
      </c>
      <c r="E233" s="175" t="s">
        <v>1154</v>
      </c>
      <c r="F233" s="175" t="s">
        <v>1155</v>
      </c>
      <c r="G233" s="12"/>
      <c r="H233" s="12"/>
      <c r="I233" s="168"/>
      <c r="J233" s="176">
        <f>BK233</f>
        <v>0</v>
      </c>
      <c r="K233" s="12"/>
      <c r="L233" s="165"/>
      <c r="M233" s="169"/>
      <c r="N233" s="170"/>
      <c r="O233" s="170"/>
      <c r="P233" s="171">
        <f>SUM(P234:P255)</f>
        <v>0</v>
      </c>
      <c r="Q233" s="170"/>
      <c r="R233" s="171">
        <f>SUM(R234:R255)</f>
        <v>1.0349999999999999</v>
      </c>
      <c r="S233" s="170"/>
      <c r="T233" s="172">
        <f>SUM(T234:T255)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66" t="s">
        <v>82</v>
      </c>
      <c r="AT233" s="173" t="s">
        <v>73</v>
      </c>
      <c r="AU233" s="173" t="s">
        <v>82</v>
      </c>
      <c r="AY233" s="166" t="s">
        <v>143</v>
      </c>
      <c r="BK233" s="174">
        <f>SUM(BK234:BK255)</f>
        <v>0</v>
      </c>
    </row>
    <row r="234" s="2" customFormat="1" ht="37.8" customHeight="1">
      <c r="A234" s="34"/>
      <c r="B234" s="177"/>
      <c r="C234" s="178" t="s">
        <v>1156</v>
      </c>
      <c r="D234" s="178" t="s">
        <v>147</v>
      </c>
      <c r="E234" s="179" t="s">
        <v>1011</v>
      </c>
      <c r="F234" s="180" t="s">
        <v>1012</v>
      </c>
      <c r="G234" s="181" t="s">
        <v>197</v>
      </c>
      <c r="H234" s="182">
        <v>538</v>
      </c>
      <c r="I234" s="183"/>
      <c r="J234" s="184">
        <f>ROUND(I234*H234,2)</f>
        <v>0</v>
      </c>
      <c r="K234" s="185"/>
      <c r="L234" s="35"/>
      <c r="M234" s="186" t="s">
        <v>1</v>
      </c>
      <c r="N234" s="187" t="s">
        <v>40</v>
      </c>
      <c r="O234" s="78"/>
      <c r="P234" s="188">
        <f>O234*H234</f>
        <v>0</v>
      </c>
      <c r="Q234" s="188">
        <v>0</v>
      </c>
      <c r="R234" s="188">
        <f>Q234*H234</f>
        <v>0</v>
      </c>
      <c r="S234" s="188">
        <v>0</v>
      </c>
      <c r="T234" s="189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0" t="s">
        <v>144</v>
      </c>
      <c r="AT234" s="190" t="s">
        <v>147</v>
      </c>
      <c r="AU234" s="190" t="s">
        <v>151</v>
      </c>
      <c r="AY234" s="15" t="s">
        <v>143</v>
      </c>
      <c r="BE234" s="191">
        <f>IF(N234="základná",J234,0)</f>
        <v>0</v>
      </c>
      <c r="BF234" s="191">
        <f>IF(N234="znížená",J234,0)</f>
        <v>0</v>
      </c>
      <c r="BG234" s="191">
        <f>IF(N234="zákl. prenesená",J234,0)</f>
        <v>0</v>
      </c>
      <c r="BH234" s="191">
        <f>IF(N234="zníž. prenesená",J234,0)</f>
        <v>0</v>
      </c>
      <c r="BI234" s="191">
        <f>IF(N234="nulová",J234,0)</f>
        <v>0</v>
      </c>
      <c r="BJ234" s="15" t="s">
        <v>151</v>
      </c>
      <c r="BK234" s="191">
        <f>ROUND(I234*H234,2)</f>
        <v>0</v>
      </c>
      <c r="BL234" s="15" t="s">
        <v>144</v>
      </c>
      <c r="BM234" s="190" t="s">
        <v>1157</v>
      </c>
    </row>
    <row r="235" s="2" customFormat="1" ht="33" customHeight="1">
      <c r="A235" s="34"/>
      <c r="B235" s="177"/>
      <c r="C235" s="178" t="s">
        <v>336</v>
      </c>
      <c r="D235" s="178" t="s">
        <v>147</v>
      </c>
      <c r="E235" s="179" t="s">
        <v>1014</v>
      </c>
      <c r="F235" s="180" t="s">
        <v>1015</v>
      </c>
      <c r="G235" s="181" t="s">
        <v>197</v>
      </c>
      <c r="H235" s="182">
        <v>538</v>
      </c>
      <c r="I235" s="183"/>
      <c r="J235" s="184">
        <f>ROUND(I235*H235,2)</f>
        <v>0</v>
      </c>
      <c r="K235" s="185"/>
      <c r="L235" s="35"/>
      <c r="M235" s="186" t="s">
        <v>1</v>
      </c>
      <c r="N235" s="187" t="s">
        <v>40</v>
      </c>
      <c r="O235" s="78"/>
      <c r="P235" s="188">
        <f>O235*H235</f>
        <v>0</v>
      </c>
      <c r="Q235" s="188">
        <v>0</v>
      </c>
      <c r="R235" s="188">
        <f>Q235*H235</f>
        <v>0</v>
      </c>
      <c r="S235" s="188">
        <v>0</v>
      </c>
      <c r="T235" s="189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0" t="s">
        <v>144</v>
      </c>
      <c r="AT235" s="190" t="s">
        <v>147</v>
      </c>
      <c r="AU235" s="190" t="s">
        <v>151</v>
      </c>
      <c r="AY235" s="15" t="s">
        <v>143</v>
      </c>
      <c r="BE235" s="191">
        <f>IF(N235="základná",J235,0)</f>
        <v>0</v>
      </c>
      <c r="BF235" s="191">
        <f>IF(N235="znížená",J235,0)</f>
        <v>0</v>
      </c>
      <c r="BG235" s="191">
        <f>IF(N235="zákl. prenesená",J235,0)</f>
        <v>0</v>
      </c>
      <c r="BH235" s="191">
        <f>IF(N235="zníž. prenesená",J235,0)</f>
        <v>0</v>
      </c>
      <c r="BI235" s="191">
        <f>IF(N235="nulová",J235,0)</f>
        <v>0</v>
      </c>
      <c r="BJ235" s="15" t="s">
        <v>151</v>
      </c>
      <c r="BK235" s="191">
        <f>ROUND(I235*H235,2)</f>
        <v>0</v>
      </c>
      <c r="BL235" s="15" t="s">
        <v>144</v>
      </c>
      <c r="BM235" s="190" t="s">
        <v>1158</v>
      </c>
    </row>
    <row r="236" s="2" customFormat="1" ht="16.5" customHeight="1">
      <c r="A236" s="34"/>
      <c r="B236" s="177"/>
      <c r="C236" s="192" t="s">
        <v>199</v>
      </c>
      <c r="D236" s="192" t="s">
        <v>160</v>
      </c>
      <c r="E236" s="193" t="s">
        <v>1159</v>
      </c>
      <c r="F236" s="194" t="s">
        <v>1160</v>
      </c>
      <c r="G236" s="195" t="s">
        <v>197</v>
      </c>
      <c r="H236" s="196">
        <v>4</v>
      </c>
      <c r="I236" s="197"/>
      <c r="J236" s="198">
        <f>ROUND(I236*H236,2)</f>
        <v>0</v>
      </c>
      <c r="K236" s="199"/>
      <c r="L236" s="200"/>
      <c r="M236" s="201" t="s">
        <v>1</v>
      </c>
      <c r="N236" s="202" t="s">
        <v>40</v>
      </c>
      <c r="O236" s="78"/>
      <c r="P236" s="188">
        <f>O236*H236</f>
        <v>0</v>
      </c>
      <c r="Q236" s="188">
        <v>0</v>
      </c>
      <c r="R236" s="188">
        <f>Q236*H236</f>
        <v>0</v>
      </c>
      <c r="S236" s="188">
        <v>0</v>
      </c>
      <c r="T236" s="189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0" t="s">
        <v>163</v>
      </c>
      <c r="AT236" s="190" t="s">
        <v>160</v>
      </c>
      <c r="AU236" s="190" t="s">
        <v>151</v>
      </c>
      <c r="AY236" s="15" t="s">
        <v>143</v>
      </c>
      <c r="BE236" s="191">
        <f>IF(N236="základná",J236,0)</f>
        <v>0</v>
      </c>
      <c r="BF236" s="191">
        <f>IF(N236="znížená",J236,0)</f>
        <v>0</v>
      </c>
      <c r="BG236" s="191">
        <f>IF(N236="zákl. prenesená",J236,0)</f>
        <v>0</v>
      </c>
      <c r="BH236" s="191">
        <f>IF(N236="zníž. prenesená",J236,0)</f>
        <v>0</v>
      </c>
      <c r="BI236" s="191">
        <f>IF(N236="nulová",J236,0)</f>
        <v>0</v>
      </c>
      <c r="BJ236" s="15" t="s">
        <v>151</v>
      </c>
      <c r="BK236" s="191">
        <f>ROUND(I236*H236,2)</f>
        <v>0</v>
      </c>
      <c r="BL236" s="15" t="s">
        <v>144</v>
      </c>
      <c r="BM236" s="190" t="s">
        <v>1161</v>
      </c>
    </row>
    <row r="237" s="2" customFormat="1" ht="16.5" customHeight="1">
      <c r="A237" s="34"/>
      <c r="B237" s="177"/>
      <c r="C237" s="192" t="s">
        <v>194</v>
      </c>
      <c r="D237" s="192" t="s">
        <v>160</v>
      </c>
      <c r="E237" s="193" t="s">
        <v>1162</v>
      </c>
      <c r="F237" s="194" t="s">
        <v>1163</v>
      </c>
      <c r="G237" s="195" t="s">
        <v>197</v>
      </c>
      <c r="H237" s="196">
        <v>6</v>
      </c>
      <c r="I237" s="197"/>
      <c r="J237" s="198">
        <f>ROUND(I237*H237,2)</f>
        <v>0</v>
      </c>
      <c r="K237" s="199"/>
      <c r="L237" s="200"/>
      <c r="M237" s="201" t="s">
        <v>1</v>
      </c>
      <c r="N237" s="202" t="s">
        <v>40</v>
      </c>
      <c r="O237" s="78"/>
      <c r="P237" s="188">
        <f>O237*H237</f>
        <v>0</v>
      </c>
      <c r="Q237" s="188">
        <v>0</v>
      </c>
      <c r="R237" s="188">
        <f>Q237*H237</f>
        <v>0</v>
      </c>
      <c r="S237" s="188">
        <v>0</v>
      </c>
      <c r="T237" s="189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0" t="s">
        <v>163</v>
      </c>
      <c r="AT237" s="190" t="s">
        <v>160</v>
      </c>
      <c r="AU237" s="190" t="s">
        <v>151</v>
      </c>
      <c r="AY237" s="15" t="s">
        <v>143</v>
      </c>
      <c r="BE237" s="191">
        <f>IF(N237="základná",J237,0)</f>
        <v>0</v>
      </c>
      <c r="BF237" s="191">
        <f>IF(N237="znížená",J237,0)</f>
        <v>0</v>
      </c>
      <c r="BG237" s="191">
        <f>IF(N237="zákl. prenesená",J237,0)</f>
        <v>0</v>
      </c>
      <c r="BH237" s="191">
        <f>IF(N237="zníž. prenesená",J237,0)</f>
        <v>0</v>
      </c>
      <c r="BI237" s="191">
        <f>IF(N237="nulová",J237,0)</f>
        <v>0</v>
      </c>
      <c r="BJ237" s="15" t="s">
        <v>151</v>
      </c>
      <c r="BK237" s="191">
        <f>ROUND(I237*H237,2)</f>
        <v>0</v>
      </c>
      <c r="BL237" s="15" t="s">
        <v>144</v>
      </c>
      <c r="BM237" s="190" t="s">
        <v>1164</v>
      </c>
    </row>
    <row r="238" s="2" customFormat="1" ht="16.5" customHeight="1">
      <c r="A238" s="34"/>
      <c r="B238" s="177"/>
      <c r="C238" s="192" t="s">
        <v>204</v>
      </c>
      <c r="D238" s="192" t="s">
        <v>160</v>
      </c>
      <c r="E238" s="193" t="s">
        <v>1165</v>
      </c>
      <c r="F238" s="194" t="s">
        <v>1166</v>
      </c>
      <c r="G238" s="195" t="s">
        <v>197</v>
      </c>
      <c r="H238" s="196">
        <v>4</v>
      </c>
      <c r="I238" s="197"/>
      <c r="J238" s="198">
        <f>ROUND(I238*H238,2)</f>
        <v>0</v>
      </c>
      <c r="K238" s="199"/>
      <c r="L238" s="200"/>
      <c r="M238" s="201" t="s">
        <v>1</v>
      </c>
      <c r="N238" s="202" t="s">
        <v>40</v>
      </c>
      <c r="O238" s="78"/>
      <c r="P238" s="188">
        <f>O238*H238</f>
        <v>0</v>
      </c>
      <c r="Q238" s="188">
        <v>0</v>
      </c>
      <c r="R238" s="188">
        <f>Q238*H238</f>
        <v>0</v>
      </c>
      <c r="S238" s="188">
        <v>0</v>
      </c>
      <c r="T238" s="189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0" t="s">
        <v>163</v>
      </c>
      <c r="AT238" s="190" t="s">
        <v>160</v>
      </c>
      <c r="AU238" s="190" t="s">
        <v>151</v>
      </c>
      <c r="AY238" s="15" t="s">
        <v>143</v>
      </c>
      <c r="BE238" s="191">
        <f>IF(N238="základná",J238,0)</f>
        <v>0</v>
      </c>
      <c r="BF238" s="191">
        <f>IF(N238="znížená",J238,0)</f>
        <v>0</v>
      </c>
      <c r="BG238" s="191">
        <f>IF(N238="zákl. prenesená",J238,0)</f>
        <v>0</v>
      </c>
      <c r="BH238" s="191">
        <f>IF(N238="zníž. prenesená",J238,0)</f>
        <v>0</v>
      </c>
      <c r="BI238" s="191">
        <f>IF(N238="nulová",J238,0)</f>
        <v>0</v>
      </c>
      <c r="BJ238" s="15" t="s">
        <v>151</v>
      </c>
      <c r="BK238" s="191">
        <f>ROUND(I238*H238,2)</f>
        <v>0</v>
      </c>
      <c r="BL238" s="15" t="s">
        <v>144</v>
      </c>
      <c r="BM238" s="190" t="s">
        <v>1167</v>
      </c>
    </row>
    <row r="239" s="2" customFormat="1" ht="16.5" customHeight="1">
      <c r="A239" s="34"/>
      <c r="B239" s="177"/>
      <c r="C239" s="192" t="s">
        <v>209</v>
      </c>
      <c r="D239" s="192" t="s">
        <v>160</v>
      </c>
      <c r="E239" s="193" t="s">
        <v>1168</v>
      </c>
      <c r="F239" s="194" t="s">
        <v>1169</v>
      </c>
      <c r="G239" s="195" t="s">
        <v>197</v>
      </c>
      <c r="H239" s="196">
        <v>14</v>
      </c>
      <c r="I239" s="197"/>
      <c r="J239" s="198">
        <f>ROUND(I239*H239,2)</f>
        <v>0</v>
      </c>
      <c r="K239" s="199"/>
      <c r="L239" s="200"/>
      <c r="M239" s="201" t="s">
        <v>1</v>
      </c>
      <c r="N239" s="202" t="s">
        <v>40</v>
      </c>
      <c r="O239" s="78"/>
      <c r="P239" s="188">
        <f>O239*H239</f>
        <v>0</v>
      </c>
      <c r="Q239" s="188">
        <v>0</v>
      </c>
      <c r="R239" s="188">
        <f>Q239*H239</f>
        <v>0</v>
      </c>
      <c r="S239" s="188">
        <v>0</v>
      </c>
      <c r="T239" s="189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0" t="s">
        <v>163</v>
      </c>
      <c r="AT239" s="190" t="s">
        <v>160</v>
      </c>
      <c r="AU239" s="190" t="s">
        <v>151</v>
      </c>
      <c r="AY239" s="15" t="s">
        <v>143</v>
      </c>
      <c r="BE239" s="191">
        <f>IF(N239="základná",J239,0)</f>
        <v>0</v>
      </c>
      <c r="BF239" s="191">
        <f>IF(N239="znížená",J239,0)</f>
        <v>0</v>
      </c>
      <c r="BG239" s="191">
        <f>IF(N239="zákl. prenesená",J239,0)</f>
        <v>0</v>
      </c>
      <c r="BH239" s="191">
        <f>IF(N239="zníž. prenesená",J239,0)</f>
        <v>0</v>
      </c>
      <c r="BI239" s="191">
        <f>IF(N239="nulová",J239,0)</f>
        <v>0</v>
      </c>
      <c r="BJ239" s="15" t="s">
        <v>151</v>
      </c>
      <c r="BK239" s="191">
        <f>ROUND(I239*H239,2)</f>
        <v>0</v>
      </c>
      <c r="BL239" s="15" t="s">
        <v>144</v>
      </c>
      <c r="BM239" s="190" t="s">
        <v>1170</v>
      </c>
    </row>
    <row r="240" s="2" customFormat="1" ht="16.5" customHeight="1">
      <c r="A240" s="34"/>
      <c r="B240" s="177"/>
      <c r="C240" s="192" t="s">
        <v>213</v>
      </c>
      <c r="D240" s="192" t="s">
        <v>160</v>
      </c>
      <c r="E240" s="193" t="s">
        <v>1171</v>
      </c>
      <c r="F240" s="194" t="s">
        <v>1172</v>
      </c>
      <c r="G240" s="195" t="s">
        <v>197</v>
      </c>
      <c r="H240" s="196">
        <v>14</v>
      </c>
      <c r="I240" s="197"/>
      <c r="J240" s="198">
        <f>ROUND(I240*H240,2)</f>
        <v>0</v>
      </c>
      <c r="K240" s="199"/>
      <c r="L240" s="200"/>
      <c r="M240" s="201" t="s">
        <v>1</v>
      </c>
      <c r="N240" s="202" t="s">
        <v>40</v>
      </c>
      <c r="O240" s="78"/>
      <c r="P240" s="188">
        <f>O240*H240</f>
        <v>0</v>
      </c>
      <c r="Q240" s="188">
        <v>0</v>
      </c>
      <c r="R240" s="188">
        <f>Q240*H240</f>
        <v>0</v>
      </c>
      <c r="S240" s="188">
        <v>0</v>
      </c>
      <c r="T240" s="189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0" t="s">
        <v>163</v>
      </c>
      <c r="AT240" s="190" t="s">
        <v>160</v>
      </c>
      <c r="AU240" s="190" t="s">
        <v>151</v>
      </c>
      <c r="AY240" s="15" t="s">
        <v>143</v>
      </c>
      <c r="BE240" s="191">
        <f>IF(N240="základná",J240,0)</f>
        <v>0</v>
      </c>
      <c r="BF240" s="191">
        <f>IF(N240="znížená",J240,0)</f>
        <v>0</v>
      </c>
      <c r="BG240" s="191">
        <f>IF(N240="zákl. prenesená",J240,0)</f>
        <v>0</v>
      </c>
      <c r="BH240" s="191">
        <f>IF(N240="zníž. prenesená",J240,0)</f>
        <v>0</v>
      </c>
      <c r="BI240" s="191">
        <f>IF(N240="nulová",J240,0)</f>
        <v>0</v>
      </c>
      <c r="BJ240" s="15" t="s">
        <v>151</v>
      </c>
      <c r="BK240" s="191">
        <f>ROUND(I240*H240,2)</f>
        <v>0</v>
      </c>
      <c r="BL240" s="15" t="s">
        <v>144</v>
      </c>
      <c r="BM240" s="190" t="s">
        <v>1173</v>
      </c>
    </row>
    <row r="241" s="2" customFormat="1" ht="16.5" customHeight="1">
      <c r="A241" s="34"/>
      <c r="B241" s="177"/>
      <c r="C241" s="192" t="s">
        <v>342</v>
      </c>
      <c r="D241" s="192" t="s">
        <v>160</v>
      </c>
      <c r="E241" s="193" t="s">
        <v>1174</v>
      </c>
      <c r="F241" s="194" t="s">
        <v>1175</v>
      </c>
      <c r="G241" s="195" t="s">
        <v>197</v>
      </c>
      <c r="H241" s="196">
        <v>10</v>
      </c>
      <c r="I241" s="197"/>
      <c r="J241" s="198">
        <f>ROUND(I241*H241,2)</f>
        <v>0</v>
      </c>
      <c r="K241" s="199"/>
      <c r="L241" s="200"/>
      <c r="M241" s="201" t="s">
        <v>1</v>
      </c>
      <c r="N241" s="202" t="s">
        <v>40</v>
      </c>
      <c r="O241" s="78"/>
      <c r="P241" s="188">
        <f>O241*H241</f>
        <v>0</v>
      </c>
      <c r="Q241" s="188">
        <v>0</v>
      </c>
      <c r="R241" s="188">
        <f>Q241*H241</f>
        <v>0</v>
      </c>
      <c r="S241" s="188">
        <v>0</v>
      </c>
      <c r="T241" s="189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0" t="s">
        <v>163</v>
      </c>
      <c r="AT241" s="190" t="s">
        <v>160</v>
      </c>
      <c r="AU241" s="190" t="s">
        <v>151</v>
      </c>
      <c r="AY241" s="15" t="s">
        <v>143</v>
      </c>
      <c r="BE241" s="191">
        <f>IF(N241="základná",J241,0)</f>
        <v>0</v>
      </c>
      <c r="BF241" s="191">
        <f>IF(N241="znížená",J241,0)</f>
        <v>0</v>
      </c>
      <c r="BG241" s="191">
        <f>IF(N241="zákl. prenesená",J241,0)</f>
        <v>0</v>
      </c>
      <c r="BH241" s="191">
        <f>IF(N241="zníž. prenesená",J241,0)</f>
        <v>0</v>
      </c>
      <c r="BI241" s="191">
        <f>IF(N241="nulová",J241,0)</f>
        <v>0</v>
      </c>
      <c r="BJ241" s="15" t="s">
        <v>151</v>
      </c>
      <c r="BK241" s="191">
        <f>ROUND(I241*H241,2)</f>
        <v>0</v>
      </c>
      <c r="BL241" s="15" t="s">
        <v>144</v>
      </c>
      <c r="BM241" s="190" t="s">
        <v>1176</v>
      </c>
    </row>
    <row r="242" s="2" customFormat="1" ht="16.5" customHeight="1">
      <c r="A242" s="34"/>
      <c r="B242" s="177"/>
      <c r="C242" s="192" t="s">
        <v>346</v>
      </c>
      <c r="D242" s="192" t="s">
        <v>160</v>
      </c>
      <c r="E242" s="193" t="s">
        <v>1177</v>
      </c>
      <c r="F242" s="194" t="s">
        <v>1178</v>
      </c>
      <c r="G242" s="195" t="s">
        <v>197</v>
      </c>
      <c r="H242" s="196">
        <v>8</v>
      </c>
      <c r="I242" s="197"/>
      <c r="J242" s="198">
        <f>ROUND(I242*H242,2)</f>
        <v>0</v>
      </c>
      <c r="K242" s="199"/>
      <c r="L242" s="200"/>
      <c r="M242" s="201" t="s">
        <v>1</v>
      </c>
      <c r="N242" s="202" t="s">
        <v>40</v>
      </c>
      <c r="O242" s="78"/>
      <c r="P242" s="188">
        <f>O242*H242</f>
        <v>0</v>
      </c>
      <c r="Q242" s="188">
        <v>0</v>
      </c>
      <c r="R242" s="188">
        <f>Q242*H242</f>
        <v>0</v>
      </c>
      <c r="S242" s="188">
        <v>0</v>
      </c>
      <c r="T242" s="189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0" t="s">
        <v>163</v>
      </c>
      <c r="AT242" s="190" t="s">
        <v>160</v>
      </c>
      <c r="AU242" s="190" t="s">
        <v>151</v>
      </c>
      <c r="AY242" s="15" t="s">
        <v>143</v>
      </c>
      <c r="BE242" s="191">
        <f>IF(N242="základná",J242,0)</f>
        <v>0</v>
      </c>
      <c r="BF242" s="191">
        <f>IF(N242="znížená",J242,0)</f>
        <v>0</v>
      </c>
      <c r="BG242" s="191">
        <f>IF(N242="zákl. prenesená",J242,0)</f>
        <v>0</v>
      </c>
      <c r="BH242" s="191">
        <f>IF(N242="zníž. prenesená",J242,0)</f>
        <v>0</v>
      </c>
      <c r="BI242" s="191">
        <f>IF(N242="nulová",J242,0)</f>
        <v>0</v>
      </c>
      <c r="BJ242" s="15" t="s">
        <v>151</v>
      </c>
      <c r="BK242" s="191">
        <f>ROUND(I242*H242,2)</f>
        <v>0</v>
      </c>
      <c r="BL242" s="15" t="s">
        <v>144</v>
      </c>
      <c r="BM242" s="190" t="s">
        <v>1179</v>
      </c>
    </row>
    <row r="243" s="2" customFormat="1" ht="16.5" customHeight="1">
      <c r="A243" s="34"/>
      <c r="B243" s="177"/>
      <c r="C243" s="192" t="s">
        <v>539</v>
      </c>
      <c r="D243" s="192" t="s">
        <v>160</v>
      </c>
      <c r="E243" s="193" t="s">
        <v>1180</v>
      </c>
      <c r="F243" s="194" t="s">
        <v>1181</v>
      </c>
      <c r="G243" s="195" t="s">
        <v>197</v>
      </c>
      <c r="H243" s="196">
        <v>10</v>
      </c>
      <c r="I243" s="197"/>
      <c r="J243" s="198">
        <f>ROUND(I243*H243,2)</f>
        <v>0</v>
      </c>
      <c r="K243" s="199"/>
      <c r="L243" s="200"/>
      <c r="M243" s="201" t="s">
        <v>1</v>
      </c>
      <c r="N243" s="202" t="s">
        <v>40</v>
      </c>
      <c r="O243" s="78"/>
      <c r="P243" s="188">
        <f>O243*H243</f>
        <v>0</v>
      </c>
      <c r="Q243" s="188">
        <v>0</v>
      </c>
      <c r="R243" s="188">
        <f>Q243*H243</f>
        <v>0</v>
      </c>
      <c r="S243" s="188">
        <v>0</v>
      </c>
      <c r="T243" s="189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0" t="s">
        <v>163</v>
      </c>
      <c r="AT243" s="190" t="s">
        <v>160</v>
      </c>
      <c r="AU243" s="190" t="s">
        <v>151</v>
      </c>
      <c r="AY243" s="15" t="s">
        <v>143</v>
      </c>
      <c r="BE243" s="191">
        <f>IF(N243="základná",J243,0)</f>
        <v>0</v>
      </c>
      <c r="BF243" s="191">
        <f>IF(N243="znížená",J243,0)</f>
        <v>0</v>
      </c>
      <c r="BG243" s="191">
        <f>IF(N243="zákl. prenesená",J243,0)</f>
        <v>0</v>
      </c>
      <c r="BH243" s="191">
        <f>IF(N243="zníž. prenesená",J243,0)</f>
        <v>0</v>
      </c>
      <c r="BI243" s="191">
        <f>IF(N243="nulová",J243,0)</f>
        <v>0</v>
      </c>
      <c r="BJ243" s="15" t="s">
        <v>151</v>
      </c>
      <c r="BK243" s="191">
        <f>ROUND(I243*H243,2)</f>
        <v>0</v>
      </c>
      <c r="BL243" s="15" t="s">
        <v>144</v>
      </c>
      <c r="BM243" s="190" t="s">
        <v>1182</v>
      </c>
    </row>
    <row r="244" s="2" customFormat="1" ht="16.5" customHeight="1">
      <c r="A244" s="34"/>
      <c r="B244" s="177"/>
      <c r="C244" s="192" t="s">
        <v>541</v>
      </c>
      <c r="D244" s="192" t="s">
        <v>160</v>
      </c>
      <c r="E244" s="193" t="s">
        <v>1183</v>
      </c>
      <c r="F244" s="194" t="s">
        <v>1184</v>
      </c>
      <c r="G244" s="195" t="s">
        <v>197</v>
      </c>
      <c r="H244" s="196">
        <v>18</v>
      </c>
      <c r="I244" s="197"/>
      <c r="J244" s="198">
        <f>ROUND(I244*H244,2)</f>
        <v>0</v>
      </c>
      <c r="K244" s="199"/>
      <c r="L244" s="200"/>
      <c r="M244" s="201" t="s">
        <v>1</v>
      </c>
      <c r="N244" s="202" t="s">
        <v>40</v>
      </c>
      <c r="O244" s="78"/>
      <c r="P244" s="188">
        <f>O244*H244</f>
        <v>0</v>
      </c>
      <c r="Q244" s="188">
        <v>0</v>
      </c>
      <c r="R244" s="188">
        <f>Q244*H244</f>
        <v>0</v>
      </c>
      <c r="S244" s="188">
        <v>0</v>
      </c>
      <c r="T244" s="189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0" t="s">
        <v>163</v>
      </c>
      <c r="AT244" s="190" t="s">
        <v>160</v>
      </c>
      <c r="AU244" s="190" t="s">
        <v>151</v>
      </c>
      <c r="AY244" s="15" t="s">
        <v>143</v>
      </c>
      <c r="BE244" s="191">
        <f>IF(N244="základná",J244,0)</f>
        <v>0</v>
      </c>
      <c r="BF244" s="191">
        <f>IF(N244="znížená",J244,0)</f>
        <v>0</v>
      </c>
      <c r="BG244" s="191">
        <f>IF(N244="zákl. prenesená",J244,0)</f>
        <v>0</v>
      </c>
      <c r="BH244" s="191">
        <f>IF(N244="zníž. prenesená",J244,0)</f>
        <v>0</v>
      </c>
      <c r="BI244" s="191">
        <f>IF(N244="nulová",J244,0)</f>
        <v>0</v>
      </c>
      <c r="BJ244" s="15" t="s">
        <v>151</v>
      </c>
      <c r="BK244" s="191">
        <f>ROUND(I244*H244,2)</f>
        <v>0</v>
      </c>
      <c r="BL244" s="15" t="s">
        <v>144</v>
      </c>
      <c r="BM244" s="190" t="s">
        <v>1185</v>
      </c>
    </row>
    <row r="245" s="2" customFormat="1" ht="16.5" customHeight="1">
      <c r="A245" s="34"/>
      <c r="B245" s="177"/>
      <c r="C245" s="192" t="s">
        <v>543</v>
      </c>
      <c r="D245" s="192" t="s">
        <v>160</v>
      </c>
      <c r="E245" s="193" t="s">
        <v>1186</v>
      </c>
      <c r="F245" s="194" t="s">
        <v>1187</v>
      </c>
      <c r="G245" s="195" t="s">
        <v>197</v>
      </c>
      <c r="H245" s="196">
        <v>21</v>
      </c>
      <c r="I245" s="197"/>
      <c r="J245" s="198">
        <f>ROUND(I245*H245,2)</f>
        <v>0</v>
      </c>
      <c r="K245" s="199"/>
      <c r="L245" s="200"/>
      <c r="M245" s="201" t="s">
        <v>1</v>
      </c>
      <c r="N245" s="202" t="s">
        <v>40</v>
      </c>
      <c r="O245" s="78"/>
      <c r="P245" s="188">
        <f>O245*H245</f>
        <v>0</v>
      </c>
      <c r="Q245" s="188">
        <v>0</v>
      </c>
      <c r="R245" s="188">
        <f>Q245*H245</f>
        <v>0</v>
      </c>
      <c r="S245" s="188">
        <v>0</v>
      </c>
      <c r="T245" s="189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0" t="s">
        <v>163</v>
      </c>
      <c r="AT245" s="190" t="s">
        <v>160</v>
      </c>
      <c r="AU245" s="190" t="s">
        <v>151</v>
      </c>
      <c r="AY245" s="15" t="s">
        <v>143</v>
      </c>
      <c r="BE245" s="191">
        <f>IF(N245="základná",J245,0)</f>
        <v>0</v>
      </c>
      <c r="BF245" s="191">
        <f>IF(N245="znížená",J245,0)</f>
        <v>0</v>
      </c>
      <c r="BG245" s="191">
        <f>IF(N245="zákl. prenesená",J245,0)</f>
        <v>0</v>
      </c>
      <c r="BH245" s="191">
        <f>IF(N245="zníž. prenesená",J245,0)</f>
        <v>0</v>
      </c>
      <c r="BI245" s="191">
        <f>IF(N245="nulová",J245,0)</f>
        <v>0</v>
      </c>
      <c r="BJ245" s="15" t="s">
        <v>151</v>
      </c>
      <c r="BK245" s="191">
        <f>ROUND(I245*H245,2)</f>
        <v>0</v>
      </c>
      <c r="BL245" s="15" t="s">
        <v>144</v>
      </c>
      <c r="BM245" s="190" t="s">
        <v>1188</v>
      </c>
    </row>
    <row r="246" s="2" customFormat="1" ht="16.5" customHeight="1">
      <c r="A246" s="34"/>
      <c r="B246" s="177"/>
      <c r="C246" s="192" t="s">
        <v>545</v>
      </c>
      <c r="D246" s="192" t="s">
        <v>160</v>
      </c>
      <c r="E246" s="193" t="s">
        <v>1189</v>
      </c>
      <c r="F246" s="194" t="s">
        <v>1190</v>
      </c>
      <c r="G246" s="195" t="s">
        <v>197</v>
      </c>
      <c r="H246" s="196">
        <v>18</v>
      </c>
      <c r="I246" s="197"/>
      <c r="J246" s="198">
        <f>ROUND(I246*H246,2)</f>
        <v>0</v>
      </c>
      <c r="K246" s="199"/>
      <c r="L246" s="200"/>
      <c r="M246" s="201" t="s">
        <v>1</v>
      </c>
      <c r="N246" s="202" t="s">
        <v>40</v>
      </c>
      <c r="O246" s="78"/>
      <c r="P246" s="188">
        <f>O246*H246</f>
        <v>0</v>
      </c>
      <c r="Q246" s="188">
        <v>0</v>
      </c>
      <c r="R246" s="188">
        <f>Q246*H246</f>
        <v>0</v>
      </c>
      <c r="S246" s="188">
        <v>0</v>
      </c>
      <c r="T246" s="189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0" t="s">
        <v>163</v>
      </c>
      <c r="AT246" s="190" t="s">
        <v>160</v>
      </c>
      <c r="AU246" s="190" t="s">
        <v>151</v>
      </c>
      <c r="AY246" s="15" t="s">
        <v>143</v>
      </c>
      <c r="BE246" s="191">
        <f>IF(N246="základná",J246,0)</f>
        <v>0</v>
      </c>
      <c r="BF246" s="191">
        <f>IF(N246="znížená",J246,0)</f>
        <v>0</v>
      </c>
      <c r="BG246" s="191">
        <f>IF(N246="zákl. prenesená",J246,0)</f>
        <v>0</v>
      </c>
      <c r="BH246" s="191">
        <f>IF(N246="zníž. prenesená",J246,0)</f>
        <v>0</v>
      </c>
      <c r="BI246" s="191">
        <f>IF(N246="nulová",J246,0)</f>
        <v>0</v>
      </c>
      <c r="BJ246" s="15" t="s">
        <v>151</v>
      </c>
      <c r="BK246" s="191">
        <f>ROUND(I246*H246,2)</f>
        <v>0</v>
      </c>
      <c r="BL246" s="15" t="s">
        <v>144</v>
      </c>
      <c r="BM246" s="190" t="s">
        <v>1191</v>
      </c>
    </row>
    <row r="247" s="2" customFormat="1" ht="16.5" customHeight="1">
      <c r="A247" s="34"/>
      <c r="B247" s="177"/>
      <c r="C247" s="192" t="s">
        <v>547</v>
      </c>
      <c r="D247" s="192" t="s">
        <v>160</v>
      </c>
      <c r="E247" s="193" t="s">
        <v>1192</v>
      </c>
      <c r="F247" s="194" t="s">
        <v>1193</v>
      </c>
      <c r="G247" s="195" t="s">
        <v>197</v>
      </c>
      <c r="H247" s="196">
        <v>12</v>
      </c>
      <c r="I247" s="197"/>
      <c r="J247" s="198">
        <f>ROUND(I247*H247,2)</f>
        <v>0</v>
      </c>
      <c r="K247" s="199"/>
      <c r="L247" s="200"/>
      <c r="M247" s="201" t="s">
        <v>1</v>
      </c>
      <c r="N247" s="202" t="s">
        <v>40</v>
      </c>
      <c r="O247" s="78"/>
      <c r="P247" s="188">
        <f>O247*H247</f>
        <v>0</v>
      </c>
      <c r="Q247" s="188">
        <v>0</v>
      </c>
      <c r="R247" s="188">
        <f>Q247*H247</f>
        <v>0</v>
      </c>
      <c r="S247" s="188">
        <v>0</v>
      </c>
      <c r="T247" s="189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0" t="s">
        <v>163</v>
      </c>
      <c r="AT247" s="190" t="s">
        <v>160</v>
      </c>
      <c r="AU247" s="190" t="s">
        <v>151</v>
      </c>
      <c r="AY247" s="15" t="s">
        <v>143</v>
      </c>
      <c r="BE247" s="191">
        <f>IF(N247="základná",J247,0)</f>
        <v>0</v>
      </c>
      <c r="BF247" s="191">
        <f>IF(N247="znížená",J247,0)</f>
        <v>0</v>
      </c>
      <c r="BG247" s="191">
        <f>IF(N247="zákl. prenesená",J247,0)</f>
        <v>0</v>
      </c>
      <c r="BH247" s="191">
        <f>IF(N247="zníž. prenesená",J247,0)</f>
        <v>0</v>
      </c>
      <c r="BI247" s="191">
        <f>IF(N247="nulová",J247,0)</f>
        <v>0</v>
      </c>
      <c r="BJ247" s="15" t="s">
        <v>151</v>
      </c>
      <c r="BK247" s="191">
        <f>ROUND(I247*H247,2)</f>
        <v>0</v>
      </c>
      <c r="BL247" s="15" t="s">
        <v>144</v>
      </c>
      <c r="BM247" s="190" t="s">
        <v>1194</v>
      </c>
    </row>
    <row r="248" s="2" customFormat="1" ht="16.5" customHeight="1">
      <c r="A248" s="34"/>
      <c r="B248" s="177"/>
      <c r="C248" s="192" t="s">
        <v>553</v>
      </c>
      <c r="D248" s="192" t="s">
        <v>160</v>
      </c>
      <c r="E248" s="193" t="s">
        <v>1195</v>
      </c>
      <c r="F248" s="194" t="s">
        <v>1196</v>
      </c>
      <c r="G248" s="195" t="s">
        <v>197</v>
      </c>
      <c r="H248" s="196">
        <v>15</v>
      </c>
      <c r="I248" s="197"/>
      <c r="J248" s="198">
        <f>ROUND(I248*H248,2)</f>
        <v>0</v>
      </c>
      <c r="K248" s="199"/>
      <c r="L248" s="200"/>
      <c r="M248" s="201" t="s">
        <v>1</v>
      </c>
      <c r="N248" s="202" t="s">
        <v>40</v>
      </c>
      <c r="O248" s="78"/>
      <c r="P248" s="188">
        <f>O248*H248</f>
        <v>0</v>
      </c>
      <c r="Q248" s="188">
        <v>0</v>
      </c>
      <c r="R248" s="188">
        <f>Q248*H248</f>
        <v>0</v>
      </c>
      <c r="S248" s="188">
        <v>0</v>
      </c>
      <c r="T248" s="189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0" t="s">
        <v>163</v>
      </c>
      <c r="AT248" s="190" t="s">
        <v>160</v>
      </c>
      <c r="AU248" s="190" t="s">
        <v>151</v>
      </c>
      <c r="AY248" s="15" t="s">
        <v>143</v>
      </c>
      <c r="BE248" s="191">
        <f>IF(N248="základná",J248,0)</f>
        <v>0</v>
      </c>
      <c r="BF248" s="191">
        <f>IF(N248="znížená",J248,0)</f>
        <v>0</v>
      </c>
      <c r="BG248" s="191">
        <f>IF(N248="zákl. prenesená",J248,0)</f>
        <v>0</v>
      </c>
      <c r="BH248" s="191">
        <f>IF(N248="zníž. prenesená",J248,0)</f>
        <v>0</v>
      </c>
      <c r="BI248" s="191">
        <f>IF(N248="nulová",J248,0)</f>
        <v>0</v>
      </c>
      <c r="BJ248" s="15" t="s">
        <v>151</v>
      </c>
      <c r="BK248" s="191">
        <f>ROUND(I248*H248,2)</f>
        <v>0</v>
      </c>
      <c r="BL248" s="15" t="s">
        <v>144</v>
      </c>
      <c r="BM248" s="190" t="s">
        <v>1197</v>
      </c>
    </row>
    <row r="249" s="2" customFormat="1" ht="16.5" customHeight="1">
      <c r="A249" s="34"/>
      <c r="B249" s="177"/>
      <c r="C249" s="192" t="s">
        <v>555</v>
      </c>
      <c r="D249" s="192" t="s">
        <v>160</v>
      </c>
      <c r="E249" s="193" t="s">
        <v>1198</v>
      </c>
      <c r="F249" s="194" t="s">
        <v>1199</v>
      </c>
      <c r="G249" s="195" t="s">
        <v>197</v>
      </c>
      <c r="H249" s="196">
        <v>12</v>
      </c>
      <c r="I249" s="197"/>
      <c r="J249" s="198">
        <f>ROUND(I249*H249,2)</f>
        <v>0</v>
      </c>
      <c r="K249" s="199"/>
      <c r="L249" s="200"/>
      <c r="M249" s="201" t="s">
        <v>1</v>
      </c>
      <c r="N249" s="202" t="s">
        <v>40</v>
      </c>
      <c r="O249" s="78"/>
      <c r="P249" s="188">
        <f>O249*H249</f>
        <v>0</v>
      </c>
      <c r="Q249" s="188">
        <v>0</v>
      </c>
      <c r="R249" s="188">
        <f>Q249*H249</f>
        <v>0</v>
      </c>
      <c r="S249" s="188">
        <v>0</v>
      </c>
      <c r="T249" s="189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0" t="s">
        <v>163</v>
      </c>
      <c r="AT249" s="190" t="s">
        <v>160</v>
      </c>
      <c r="AU249" s="190" t="s">
        <v>151</v>
      </c>
      <c r="AY249" s="15" t="s">
        <v>143</v>
      </c>
      <c r="BE249" s="191">
        <f>IF(N249="základná",J249,0)</f>
        <v>0</v>
      </c>
      <c r="BF249" s="191">
        <f>IF(N249="znížená",J249,0)</f>
        <v>0</v>
      </c>
      <c r="BG249" s="191">
        <f>IF(N249="zákl. prenesená",J249,0)</f>
        <v>0</v>
      </c>
      <c r="BH249" s="191">
        <f>IF(N249="zníž. prenesená",J249,0)</f>
        <v>0</v>
      </c>
      <c r="BI249" s="191">
        <f>IF(N249="nulová",J249,0)</f>
        <v>0</v>
      </c>
      <c r="BJ249" s="15" t="s">
        <v>151</v>
      </c>
      <c r="BK249" s="191">
        <f>ROUND(I249*H249,2)</f>
        <v>0</v>
      </c>
      <c r="BL249" s="15" t="s">
        <v>144</v>
      </c>
      <c r="BM249" s="190" t="s">
        <v>1200</v>
      </c>
    </row>
    <row r="250" s="2" customFormat="1" ht="16.5" customHeight="1">
      <c r="A250" s="34"/>
      <c r="B250" s="177"/>
      <c r="C250" s="192" t="s">
        <v>557</v>
      </c>
      <c r="D250" s="192" t="s">
        <v>160</v>
      </c>
      <c r="E250" s="193" t="s">
        <v>1201</v>
      </c>
      <c r="F250" s="194" t="s">
        <v>1202</v>
      </c>
      <c r="G250" s="195" t="s">
        <v>197</v>
      </c>
      <c r="H250" s="196">
        <v>18</v>
      </c>
      <c r="I250" s="197"/>
      <c r="J250" s="198">
        <f>ROUND(I250*H250,2)</f>
        <v>0</v>
      </c>
      <c r="K250" s="199"/>
      <c r="L250" s="200"/>
      <c r="M250" s="201" t="s">
        <v>1</v>
      </c>
      <c r="N250" s="202" t="s">
        <v>40</v>
      </c>
      <c r="O250" s="78"/>
      <c r="P250" s="188">
        <f>O250*H250</f>
        <v>0</v>
      </c>
      <c r="Q250" s="188">
        <v>0</v>
      </c>
      <c r="R250" s="188">
        <f>Q250*H250</f>
        <v>0</v>
      </c>
      <c r="S250" s="188">
        <v>0</v>
      </c>
      <c r="T250" s="189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0" t="s">
        <v>163</v>
      </c>
      <c r="AT250" s="190" t="s">
        <v>160</v>
      </c>
      <c r="AU250" s="190" t="s">
        <v>151</v>
      </c>
      <c r="AY250" s="15" t="s">
        <v>143</v>
      </c>
      <c r="BE250" s="191">
        <f>IF(N250="základná",J250,0)</f>
        <v>0</v>
      </c>
      <c r="BF250" s="191">
        <f>IF(N250="znížená",J250,0)</f>
        <v>0</v>
      </c>
      <c r="BG250" s="191">
        <f>IF(N250="zákl. prenesená",J250,0)</f>
        <v>0</v>
      </c>
      <c r="BH250" s="191">
        <f>IF(N250="zníž. prenesená",J250,0)</f>
        <v>0</v>
      </c>
      <c r="BI250" s="191">
        <f>IF(N250="nulová",J250,0)</f>
        <v>0</v>
      </c>
      <c r="BJ250" s="15" t="s">
        <v>151</v>
      </c>
      <c r="BK250" s="191">
        <f>ROUND(I250*H250,2)</f>
        <v>0</v>
      </c>
      <c r="BL250" s="15" t="s">
        <v>144</v>
      </c>
      <c r="BM250" s="190" t="s">
        <v>1203</v>
      </c>
    </row>
    <row r="251" s="2" customFormat="1" ht="16.5" customHeight="1">
      <c r="A251" s="34"/>
      <c r="B251" s="177"/>
      <c r="C251" s="192" t="s">
        <v>559</v>
      </c>
      <c r="D251" s="192" t="s">
        <v>160</v>
      </c>
      <c r="E251" s="193" t="s">
        <v>1204</v>
      </c>
      <c r="F251" s="194" t="s">
        <v>1205</v>
      </c>
      <c r="G251" s="195" t="s">
        <v>197</v>
      </c>
      <c r="H251" s="196">
        <v>6</v>
      </c>
      <c r="I251" s="197"/>
      <c r="J251" s="198">
        <f>ROUND(I251*H251,2)</f>
        <v>0</v>
      </c>
      <c r="K251" s="199"/>
      <c r="L251" s="200"/>
      <c r="M251" s="201" t="s">
        <v>1</v>
      </c>
      <c r="N251" s="202" t="s">
        <v>40</v>
      </c>
      <c r="O251" s="78"/>
      <c r="P251" s="188">
        <f>O251*H251</f>
        <v>0</v>
      </c>
      <c r="Q251" s="188">
        <v>0</v>
      </c>
      <c r="R251" s="188">
        <f>Q251*H251</f>
        <v>0</v>
      </c>
      <c r="S251" s="188">
        <v>0</v>
      </c>
      <c r="T251" s="189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0" t="s">
        <v>163</v>
      </c>
      <c r="AT251" s="190" t="s">
        <v>160</v>
      </c>
      <c r="AU251" s="190" t="s">
        <v>151</v>
      </c>
      <c r="AY251" s="15" t="s">
        <v>143</v>
      </c>
      <c r="BE251" s="191">
        <f>IF(N251="základná",J251,0)</f>
        <v>0</v>
      </c>
      <c r="BF251" s="191">
        <f>IF(N251="znížená",J251,0)</f>
        <v>0</v>
      </c>
      <c r="BG251" s="191">
        <f>IF(N251="zákl. prenesená",J251,0)</f>
        <v>0</v>
      </c>
      <c r="BH251" s="191">
        <f>IF(N251="zníž. prenesená",J251,0)</f>
        <v>0</v>
      </c>
      <c r="BI251" s="191">
        <f>IF(N251="nulová",J251,0)</f>
        <v>0</v>
      </c>
      <c r="BJ251" s="15" t="s">
        <v>151</v>
      </c>
      <c r="BK251" s="191">
        <f>ROUND(I251*H251,2)</f>
        <v>0</v>
      </c>
      <c r="BL251" s="15" t="s">
        <v>144</v>
      </c>
      <c r="BM251" s="190" t="s">
        <v>1206</v>
      </c>
    </row>
    <row r="252" s="2" customFormat="1" ht="16.5" customHeight="1">
      <c r="A252" s="34"/>
      <c r="B252" s="177"/>
      <c r="C252" s="192" t="s">
        <v>561</v>
      </c>
      <c r="D252" s="192" t="s">
        <v>160</v>
      </c>
      <c r="E252" s="193" t="s">
        <v>1207</v>
      </c>
      <c r="F252" s="194" t="s">
        <v>1208</v>
      </c>
      <c r="G252" s="195" t="s">
        <v>197</v>
      </c>
      <c r="H252" s="196">
        <v>8</v>
      </c>
      <c r="I252" s="197"/>
      <c r="J252" s="198">
        <f>ROUND(I252*H252,2)</f>
        <v>0</v>
      </c>
      <c r="K252" s="199"/>
      <c r="L252" s="200"/>
      <c r="M252" s="201" t="s">
        <v>1</v>
      </c>
      <c r="N252" s="202" t="s">
        <v>40</v>
      </c>
      <c r="O252" s="78"/>
      <c r="P252" s="188">
        <f>O252*H252</f>
        <v>0</v>
      </c>
      <c r="Q252" s="188">
        <v>0</v>
      </c>
      <c r="R252" s="188">
        <f>Q252*H252</f>
        <v>0</v>
      </c>
      <c r="S252" s="188">
        <v>0</v>
      </c>
      <c r="T252" s="189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0" t="s">
        <v>163</v>
      </c>
      <c r="AT252" s="190" t="s">
        <v>160</v>
      </c>
      <c r="AU252" s="190" t="s">
        <v>151</v>
      </c>
      <c r="AY252" s="15" t="s">
        <v>143</v>
      </c>
      <c r="BE252" s="191">
        <f>IF(N252="základná",J252,0)</f>
        <v>0</v>
      </c>
      <c r="BF252" s="191">
        <f>IF(N252="znížená",J252,0)</f>
        <v>0</v>
      </c>
      <c r="BG252" s="191">
        <f>IF(N252="zákl. prenesená",J252,0)</f>
        <v>0</v>
      </c>
      <c r="BH252" s="191">
        <f>IF(N252="zníž. prenesená",J252,0)</f>
        <v>0</v>
      </c>
      <c r="BI252" s="191">
        <f>IF(N252="nulová",J252,0)</f>
        <v>0</v>
      </c>
      <c r="BJ252" s="15" t="s">
        <v>151</v>
      </c>
      <c r="BK252" s="191">
        <f>ROUND(I252*H252,2)</f>
        <v>0</v>
      </c>
      <c r="BL252" s="15" t="s">
        <v>144</v>
      </c>
      <c r="BM252" s="190" t="s">
        <v>1209</v>
      </c>
    </row>
    <row r="253" s="2" customFormat="1" ht="16.5" customHeight="1">
      <c r="A253" s="34"/>
      <c r="B253" s="177"/>
      <c r="C253" s="192" t="s">
        <v>563</v>
      </c>
      <c r="D253" s="192" t="s">
        <v>160</v>
      </c>
      <c r="E253" s="193" t="s">
        <v>1210</v>
      </c>
      <c r="F253" s="194" t="s">
        <v>1211</v>
      </c>
      <c r="G253" s="195" t="s">
        <v>197</v>
      </c>
      <c r="H253" s="196">
        <v>40</v>
      </c>
      <c r="I253" s="197"/>
      <c r="J253" s="198">
        <f>ROUND(I253*H253,2)</f>
        <v>0</v>
      </c>
      <c r="K253" s="199"/>
      <c r="L253" s="200"/>
      <c r="M253" s="201" t="s">
        <v>1</v>
      </c>
      <c r="N253" s="202" t="s">
        <v>40</v>
      </c>
      <c r="O253" s="78"/>
      <c r="P253" s="188">
        <f>O253*H253</f>
        <v>0</v>
      </c>
      <c r="Q253" s="188">
        <v>0</v>
      </c>
      <c r="R253" s="188">
        <f>Q253*H253</f>
        <v>0</v>
      </c>
      <c r="S253" s="188">
        <v>0</v>
      </c>
      <c r="T253" s="189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0" t="s">
        <v>163</v>
      </c>
      <c r="AT253" s="190" t="s">
        <v>160</v>
      </c>
      <c r="AU253" s="190" t="s">
        <v>151</v>
      </c>
      <c r="AY253" s="15" t="s">
        <v>143</v>
      </c>
      <c r="BE253" s="191">
        <f>IF(N253="základná",J253,0)</f>
        <v>0</v>
      </c>
      <c r="BF253" s="191">
        <f>IF(N253="znížená",J253,0)</f>
        <v>0</v>
      </c>
      <c r="BG253" s="191">
        <f>IF(N253="zákl. prenesená",J253,0)</f>
        <v>0</v>
      </c>
      <c r="BH253" s="191">
        <f>IF(N253="zníž. prenesená",J253,0)</f>
        <v>0</v>
      </c>
      <c r="BI253" s="191">
        <f>IF(N253="nulová",J253,0)</f>
        <v>0</v>
      </c>
      <c r="BJ253" s="15" t="s">
        <v>151</v>
      </c>
      <c r="BK253" s="191">
        <f>ROUND(I253*H253,2)</f>
        <v>0</v>
      </c>
      <c r="BL253" s="15" t="s">
        <v>144</v>
      </c>
      <c r="BM253" s="190" t="s">
        <v>1212</v>
      </c>
    </row>
    <row r="254" s="2" customFormat="1" ht="16.5" customHeight="1">
      <c r="A254" s="34"/>
      <c r="B254" s="177"/>
      <c r="C254" s="192" t="s">
        <v>565</v>
      </c>
      <c r="D254" s="192" t="s">
        <v>160</v>
      </c>
      <c r="E254" s="193" t="s">
        <v>1148</v>
      </c>
      <c r="F254" s="194" t="s">
        <v>1149</v>
      </c>
      <c r="G254" s="195" t="s">
        <v>197</v>
      </c>
      <c r="H254" s="196">
        <v>300</v>
      </c>
      <c r="I254" s="197"/>
      <c r="J254" s="198">
        <f>ROUND(I254*H254,2)</f>
        <v>0</v>
      </c>
      <c r="K254" s="199"/>
      <c r="L254" s="200"/>
      <c r="M254" s="201" t="s">
        <v>1</v>
      </c>
      <c r="N254" s="202" t="s">
        <v>40</v>
      </c>
      <c r="O254" s="78"/>
      <c r="P254" s="188">
        <f>O254*H254</f>
        <v>0</v>
      </c>
      <c r="Q254" s="188">
        <v>0</v>
      </c>
      <c r="R254" s="188">
        <f>Q254*H254</f>
        <v>0</v>
      </c>
      <c r="S254" s="188">
        <v>0</v>
      </c>
      <c r="T254" s="189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0" t="s">
        <v>163</v>
      </c>
      <c r="AT254" s="190" t="s">
        <v>160</v>
      </c>
      <c r="AU254" s="190" t="s">
        <v>151</v>
      </c>
      <c r="AY254" s="15" t="s">
        <v>143</v>
      </c>
      <c r="BE254" s="191">
        <f>IF(N254="základná",J254,0)</f>
        <v>0</v>
      </c>
      <c r="BF254" s="191">
        <f>IF(N254="znížená",J254,0)</f>
        <v>0</v>
      </c>
      <c r="BG254" s="191">
        <f>IF(N254="zákl. prenesená",J254,0)</f>
        <v>0</v>
      </c>
      <c r="BH254" s="191">
        <f>IF(N254="zníž. prenesená",J254,0)</f>
        <v>0</v>
      </c>
      <c r="BI254" s="191">
        <f>IF(N254="nulová",J254,0)</f>
        <v>0</v>
      </c>
      <c r="BJ254" s="15" t="s">
        <v>151</v>
      </c>
      <c r="BK254" s="191">
        <f>ROUND(I254*H254,2)</f>
        <v>0</v>
      </c>
      <c r="BL254" s="15" t="s">
        <v>144</v>
      </c>
      <c r="BM254" s="190" t="s">
        <v>1213</v>
      </c>
    </row>
    <row r="255" s="2" customFormat="1" ht="16.5" customHeight="1">
      <c r="A255" s="34"/>
      <c r="B255" s="177"/>
      <c r="C255" s="192" t="s">
        <v>567</v>
      </c>
      <c r="D255" s="192" t="s">
        <v>160</v>
      </c>
      <c r="E255" s="193" t="s">
        <v>999</v>
      </c>
      <c r="F255" s="194" t="s">
        <v>1000</v>
      </c>
      <c r="G255" s="195" t="s">
        <v>1001</v>
      </c>
      <c r="H255" s="196">
        <v>3450</v>
      </c>
      <c r="I255" s="197"/>
      <c r="J255" s="198">
        <f>ROUND(I255*H255,2)</f>
        <v>0</v>
      </c>
      <c r="K255" s="199"/>
      <c r="L255" s="200"/>
      <c r="M255" s="201" t="s">
        <v>1</v>
      </c>
      <c r="N255" s="202" t="s">
        <v>40</v>
      </c>
      <c r="O255" s="78"/>
      <c r="P255" s="188">
        <f>O255*H255</f>
        <v>0</v>
      </c>
      <c r="Q255" s="188">
        <v>0.00029999999999999997</v>
      </c>
      <c r="R255" s="188">
        <f>Q255*H255</f>
        <v>1.0349999999999999</v>
      </c>
      <c r="S255" s="188">
        <v>0</v>
      </c>
      <c r="T255" s="189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0" t="s">
        <v>163</v>
      </c>
      <c r="AT255" s="190" t="s">
        <v>160</v>
      </c>
      <c r="AU255" s="190" t="s">
        <v>151</v>
      </c>
      <c r="AY255" s="15" t="s">
        <v>143</v>
      </c>
      <c r="BE255" s="191">
        <f>IF(N255="základná",J255,0)</f>
        <v>0</v>
      </c>
      <c r="BF255" s="191">
        <f>IF(N255="znížená",J255,0)</f>
        <v>0</v>
      </c>
      <c r="BG255" s="191">
        <f>IF(N255="zákl. prenesená",J255,0)</f>
        <v>0</v>
      </c>
      <c r="BH255" s="191">
        <f>IF(N255="zníž. prenesená",J255,0)</f>
        <v>0</v>
      </c>
      <c r="BI255" s="191">
        <f>IF(N255="nulová",J255,0)</f>
        <v>0</v>
      </c>
      <c r="BJ255" s="15" t="s">
        <v>151</v>
      </c>
      <c r="BK255" s="191">
        <f>ROUND(I255*H255,2)</f>
        <v>0</v>
      </c>
      <c r="BL255" s="15" t="s">
        <v>144</v>
      </c>
      <c r="BM255" s="190" t="s">
        <v>1214</v>
      </c>
    </row>
    <row r="256" s="12" customFormat="1" ht="22.8" customHeight="1">
      <c r="A256" s="12"/>
      <c r="B256" s="165"/>
      <c r="C256" s="12"/>
      <c r="D256" s="166" t="s">
        <v>73</v>
      </c>
      <c r="E256" s="175" t="s">
        <v>1215</v>
      </c>
      <c r="F256" s="175" t="s">
        <v>1216</v>
      </c>
      <c r="G256" s="12"/>
      <c r="H256" s="12"/>
      <c r="I256" s="168"/>
      <c r="J256" s="176">
        <f>BK256</f>
        <v>0</v>
      </c>
      <c r="K256" s="12"/>
      <c r="L256" s="165"/>
      <c r="M256" s="169"/>
      <c r="N256" s="170"/>
      <c r="O256" s="170"/>
      <c r="P256" s="171">
        <f>SUM(P257:P265)</f>
        <v>0</v>
      </c>
      <c r="Q256" s="170"/>
      <c r="R256" s="171">
        <f>SUM(R257:R265)</f>
        <v>0.12</v>
      </c>
      <c r="S256" s="170"/>
      <c r="T256" s="172">
        <f>SUM(T257:T265)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66" t="s">
        <v>82</v>
      </c>
      <c r="AT256" s="173" t="s">
        <v>73</v>
      </c>
      <c r="AU256" s="173" t="s">
        <v>82</v>
      </c>
      <c r="AY256" s="166" t="s">
        <v>143</v>
      </c>
      <c r="BK256" s="174">
        <f>SUM(BK257:BK265)</f>
        <v>0</v>
      </c>
    </row>
    <row r="257" s="2" customFormat="1" ht="37.8" customHeight="1">
      <c r="A257" s="34"/>
      <c r="B257" s="177"/>
      <c r="C257" s="178" t="s">
        <v>569</v>
      </c>
      <c r="D257" s="178" t="s">
        <v>147</v>
      </c>
      <c r="E257" s="179" t="s">
        <v>1011</v>
      </c>
      <c r="F257" s="180" t="s">
        <v>1012</v>
      </c>
      <c r="G257" s="181" t="s">
        <v>197</v>
      </c>
      <c r="H257" s="182">
        <v>122</v>
      </c>
      <c r="I257" s="183"/>
      <c r="J257" s="184">
        <f>ROUND(I257*H257,2)</f>
        <v>0</v>
      </c>
      <c r="K257" s="185"/>
      <c r="L257" s="35"/>
      <c r="M257" s="186" t="s">
        <v>1</v>
      </c>
      <c r="N257" s="187" t="s">
        <v>40</v>
      </c>
      <c r="O257" s="78"/>
      <c r="P257" s="188">
        <f>O257*H257</f>
        <v>0</v>
      </c>
      <c r="Q257" s="188">
        <v>0</v>
      </c>
      <c r="R257" s="188">
        <f>Q257*H257</f>
        <v>0</v>
      </c>
      <c r="S257" s="188">
        <v>0</v>
      </c>
      <c r="T257" s="189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0" t="s">
        <v>144</v>
      </c>
      <c r="AT257" s="190" t="s">
        <v>147</v>
      </c>
      <c r="AU257" s="190" t="s">
        <v>151</v>
      </c>
      <c r="AY257" s="15" t="s">
        <v>143</v>
      </c>
      <c r="BE257" s="191">
        <f>IF(N257="základná",J257,0)</f>
        <v>0</v>
      </c>
      <c r="BF257" s="191">
        <f>IF(N257="znížená",J257,0)</f>
        <v>0</v>
      </c>
      <c r="BG257" s="191">
        <f>IF(N257="zákl. prenesená",J257,0)</f>
        <v>0</v>
      </c>
      <c r="BH257" s="191">
        <f>IF(N257="zníž. prenesená",J257,0)</f>
        <v>0</v>
      </c>
      <c r="BI257" s="191">
        <f>IF(N257="nulová",J257,0)</f>
        <v>0</v>
      </c>
      <c r="BJ257" s="15" t="s">
        <v>151</v>
      </c>
      <c r="BK257" s="191">
        <f>ROUND(I257*H257,2)</f>
        <v>0</v>
      </c>
      <c r="BL257" s="15" t="s">
        <v>144</v>
      </c>
      <c r="BM257" s="190" t="s">
        <v>1217</v>
      </c>
    </row>
    <row r="258" s="2" customFormat="1" ht="33" customHeight="1">
      <c r="A258" s="34"/>
      <c r="B258" s="177"/>
      <c r="C258" s="178" t="s">
        <v>573</v>
      </c>
      <c r="D258" s="178" t="s">
        <v>147</v>
      </c>
      <c r="E258" s="179" t="s">
        <v>1014</v>
      </c>
      <c r="F258" s="180" t="s">
        <v>1015</v>
      </c>
      <c r="G258" s="181" t="s">
        <v>197</v>
      </c>
      <c r="H258" s="182">
        <v>122</v>
      </c>
      <c r="I258" s="183"/>
      <c r="J258" s="184">
        <f>ROUND(I258*H258,2)</f>
        <v>0</v>
      </c>
      <c r="K258" s="185"/>
      <c r="L258" s="35"/>
      <c r="M258" s="186" t="s">
        <v>1</v>
      </c>
      <c r="N258" s="187" t="s">
        <v>40</v>
      </c>
      <c r="O258" s="78"/>
      <c r="P258" s="188">
        <f>O258*H258</f>
        <v>0</v>
      </c>
      <c r="Q258" s="188">
        <v>0</v>
      </c>
      <c r="R258" s="188">
        <f>Q258*H258</f>
        <v>0</v>
      </c>
      <c r="S258" s="188">
        <v>0</v>
      </c>
      <c r="T258" s="189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0" t="s">
        <v>144</v>
      </c>
      <c r="AT258" s="190" t="s">
        <v>147</v>
      </c>
      <c r="AU258" s="190" t="s">
        <v>151</v>
      </c>
      <c r="AY258" s="15" t="s">
        <v>143</v>
      </c>
      <c r="BE258" s="191">
        <f>IF(N258="základná",J258,0)</f>
        <v>0</v>
      </c>
      <c r="BF258" s="191">
        <f>IF(N258="znížená",J258,0)</f>
        <v>0</v>
      </c>
      <c r="BG258" s="191">
        <f>IF(N258="zákl. prenesená",J258,0)</f>
        <v>0</v>
      </c>
      <c r="BH258" s="191">
        <f>IF(N258="zníž. prenesená",J258,0)</f>
        <v>0</v>
      </c>
      <c r="BI258" s="191">
        <f>IF(N258="nulová",J258,0)</f>
        <v>0</v>
      </c>
      <c r="BJ258" s="15" t="s">
        <v>151</v>
      </c>
      <c r="BK258" s="191">
        <f>ROUND(I258*H258,2)</f>
        <v>0</v>
      </c>
      <c r="BL258" s="15" t="s">
        <v>144</v>
      </c>
      <c r="BM258" s="190" t="s">
        <v>1218</v>
      </c>
    </row>
    <row r="259" s="2" customFormat="1" ht="16.5" customHeight="1">
      <c r="A259" s="34"/>
      <c r="B259" s="177"/>
      <c r="C259" s="192" t="s">
        <v>577</v>
      </c>
      <c r="D259" s="192" t="s">
        <v>160</v>
      </c>
      <c r="E259" s="193" t="s">
        <v>1165</v>
      </c>
      <c r="F259" s="194" t="s">
        <v>1166</v>
      </c>
      <c r="G259" s="195" t="s">
        <v>197</v>
      </c>
      <c r="H259" s="196">
        <v>2</v>
      </c>
      <c r="I259" s="197"/>
      <c r="J259" s="198">
        <f>ROUND(I259*H259,2)</f>
        <v>0</v>
      </c>
      <c r="K259" s="199"/>
      <c r="L259" s="200"/>
      <c r="M259" s="201" t="s">
        <v>1</v>
      </c>
      <c r="N259" s="202" t="s">
        <v>40</v>
      </c>
      <c r="O259" s="78"/>
      <c r="P259" s="188">
        <f>O259*H259</f>
        <v>0</v>
      </c>
      <c r="Q259" s="188">
        <v>0</v>
      </c>
      <c r="R259" s="188">
        <f>Q259*H259</f>
        <v>0</v>
      </c>
      <c r="S259" s="188">
        <v>0</v>
      </c>
      <c r="T259" s="189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0" t="s">
        <v>163</v>
      </c>
      <c r="AT259" s="190" t="s">
        <v>160</v>
      </c>
      <c r="AU259" s="190" t="s">
        <v>151</v>
      </c>
      <c r="AY259" s="15" t="s">
        <v>143</v>
      </c>
      <c r="BE259" s="191">
        <f>IF(N259="základná",J259,0)</f>
        <v>0</v>
      </c>
      <c r="BF259" s="191">
        <f>IF(N259="znížená",J259,0)</f>
        <v>0</v>
      </c>
      <c r="BG259" s="191">
        <f>IF(N259="zákl. prenesená",J259,0)</f>
        <v>0</v>
      </c>
      <c r="BH259" s="191">
        <f>IF(N259="zníž. prenesená",J259,0)</f>
        <v>0</v>
      </c>
      <c r="BI259" s="191">
        <f>IF(N259="nulová",J259,0)</f>
        <v>0</v>
      </c>
      <c r="BJ259" s="15" t="s">
        <v>151</v>
      </c>
      <c r="BK259" s="191">
        <f>ROUND(I259*H259,2)</f>
        <v>0</v>
      </c>
      <c r="BL259" s="15" t="s">
        <v>144</v>
      </c>
      <c r="BM259" s="190" t="s">
        <v>1219</v>
      </c>
    </row>
    <row r="260" s="2" customFormat="1" ht="16.5" customHeight="1">
      <c r="A260" s="34"/>
      <c r="B260" s="177"/>
      <c r="C260" s="192" t="s">
        <v>579</v>
      </c>
      <c r="D260" s="192" t="s">
        <v>160</v>
      </c>
      <c r="E260" s="193" t="s">
        <v>1177</v>
      </c>
      <c r="F260" s="194" t="s">
        <v>1178</v>
      </c>
      <c r="G260" s="195" t="s">
        <v>197</v>
      </c>
      <c r="H260" s="196">
        <v>3</v>
      </c>
      <c r="I260" s="197"/>
      <c r="J260" s="198">
        <f>ROUND(I260*H260,2)</f>
        <v>0</v>
      </c>
      <c r="K260" s="199"/>
      <c r="L260" s="200"/>
      <c r="M260" s="201" t="s">
        <v>1</v>
      </c>
      <c r="N260" s="202" t="s">
        <v>40</v>
      </c>
      <c r="O260" s="78"/>
      <c r="P260" s="188">
        <f>O260*H260</f>
        <v>0</v>
      </c>
      <c r="Q260" s="188">
        <v>0</v>
      </c>
      <c r="R260" s="188">
        <f>Q260*H260</f>
        <v>0</v>
      </c>
      <c r="S260" s="188">
        <v>0</v>
      </c>
      <c r="T260" s="189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0" t="s">
        <v>163</v>
      </c>
      <c r="AT260" s="190" t="s">
        <v>160</v>
      </c>
      <c r="AU260" s="190" t="s">
        <v>151</v>
      </c>
      <c r="AY260" s="15" t="s">
        <v>143</v>
      </c>
      <c r="BE260" s="191">
        <f>IF(N260="základná",J260,0)</f>
        <v>0</v>
      </c>
      <c r="BF260" s="191">
        <f>IF(N260="znížená",J260,0)</f>
        <v>0</v>
      </c>
      <c r="BG260" s="191">
        <f>IF(N260="zákl. prenesená",J260,0)</f>
        <v>0</v>
      </c>
      <c r="BH260" s="191">
        <f>IF(N260="zníž. prenesená",J260,0)</f>
        <v>0</v>
      </c>
      <c r="BI260" s="191">
        <f>IF(N260="nulová",J260,0)</f>
        <v>0</v>
      </c>
      <c r="BJ260" s="15" t="s">
        <v>151</v>
      </c>
      <c r="BK260" s="191">
        <f>ROUND(I260*H260,2)</f>
        <v>0</v>
      </c>
      <c r="BL260" s="15" t="s">
        <v>144</v>
      </c>
      <c r="BM260" s="190" t="s">
        <v>1220</v>
      </c>
    </row>
    <row r="261" s="2" customFormat="1" ht="16.5" customHeight="1">
      <c r="A261" s="34"/>
      <c r="B261" s="177"/>
      <c r="C261" s="192" t="s">
        <v>581</v>
      </c>
      <c r="D261" s="192" t="s">
        <v>160</v>
      </c>
      <c r="E261" s="193" t="s">
        <v>1186</v>
      </c>
      <c r="F261" s="194" t="s">
        <v>1187</v>
      </c>
      <c r="G261" s="195" t="s">
        <v>197</v>
      </c>
      <c r="H261" s="196">
        <v>4</v>
      </c>
      <c r="I261" s="197"/>
      <c r="J261" s="198">
        <f>ROUND(I261*H261,2)</f>
        <v>0</v>
      </c>
      <c r="K261" s="199"/>
      <c r="L261" s="200"/>
      <c r="M261" s="201" t="s">
        <v>1</v>
      </c>
      <c r="N261" s="202" t="s">
        <v>40</v>
      </c>
      <c r="O261" s="78"/>
      <c r="P261" s="188">
        <f>O261*H261</f>
        <v>0</v>
      </c>
      <c r="Q261" s="188">
        <v>0</v>
      </c>
      <c r="R261" s="188">
        <f>Q261*H261</f>
        <v>0</v>
      </c>
      <c r="S261" s="188">
        <v>0</v>
      </c>
      <c r="T261" s="189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0" t="s">
        <v>163</v>
      </c>
      <c r="AT261" s="190" t="s">
        <v>160</v>
      </c>
      <c r="AU261" s="190" t="s">
        <v>151</v>
      </c>
      <c r="AY261" s="15" t="s">
        <v>143</v>
      </c>
      <c r="BE261" s="191">
        <f>IF(N261="základná",J261,0)</f>
        <v>0</v>
      </c>
      <c r="BF261" s="191">
        <f>IF(N261="znížená",J261,0)</f>
        <v>0</v>
      </c>
      <c r="BG261" s="191">
        <f>IF(N261="zákl. prenesená",J261,0)</f>
        <v>0</v>
      </c>
      <c r="BH261" s="191">
        <f>IF(N261="zníž. prenesená",J261,0)</f>
        <v>0</v>
      </c>
      <c r="BI261" s="191">
        <f>IF(N261="nulová",J261,0)</f>
        <v>0</v>
      </c>
      <c r="BJ261" s="15" t="s">
        <v>151</v>
      </c>
      <c r="BK261" s="191">
        <f>ROUND(I261*H261,2)</f>
        <v>0</v>
      </c>
      <c r="BL261" s="15" t="s">
        <v>144</v>
      </c>
      <c r="BM261" s="190" t="s">
        <v>1221</v>
      </c>
    </row>
    <row r="262" s="2" customFormat="1" ht="16.5" customHeight="1">
      <c r="A262" s="34"/>
      <c r="B262" s="177"/>
      <c r="C262" s="192" t="s">
        <v>583</v>
      </c>
      <c r="D262" s="192" t="s">
        <v>160</v>
      </c>
      <c r="E262" s="193" t="s">
        <v>1195</v>
      </c>
      <c r="F262" s="194" t="s">
        <v>1196</v>
      </c>
      <c r="G262" s="195" t="s">
        <v>197</v>
      </c>
      <c r="H262" s="196">
        <v>10</v>
      </c>
      <c r="I262" s="197"/>
      <c r="J262" s="198">
        <f>ROUND(I262*H262,2)</f>
        <v>0</v>
      </c>
      <c r="K262" s="199"/>
      <c r="L262" s="200"/>
      <c r="M262" s="201" t="s">
        <v>1</v>
      </c>
      <c r="N262" s="202" t="s">
        <v>40</v>
      </c>
      <c r="O262" s="78"/>
      <c r="P262" s="188">
        <f>O262*H262</f>
        <v>0</v>
      </c>
      <c r="Q262" s="188">
        <v>0</v>
      </c>
      <c r="R262" s="188">
        <f>Q262*H262</f>
        <v>0</v>
      </c>
      <c r="S262" s="188">
        <v>0</v>
      </c>
      <c r="T262" s="189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0" t="s">
        <v>163</v>
      </c>
      <c r="AT262" s="190" t="s">
        <v>160</v>
      </c>
      <c r="AU262" s="190" t="s">
        <v>151</v>
      </c>
      <c r="AY262" s="15" t="s">
        <v>143</v>
      </c>
      <c r="BE262" s="191">
        <f>IF(N262="základná",J262,0)</f>
        <v>0</v>
      </c>
      <c r="BF262" s="191">
        <f>IF(N262="znížená",J262,0)</f>
        <v>0</v>
      </c>
      <c r="BG262" s="191">
        <f>IF(N262="zákl. prenesená",J262,0)</f>
        <v>0</v>
      </c>
      <c r="BH262" s="191">
        <f>IF(N262="zníž. prenesená",J262,0)</f>
        <v>0</v>
      </c>
      <c r="BI262" s="191">
        <f>IF(N262="nulová",J262,0)</f>
        <v>0</v>
      </c>
      <c r="BJ262" s="15" t="s">
        <v>151</v>
      </c>
      <c r="BK262" s="191">
        <f>ROUND(I262*H262,2)</f>
        <v>0</v>
      </c>
      <c r="BL262" s="15" t="s">
        <v>144</v>
      </c>
      <c r="BM262" s="190" t="s">
        <v>1222</v>
      </c>
    </row>
    <row r="263" s="2" customFormat="1" ht="16.5" customHeight="1">
      <c r="A263" s="34"/>
      <c r="B263" s="177"/>
      <c r="C263" s="192" t="s">
        <v>585</v>
      </c>
      <c r="D263" s="192" t="s">
        <v>160</v>
      </c>
      <c r="E263" s="193" t="s">
        <v>1207</v>
      </c>
      <c r="F263" s="194" t="s">
        <v>1208</v>
      </c>
      <c r="G263" s="195" t="s">
        <v>197</v>
      </c>
      <c r="H263" s="196">
        <v>3</v>
      </c>
      <c r="I263" s="197"/>
      <c r="J263" s="198">
        <f>ROUND(I263*H263,2)</f>
        <v>0</v>
      </c>
      <c r="K263" s="199"/>
      <c r="L263" s="200"/>
      <c r="M263" s="201" t="s">
        <v>1</v>
      </c>
      <c r="N263" s="202" t="s">
        <v>40</v>
      </c>
      <c r="O263" s="78"/>
      <c r="P263" s="188">
        <f>O263*H263</f>
        <v>0</v>
      </c>
      <c r="Q263" s="188">
        <v>0</v>
      </c>
      <c r="R263" s="188">
        <f>Q263*H263</f>
        <v>0</v>
      </c>
      <c r="S263" s="188">
        <v>0</v>
      </c>
      <c r="T263" s="189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0" t="s">
        <v>163</v>
      </c>
      <c r="AT263" s="190" t="s">
        <v>160</v>
      </c>
      <c r="AU263" s="190" t="s">
        <v>151</v>
      </c>
      <c r="AY263" s="15" t="s">
        <v>143</v>
      </c>
      <c r="BE263" s="191">
        <f>IF(N263="základná",J263,0)</f>
        <v>0</v>
      </c>
      <c r="BF263" s="191">
        <f>IF(N263="znížená",J263,0)</f>
        <v>0</v>
      </c>
      <c r="BG263" s="191">
        <f>IF(N263="zákl. prenesená",J263,0)</f>
        <v>0</v>
      </c>
      <c r="BH263" s="191">
        <f>IF(N263="zníž. prenesená",J263,0)</f>
        <v>0</v>
      </c>
      <c r="BI263" s="191">
        <f>IF(N263="nulová",J263,0)</f>
        <v>0</v>
      </c>
      <c r="BJ263" s="15" t="s">
        <v>151</v>
      </c>
      <c r="BK263" s="191">
        <f>ROUND(I263*H263,2)</f>
        <v>0</v>
      </c>
      <c r="BL263" s="15" t="s">
        <v>144</v>
      </c>
      <c r="BM263" s="190" t="s">
        <v>1223</v>
      </c>
    </row>
    <row r="264" s="2" customFormat="1" ht="16.5" customHeight="1">
      <c r="A264" s="34"/>
      <c r="B264" s="177"/>
      <c r="C264" s="192" t="s">
        <v>587</v>
      </c>
      <c r="D264" s="192" t="s">
        <v>160</v>
      </c>
      <c r="E264" s="193" t="s">
        <v>1148</v>
      </c>
      <c r="F264" s="194" t="s">
        <v>1149</v>
      </c>
      <c r="G264" s="195" t="s">
        <v>197</v>
      </c>
      <c r="H264" s="196">
        <v>100</v>
      </c>
      <c r="I264" s="197"/>
      <c r="J264" s="198">
        <f>ROUND(I264*H264,2)</f>
        <v>0</v>
      </c>
      <c r="K264" s="199"/>
      <c r="L264" s="200"/>
      <c r="M264" s="201" t="s">
        <v>1</v>
      </c>
      <c r="N264" s="202" t="s">
        <v>40</v>
      </c>
      <c r="O264" s="78"/>
      <c r="P264" s="188">
        <f>O264*H264</f>
        <v>0</v>
      </c>
      <c r="Q264" s="188">
        <v>0</v>
      </c>
      <c r="R264" s="188">
        <f>Q264*H264</f>
        <v>0</v>
      </c>
      <c r="S264" s="188">
        <v>0</v>
      </c>
      <c r="T264" s="189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0" t="s">
        <v>163</v>
      </c>
      <c r="AT264" s="190" t="s">
        <v>160</v>
      </c>
      <c r="AU264" s="190" t="s">
        <v>151</v>
      </c>
      <c r="AY264" s="15" t="s">
        <v>143</v>
      </c>
      <c r="BE264" s="191">
        <f>IF(N264="základná",J264,0)</f>
        <v>0</v>
      </c>
      <c r="BF264" s="191">
        <f>IF(N264="znížená",J264,0)</f>
        <v>0</v>
      </c>
      <c r="BG264" s="191">
        <f>IF(N264="zákl. prenesená",J264,0)</f>
        <v>0</v>
      </c>
      <c r="BH264" s="191">
        <f>IF(N264="zníž. prenesená",J264,0)</f>
        <v>0</v>
      </c>
      <c r="BI264" s="191">
        <f>IF(N264="nulová",J264,0)</f>
        <v>0</v>
      </c>
      <c r="BJ264" s="15" t="s">
        <v>151</v>
      </c>
      <c r="BK264" s="191">
        <f>ROUND(I264*H264,2)</f>
        <v>0</v>
      </c>
      <c r="BL264" s="15" t="s">
        <v>144</v>
      </c>
      <c r="BM264" s="190" t="s">
        <v>1224</v>
      </c>
    </row>
    <row r="265" s="2" customFormat="1" ht="16.5" customHeight="1">
      <c r="A265" s="34"/>
      <c r="B265" s="177"/>
      <c r="C265" s="192" t="s">
        <v>575</v>
      </c>
      <c r="D265" s="192" t="s">
        <v>160</v>
      </c>
      <c r="E265" s="193" t="s">
        <v>999</v>
      </c>
      <c r="F265" s="194" t="s">
        <v>1000</v>
      </c>
      <c r="G265" s="195" t="s">
        <v>1001</v>
      </c>
      <c r="H265" s="196">
        <v>400</v>
      </c>
      <c r="I265" s="197"/>
      <c r="J265" s="198">
        <f>ROUND(I265*H265,2)</f>
        <v>0</v>
      </c>
      <c r="K265" s="199"/>
      <c r="L265" s="200"/>
      <c r="M265" s="201" t="s">
        <v>1</v>
      </c>
      <c r="N265" s="202" t="s">
        <v>40</v>
      </c>
      <c r="O265" s="78"/>
      <c r="P265" s="188">
        <f>O265*H265</f>
        <v>0</v>
      </c>
      <c r="Q265" s="188">
        <v>0.00029999999999999997</v>
      </c>
      <c r="R265" s="188">
        <f>Q265*H265</f>
        <v>0.12</v>
      </c>
      <c r="S265" s="188">
        <v>0</v>
      </c>
      <c r="T265" s="189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0" t="s">
        <v>163</v>
      </c>
      <c r="AT265" s="190" t="s">
        <v>160</v>
      </c>
      <c r="AU265" s="190" t="s">
        <v>151</v>
      </c>
      <c r="AY265" s="15" t="s">
        <v>143</v>
      </c>
      <c r="BE265" s="191">
        <f>IF(N265="základná",J265,0)</f>
        <v>0</v>
      </c>
      <c r="BF265" s="191">
        <f>IF(N265="znížená",J265,0)</f>
        <v>0</v>
      </c>
      <c r="BG265" s="191">
        <f>IF(N265="zákl. prenesená",J265,0)</f>
        <v>0</v>
      </c>
      <c r="BH265" s="191">
        <f>IF(N265="zníž. prenesená",J265,0)</f>
        <v>0</v>
      </c>
      <c r="BI265" s="191">
        <f>IF(N265="nulová",J265,0)</f>
        <v>0</v>
      </c>
      <c r="BJ265" s="15" t="s">
        <v>151</v>
      </c>
      <c r="BK265" s="191">
        <f>ROUND(I265*H265,2)</f>
        <v>0</v>
      </c>
      <c r="BL265" s="15" t="s">
        <v>144</v>
      </c>
      <c r="BM265" s="190" t="s">
        <v>1225</v>
      </c>
    </row>
    <row r="266" s="12" customFormat="1" ht="22.8" customHeight="1">
      <c r="A266" s="12"/>
      <c r="B266" s="165"/>
      <c r="C266" s="12"/>
      <c r="D266" s="166" t="s">
        <v>73</v>
      </c>
      <c r="E266" s="175" t="s">
        <v>1226</v>
      </c>
      <c r="F266" s="175" t="s">
        <v>1227</v>
      </c>
      <c r="G266" s="12"/>
      <c r="H266" s="12"/>
      <c r="I266" s="168"/>
      <c r="J266" s="176">
        <f>BK266</f>
        <v>0</v>
      </c>
      <c r="K266" s="12"/>
      <c r="L266" s="165"/>
      <c r="M266" s="169"/>
      <c r="N266" s="170"/>
      <c r="O266" s="170"/>
      <c r="P266" s="171">
        <f>SUM(P267:P276)</f>
        <v>0</v>
      </c>
      <c r="Q266" s="170"/>
      <c r="R266" s="171">
        <f>SUM(R267:R276)</f>
        <v>0.8551399999999999</v>
      </c>
      <c r="S266" s="170"/>
      <c r="T266" s="172">
        <f>SUM(T267:T276)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66" t="s">
        <v>82</v>
      </c>
      <c r="AT266" s="173" t="s">
        <v>73</v>
      </c>
      <c r="AU266" s="173" t="s">
        <v>82</v>
      </c>
      <c r="AY266" s="166" t="s">
        <v>143</v>
      </c>
      <c r="BK266" s="174">
        <f>SUM(BK267:BK276)</f>
        <v>0</v>
      </c>
    </row>
    <row r="267" s="2" customFormat="1" ht="24.15" customHeight="1">
      <c r="A267" s="34"/>
      <c r="B267" s="177"/>
      <c r="C267" s="178" t="s">
        <v>1228</v>
      </c>
      <c r="D267" s="178" t="s">
        <v>147</v>
      </c>
      <c r="E267" s="179" t="s">
        <v>1103</v>
      </c>
      <c r="F267" s="180" t="s">
        <v>1104</v>
      </c>
      <c r="G267" s="181" t="s">
        <v>150</v>
      </c>
      <c r="H267" s="182">
        <v>60</v>
      </c>
      <c r="I267" s="183"/>
      <c r="J267" s="184">
        <f>ROUND(I267*H267,2)</f>
        <v>0</v>
      </c>
      <c r="K267" s="185"/>
      <c r="L267" s="35"/>
      <c r="M267" s="186" t="s">
        <v>1</v>
      </c>
      <c r="N267" s="187" t="s">
        <v>40</v>
      </c>
      <c r="O267" s="78"/>
      <c r="P267" s="188">
        <f>O267*H267</f>
        <v>0</v>
      </c>
      <c r="Q267" s="188">
        <v>0</v>
      </c>
      <c r="R267" s="188">
        <f>Q267*H267</f>
        <v>0</v>
      </c>
      <c r="S267" s="188">
        <v>0</v>
      </c>
      <c r="T267" s="189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0" t="s">
        <v>144</v>
      </c>
      <c r="AT267" s="190" t="s">
        <v>147</v>
      </c>
      <c r="AU267" s="190" t="s">
        <v>151</v>
      </c>
      <c r="AY267" s="15" t="s">
        <v>143</v>
      </c>
      <c r="BE267" s="191">
        <f>IF(N267="základná",J267,0)</f>
        <v>0</v>
      </c>
      <c r="BF267" s="191">
        <f>IF(N267="znížená",J267,0)</f>
        <v>0</v>
      </c>
      <c r="BG267" s="191">
        <f>IF(N267="zákl. prenesená",J267,0)</f>
        <v>0</v>
      </c>
      <c r="BH267" s="191">
        <f>IF(N267="zníž. prenesená",J267,0)</f>
        <v>0</v>
      </c>
      <c r="BI267" s="191">
        <f>IF(N267="nulová",J267,0)</f>
        <v>0</v>
      </c>
      <c r="BJ267" s="15" t="s">
        <v>151</v>
      </c>
      <c r="BK267" s="191">
        <f>ROUND(I267*H267,2)</f>
        <v>0</v>
      </c>
      <c r="BL267" s="15" t="s">
        <v>144</v>
      </c>
      <c r="BM267" s="190" t="s">
        <v>1229</v>
      </c>
    </row>
    <row r="268" s="2" customFormat="1" ht="16.5" customHeight="1">
      <c r="A268" s="34"/>
      <c r="B268" s="177"/>
      <c r="C268" s="192" t="s">
        <v>1230</v>
      </c>
      <c r="D268" s="192" t="s">
        <v>160</v>
      </c>
      <c r="E268" s="193" t="s">
        <v>1107</v>
      </c>
      <c r="F268" s="194" t="s">
        <v>1108</v>
      </c>
      <c r="G268" s="195" t="s">
        <v>234</v>
      </c>
      <c r="H268" s="196">
        <v>0.14000000000000001</v>
      </c>
      <c r="I268" s="197"/>
      <c r="J268" s="198">
        <f>ROUND(I268*H268,2)</f>
        <v>0</v>
      </c>
      <c r="K268" s="199"/>
      <c r="L268" s="200"/>
      <c r="M268" s="201" t="s">
        <v>1</v>
      </c>
      <c r="N268" s="202" t="s">
        <v>40</v>
      </c>
      <c r="O268" s="78"/>
      <c r="P268" s="188">
        <f>O268*H268</f>
        <v>0</v>
      </c>
      <c r="Q268" s="188">
        <v>0.001</v>
      </c>
      <c r="R268" s="188">
        <f>Q268*H268</f>
        <v>0.00014000000000000002</v>
      </c>
      <c r="S268" s="188">
        <v>0</v>
      </c>
      <c r="T268" s="189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0" t="s">
        <v>163</v>
      </c>
      <c r="AT268" s="190" t="s">
        <v>160</v>
      </c>
      <c r="AU268" s="190" t="s">
        <v>151</v>
      </c>
      <c r="AY268" s="15" t="s">
        <v>143</v>
      </c>
      <c r="BE268" s="191">
        <f>IF(N268="základná",J268,0)</f>
        <v>0</v>
      </c>
      <c r="BF268" s="191">
        <f>IF(N268="znížená",J268,0)</f>
        <v>0</v>
      </c>
      <c r="BG268" s="191">
        <f>IF(N268="zákl. prenesená",J268,0)</f>
        <v>0</v>
      </c>
      <c r="BH268" s="191">
        <f>IF(N268="zníž. prenesená",J268,0)</f>
        <v>0</v>
      </c>
      <c r="BI268" s="191">
        <f>IF(N268="nulová",J268,0)</f>
        <v>0</v>
      </c>
      <c r="BJ268" s="15" t="s">
        <v>151</v>
      </c>
      <c r="BK268" s="191">
        <f>ROUND(I268*H268,2)</f>
        <v>0</v>
      </c>
      <c r="BL268" s="15" t="s">
        <v>144</v>
      </c>
      <c r="BM268" s="190" t="s">
        <v>1231</v>
      </c>
    </row>
    <row r="269" s="2" customFormat="1" ht="37.8" customHeight="1">
      <c r="A269" s="34"/>
      <c r="B269" s="177"/>
      <c r="C269" s="178" t="s">
        <v>1232</v>
      </c>
      <c r="D269" s="178" t="s">
        <v>147</v>
      </c>
      <c r="E269" s="179" t="s">
        <v>1044</v>
      </c>
      <c r="F269" s="180" t="s">
        <v>1045</v>
      </c>
      <c r="G269" s="181" t="s">
        <v>197</v>
      </c>
      <c r="H269" s="182">
        <v>266</v>
      </c>
      <c r="I269" s="183"/>
      <c r="J269" s="184">
        <f>ROUND(I269*H269,2)</f>
        <v>0</v>
      </c>
      <c r="K269" s="185"/>
      <c r="L269" s="35"/>
      <c r="M269" s="186" t="s">
        <v>1</v>
      </c>
      <c r="N269" s="187" t="s">
        <v>40</v>
      </c>
      <c r="O269" s="78"/>
      <c r="P269" s="188">
        <f>O269*H269</f>
        <v>0</v>
      </c>
      <c r="Q269" s="188">
        <v>0</v>
      </c>
      <c r="R269" s="188">
        <f>Q269*H269</f>
        <v>0</v>
      </c>
      <c r="S269" s="188">
        <v>0</v>
      </c>
      <c r="T269" s="189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0" t="s">
        <v>144</v>
      </c>
      <c r="AT269" s="190" t="s">
        <v>147</v>
      </c>
      <c r="AU269" s="190" t="s">
        <v>151</v>
      </c>
      <c r="AY269" s="15" t="s">
        <v>143</v>
      </c>
      <c r="BE269" s="191">
        <f>IF(N269="základná",J269,0)</f>
        <v>0</v>
      </c>
      <c r="BF269" s="191">
        <f>IF(N269="znížená",J269,0)</f>
        <v>0</v>
      </c>
      <c r="BG269" s="191">
        <f>IF(N269="zákl. prenesená",J269,0)</f>
        <v>0</v>
      </c>
      <c r="BH269" s="191">
        <f>IF(N269="zníž. prenesená",J269,0)</f>
        <v>0</v>
      </c>
      <c r="BI269" s="191">
        <f>IF(N269="nulová",J269,0)</f>
        <v>0</v>
      </c>
      <c r="BJ269" s="15" t="s">
        <v>151</v>
      </c>
      <c r="BK269" s="191">
        <f>ROUND(I269*H269,2)</f>
        <v>0</v>
      </c>
      <c r="BL269" s="15" t="s">
        <v>144</v>
      </c>
      <c r="BM269" s="190" t="s">
        <v>1233</v>
      </c>
    </row>
    <row r="270" s="2" customFormat="1" ht="33" customHeight="1">
      <c r="A270" s="34"/>
      <c r="B270" s="177"/>
      <c r="C270" s="178" t="s">
        <v>605</v>
      </c>
      <c r="D270" s="178" t="s">
        <v>147</v>
      </c>
      <c r="E270" s="179" t="s">
        <v>1047</v>
      </c>
      <c r="F270" s="180" t="s">
        <v>1048</v>
      </c>
      <c r="G270" s="181" t="s">
        <v>197</v>
      </c>
      <c r="H270" s="182">
        <v>266</v>
      </c>
      <c r="I270" s="183"/>
      <c r="J270" s="184">
        <f>ROUND(I270*H270,2)</f>
        <v>0</v>
      </c>
      <c r="K270" s="185"/>
      <c r="L270" s="35"/>
      <c r="M270" s="186" t="s">
        <v>1</v>
      </c>
      <c r="N270" s="187" t="s">
        <v>40</v>
      </c>
      <c r="O270" s="78"/>
      <c r="P270" s="188">
        <f>O270*H270</f>
        <v>0</v>
      </c>
      <c r="Q270" s="188">
        <v>0</v>
      </c>
      <c r="R270" s="188">
        <f>Q270*H270</f>
        <v>0</v>
      </c>
      <c r="S270" s="188">
        <v>0</v>
      </c>
      <c r="T270" s="189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0" t="s">
        <v>144</v>
      </c>
      <c r="AT270" s="190" t="s">
        <v>147</v>
      </c>
      <c r="AU270" s="190" t="s">
        <v>151</v>
      </c>
      <c r="AY270" s="15" t="s">
        <v>143</v>
      </c>
      <c r="BE270" s="191">
        <f>IF(N270="základná",J270,0)</f>
        <v>0</v>
      </c>
      <c r="BF270" s="191">
        <f>IF(N270="znížená",J270,0)</f>
        <v>0</v>
      </c>
      <c r="BG270" s="191">
        <f>IF(N270="zákl. prenesená",J270,0)</f>
        <v>0</v>
      </c>
      <c r="BH270" s="191">
        <f>IF(N270="zníž. prenesená",J270,0)</f>
        <v>0</v>
      </c>
      <c r="BI270" s="191">
        <f>IF(N270="nulová",J270,0)</f>
        <v>0</v>
      </c>
      <c r="BJ270" s="15" t="s">
        <v>151</v>
      </c>
      <c r="BK270" s="191">
        <f>ROUND(I270*H270,2)</f>
        <v>0</v>
      </c>
      <c r="BL270" s="15" t="s">
        <v>144</v>
      </c>
      <c r="BM270" s="190" t="s">
        <v>1234</v>
      </c>
    </row>
    <row r="271" s="2" customFormat="1" ht="21.75" customHeight="1">
      <c r="A271" s="34"/>
      <c r="B271" s="177"/>
      <c r="C271" s="192" t="s">
        <v>1235</v>
      </c>
      <c r="D271" s="192" t="s">
        <v>160</v>
      </c>
      <c r="E271" s="193" t="s">
        <v>1112</v>
      </c>
      <c r="F271" s="194" t="s">
        <v>1113</v>
      </c>
      <c r="G271" s="195" t="s">
        <v>197</v>
      </c>
      <c r="H271" s="196">
        <v>185</v>
      </c>
      <c r="I271" s="197"/>
      <c r="J271" s="198">
        <f>ROUND(I271*H271,2)</f>
        <v>0</v>
      </c>
      <c r="K271" s="199"/>
      <c r="L271" s="200"/>
      <c r="M271" s="201" t="s">
        <v>1</v>
      </c>
      <c r="N271" s="202" t="s">
        <v>40</v>
      </c>
      <c r="O271" s="78"/>
      <c r="P271" s="188">
        <f>O271*H271</f>
        <v>0</v>
      </c>
      <c r="Q271" s="188">
        <v>0</v>
      </c>
      <c r="R271" s="188">
        <f>Q271*H271</f>
        <v>0</v>
      </c>
      <c r="S271" s="188">
        <v>0</v>
      </c>
      <c r="T271" s="189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0" t="s">
        <v>163</v>
      </c>
      <c r="AT271" s="190" t="s">
        <v>160</v>
      </c>
      <c r="AU271" s="190" t="s">
        <v>151</v>
      </c>
      <c r="AY271" s="15" t="s">
        <v>143</v>
      </c>
      <c r="BE271" s="191">
        <f>IF(N271="základná",J271,0)</f>
        <v>0</v>
      </c>
      <c r="BF271" s="191">
        <f>IF(N271="znížená",J271,0)</f>
        <v>0</v>
      </c>
      <c r="BG271" s="191">
        <f>IF(N271="zákl. prenesená",J271,0)</f>
        <v>0</v>
      </c>
      <c r="BH271" s="191">
        <f>IF(N271="zníž. prenesená",J271,0)</f>
        <v>0</v>
      </c>
      <c r="BI271" s="191">
        <f>IF(N271="nulová",J271,0)</f>
        <v>0</v>
      </c>
      <c r="BJ271" s="15" t="s">
        <v>151</v>
      </c>
      <c r="BK271" s="191">
        <f>ROUND(I271*H271,2)</f>
        <v>0</v>
      </c>
      <c r="BL271" s="15" t="s">
        <v>144</v>
      </c>
      <c r="BM271" s="190" t="s">
        <v>1236</v>
      </c>
    </row>
    <row r="272" s="2" customFormat="1" ht="16.5" customHeight="1">
      <c r="A272" s="34"/>
      <c r="B272" s="177"/>
      <c r="C272" s="192" t="s">
        <v>1237</v>
      </c>
      <c r="D272" s="192" t="s">
        <v>160</v>
      </c>
      <c r="E272" s="193" t="s">
        <v>1238</v>
      </c>
      <c r="F272" s="194" t="s">
        <v>1239</v>
      </c>
      <c r="G272" s="195" t="s">
        <v>197</v>
      </c>
      <c r="H272" s="196">
        <v>1</v>
      </c>
      <c r="I272" s="197"/>
      <c r="J272" s="198">
        <f>ROUND(I272*H272,2)</f>
        <v>0</v>
      </c>
      <c r="K272" s="199"/>
      <c r="L272" s="200"/>
      <c r="M272" s="201" t="s">
        <v>1</v>
      </c>
      <c r="N272" s="202" t="s">
        <v>40</v>
      </c>
      <c r="O272" s="78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0" t="s">
        <v>163</v>
      </c>
      <c r="AT272" s="190" t="s">
        <v>160</v>
      </c>
      <c r="AU272" s="190" t="s">
        <v>151</v>
      </c>
      <c r="AY272" s="15" t="s">
        <v>143</v>
      </c>
      <c r="BE272" s="191">
        <f>IF(N272="základná",J272,0)</f>
        <v>0</v>
      </c>
      <c r="BF272" s="191">
        <f>IF(N272="znížená",J272,0)</f>
        <v>0</v>
      </c>
      <c r="BG272" s="191">
        <f>IF(N272="zákl. prenesená",J272,0)</f>
        <v>0</v>
      </c>
      <c r="BH272" s="191">
        <f>IF(N272="zníž. prenesená",J272,0)</f>
        <v>0</v>
      </c>
      <c r="BI272" s="191">
        <f>IF(N272="nulová",J272,0)</f>
        <v>0</v>
      </c>
      <c r="BJ272" s="15" t="s">
        <v>151</v>
      </c>
      <c r="BK272" s="191">
        <f>ROUND(I272*H272,2)</f>
        <v>0</v>
      </c>
      <c r="BL272" s="15" t="s">
        <v>144</v>
      </c>
      <c r="BM272" s="190" t="s">
        <v>1240</v>
      </c>
    </row>
    <row r="273" s="2" customFormat="1" ht="16.5" customHeight="1">
      <c r="A273" s="34"/>
      <c r="B273" s="177"/>
      <c r="C273" s="192" t="s">
        <v>1241</v>
      </c>
      <c r="D273" s="192" t="s">
        <v>160</v>
      </c>
      <c r="E273" s="193" t="s">
        <v>1148</v>
      </c>
      <c r="F273" s="194" t="s">
        <v>1149</v>
      </c>
      <c r="G273" s="195" t="s">
        <v>197</v>
      </c>
      <c r="H273" s="196">
        <v>30</v>
      </c>
      <c r="I273" s="197"/>
      <c r="J273" s="198">
        <f>ROUND(I273*H273,2)</f>
        <v>0</v>
      </c>
      <c r="K273" s="199"/>
      <c r="L273" s="200"/>
      <c r="M273" s="201" t="s">
        <v>1</v>
      </c>
      <c r="N273" s="202" t="s">
        <v>40</v>
      </c>
      <c r="O273" s="78"/>
      <c r="P273" s="188">
        <f>O273*H273</f>
        <v>0</v>
      </c>
      <c r="Q273" s="188">
        <v>0</v>
      </c>
      <c r="R273" s="188">
        <f>Q273*H273</f>
        <v>0</v>
      </c>
      <c r="S273" s="188">
        <v>0</v>
      </c>
      <c r="T273" s="189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0" t="s">
        <v>163</v>
      </c>
      <c r="AT273" s="190" t="s">
        <v>160</v>
      </c>
      <c r="AU273" s="190" t="s">
        <v>151</v>
      </c>
      <c r="AY273" s="15" t="s">
        <v>143</v>
      </c>
      <c r="BE273" s="191">
        <f>IF(N273="základná",J273,0)</f>
        <v>0</v>
      </c>
      <c r="BF273" s="191">
        <f>IF(N273="znížená",J273,0)</f>
        <v>0</v>
      </c>
      <c r="BG273" s="191">
        <f>IF(N273="zákl. prenesená",J273,0)</f>
        <v>0</v>
      </c>
      <c r="BH273" s="191">
        <f>IF(N273="zníž. prenesená",J273,0)</f>
        <v>0</v>
      </c>
      <c r="BI273" s="191">
        <f>IF(N273="nulová",J273,0)</f>
        <v>0</v>
      </c>
      <c r="BJ273" s="15" t="s">
        <v>151</v>
      </c>
      <c r="BK273" s="191">
        <f>ROUND(I273*H273,2)</f>
        <v>0</v>
      </c>
      <c r="BL273" s="15" t="s">
        <v>144</v>
      </c>
      <c r="BM273" s="190" t="s">
        <v>1242</v>
      </c>
    </row>
    <row r="274" s="2" customFormat="1" ht="16.5" customHeight="1">
      <c r="A274" s="34"/>
      <c r="B274" s="177"/>
      <c r="C274" s="192" t="s">
        <v>1243</v>
      </c>
      <c r="D274" s="192" t="s">
        <v>160</v>
      </c>
      <c r="E274" s="193" t="s">
        <v>1114</v>
      </c>
      <c r="F274" s="194" t="s">
        <v>1115</v>
      </c>
      <c r="G274" s="195" t="s">
        <v>197</v>
      </c>
      <c r="H274" s="196">
        <v>30</v>
      </c>
      <c r="I274" s="197"/>
      <c r="J274" s="198">
        <f>ROUND(I274*H274,2)</f>
        <v>0</v>
      </c>
      <c r="K274" s="199"/>
      <c r="L274" s="200"/>
      <c r="M274" s="201" t="s">
        <v>1</v>
      </c>
      <c r="N274" s="202" t="s">
        <v>40</v>
      </c>
      <c r="O274" s="78"/>
      <c r="P274" s="188">
        <f>O274*H274</f>
        <v>0</v>
      </c>
      <c r="Q274" s="188">
        <v>0</v>
      </c>
      <c r="R274" s="188">
        <f>Q274*H274</f>
        <v>0</v>
      </c>
      <c r="S274" s="188">
        <v>0</v>
      </c>
      <c r="T274" s="189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0" t="s">
        <v>163</v>
      </c>
      <c r="AT274" s="190" t="s">
        <v>160</v>
      </c>
      <c r="AU274" s="190" t="s">
        <v>151</v>
      </c>
      <c r="AY274" s="15" t="s">
        <v>143</v>
      </c>
      <c r="BE274" s="191">
        <f>IF(N274="základná",J274,0)</f>
        <v>0</v>
      </c>
      <c r="BF274" s="191">
        <f>IF(N274="znížená",J274,0)</f>
        <v>0</v>
      </c>
      <c r="BG274" s="191">
        <f>IF(N274="zákl. prenesená",J274,0)</f>
        <v>0</v>
      </c>
      <c r="BH274" s="191">
        <f>IF(N274="zníž. prenesená",J274,0)</f>
        <v>0</v>
      </c>
      <c r="BI274" s="191">
        <f>IF(N274="nulová",J274,0)</f>
        <v>0</v>
      </c>
      <c r="BJ274" s="15" t="s">
        <v>151</v>
      </c>
      <c r="BK274" s="191">
        <f>ROUND(I274*H274,2)</f>
        <v>0</v>
      </c>
      <c r="BL274" s="15" t="s">
        <v>144</v>
      </c>
      <c r="BM274" s="190" t="s">
        <v>1244</v>
      </c>
    </row>
    <row r="275" s="2" customFormat="1" ht="16.5" customHeight="1">
      <c r="A275" s="34"/>
      <c r="B275" s="177"/>
      <c r="C275" s="192" t="s">
        <v>1245</v>
      </c>
      <c r="D275" s="192" t="s">
        <v>160</v>
      </c>
      <c r="E275" s="193" t="s">
        <v>1116</v>
      </c>
      <c r="F275" s="194" t="s">
        <v>1117</v>
      </c>
      <c r="G275" s="195" t="s">
        <v>197</v>
      </c>
      <c r="H275" s="196">
        <v>20</v>
      </c>
      <c r="I275" s="197"/>
      <c r="J275" s="198">
        <f>ROUND(I275*H275,2)</f>
        <v>0</v>
      </c>
      <c r="K275" s="199"/>
      <c r="L275" s="200"/>
      <c r="M275" s="201" t="s">
        <v>1</v>
      </c>
      <c r="N275" s="202" t="s">
        <v>40</v>
      </c>
      <c r="O275" s="78"/>
      <c r="P275" s="188">
        <f>O275*H275</f>
        <v>0</v>
      </c>
      <c r="Q275" s="188">
        <v>0</v>
      </c>
      <c r="R275" s="188">
        <f>Q275*H275</f>
        <v>0</v>
      </c>
      <c r="S275" s="188">
        <v>0</v>
      </c>
      <c r="T275" s="189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0" t="s">
        <v>163</v>
      </c>
      <c r="AT275" s="190" t="s">
        <v>160</v>
      </c>
      <c r="AU275" s="190" t="s">
        <v>151</v>
      </c>
      <c r="AY275" s="15" t="s">
        <v>143</v>
      </c>
      <c r="BE275" s="191">
        <f>IF(N275="základná",J275,0)</f>
        <v>0</v>
      </c>
      <c r="BF275" s="191">
        <f>IF(N275="znížená",J275,0)</f>
        <v>0</v>
      </c>
      <c r="BG275" s="191">
        <f>IF(N275="zákl. prenesená",J275,0)</f>
        <v>0</v>
      </c>
      <c r="BH275" s="191">
        <f>IF(N275="zníž. prenesená",J275,0)</f>
        <v>0</v>
      </c>
      <c r="BI275" s="191">
        <f>IF(N275="nulová",J275,0)</f>
        <v>0</v>
      </c>
      <c r="BJ275" s="15" t="s">
        <v>151</v>
      </c>
      <c r="BK275" s="191">
        <f>ROUND(I275*H275,2)</f>
        <v>0</v>
      </c>
      <c r="BL275" s="15" t="s">
        <v>144</v>
      </c>
      <c r="BM275" s="190" t="s">
        <v>1246</v>
      </c>
    </row>
    <row r="276" s="2" customFormat="1" ht="16.5" customHeight="1">
      <c r="A276" s="34"/>
      <c r="B276" s="177"/>
      <c r="C276" s="192" t="s">
        <v>1247</v>
      </c>
      <c r="D276" s="192" t="s">
        <v>160</v>
      </c>
      <c r="E276" s="193" t="s">
        <v>999</v>
      </c>
      <c r="F276" s="194" t="s">
        <v>1000</v>
      </c>
      <c r="G276" s="195" t="s">
        <v>1001</v>
      </c>
      <c r="H276" s="196">
        <v>2850</v>
      </c>
      <c r="I276" s="197"/>
      <c r="J276" s="198">
        <f>ROUND(I276*H276,2)</f>
        <v>0</v>
      </c>
      <c r="K276" s="199"/>
      <c r="L276" s="200"/>
      <c r="M276" s="201" t="s">
        <v>1</v>
      </c>
      <c r="N276" s="202" t="s">
        <v>40</v>
      </c>
      <c r="O276" s="78"/>
      <c r="P276" s="188">
        <f>O276*H276</f>
        <v>0</v>
      </c>
      <c r="Q276" s="188">
        <v>0.00029999999999999997</v>
      </c>
      <c r="R276" s="188">
        <f>Q276*H276</f>
        <v>0.85499999999999987</v>
      </c>
      <c r="S276" s="188">
        <v>0</v>
      </c>
      <c r="T276" s="189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0" t="s">
        <v>163</v>
      </c>
      <c r="AT276" s="190" t="s">
        <v>160</v>
      </c>
      <c r="AU276" s="190" t="s">
        <v>151</v>
      </c>
      <c r="AY276" s="15" t="s">
        <v>143</v>
      </c>
      <c r="BE276" s="191">
        <f>IF(N276="základná",J276,0)</f>
        <v>0</v>
      </c>
      <c r="BF276" s="191">
        <f>IF(N276="znížená",J276,0)</f>
        <v>0</v>
      </c>
      <c r="BG276" s="191">
        <f>IF(N276="zákl. prenesená",J276,0)</f>
        <v>0</v>
      </c>
      <c r="BH276" s="191">
        <f>IF(N276="zníž. prenesená",J276,0)</f>
        <v>0</v>
      </c>
      <c r="BI276" s="191">
        <f>IF(N276="nulová",J276,0)</f>
        <v>0</v>
      </c>
      <c r="BJ276" s="15" t="s">
        <v>151</v>
      </c>
      <c r="BK276" s="191">
        <f>ROUND(I276*H276,2)</f>
        <v>0</v>
      </c>
      <c r="BL276" s="15" t="s">
        <v>144</v>
      </c>
      <c r="BM276" s="190" t="s">
        <v>1248</v>
      </c>
    </row>
    <row r="277" s="12" customFormat="1" ht="22.8" customHeight="1">
      <c r="A277" s="12"/>
      <c r="B277" s="165"/>
      <c r="C277" s="12"/>
      <c r="D277" s="166" t="s">
        <v>73</v>
      </c>
      <c r="E277" s="175" t="s">
        <v>1249</v>
      </c>
      <c r="F277" s="175" t="s">
        <v>1250</v>
      </c>
      <c r="G277" s="12"/>
      <c r="H277" s="12"/>
      <c r="I277" s="168"/>
      <c r="J277" s="176">
        <f>BK277</f>
        <v>0</v>
      </c>
      <c r="K277" s="12"/>
      <c r="L277" s="165"/>
      <c r="M277" s="169"/>
      <c r="N277" s="170"/>
      <c r="O277" s="170"/>
      <c r="P277" s="171">
        <f>SUM(P278:P289)</f>
        <v>0</v>
      </c>
      <c r="Q277" s="170"/>
      <c r="R277" s="171">
        <f>SUM(R278:R289)</f>
        <v>0.00022000000000000001</v>
      </c>
      <c r="S277" s="170"/>
      <c r="T277" s="172">
        <f>SUM(T278:T289)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66" t="s">
        <v>82</v>
      </c>
      <c r="AT277" s="173" t="s">
        <v>73</v>
      </c>
      <c r="AU277" s="173" t="s">
        <v>82</v>
      </c>
      <c r="AY277" s="166" t="s">
        <v>143</v>
      </c>
      <c r="BK277" s="174">
        <f>SUM(BK278:BK289)</f>
        <v>0</v>
      </c>
    </row>
    <row r="278" s="2" customFormat="1" ht="24.15" customHeight="1">
      <c r="A278" s="34"/>
      <c r="B278" s="177"/>
      <c r="C278" s="178" t="s">
        <v>1251</v>
      </c>
      <c r="D278" s="178" t="s">
        <v>147</v>
      </c>
      <c r="E278" s="179" t="s">
        <v>1103</v>
      </c>
      <c r="F278" s="180" t="s">
        <v>1104</v>
      </c>
      <c r="G278" s="181" t="s">
        <v>150</v>
      </c>
      <c r="H278" s="182">
        <v>94</v>
      </c>
      <c r="I278" s="183"/>
      <c r="J278" s="184">
        <f>ROUND(I278*H278,2)</f>
        <v>0</v>
      </c>
      <c r="K278" s="185"/>
      <c r="L278" s="35"/>
      <c r="M278" s="186" t="s">
        <v>1</v>
      </c>
      <c r="N278" s="187" t="s">
        <v>40</v>
      </c>
      <c r="O278" s="78"/>
      <c r="P278" s="188">
        <f>O278*H278</f>
        <v>0</v>
      </c>
      <c r="Q278" s="188">
        <v>0</v>
      </c>
      <c r="R278" s="188">
        <f>Q278*H278</f>
        <v>0</v>
      </c>
      <c r="S278" s="188">
        <v>0</v>
      </c>
      <c r="T278" s="189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0" t="s">
        <v>144</v>
      </c>
      <c r="AT278" s="190" t="s">
        <v>147</v>
      </c>
      <c r="AU278" s="190" t="s">
        <v>151</v>
      </c>
      <c r="AY278" s="15" t="s">
        <v>143</v>
      </c>
      <c r="BE278" s="191">
        <f>IF(N278="základná",J278,0)</f>
        <v>0</v>
      </c>
      <c r="BF278" s="191">
        <f>IF(N278="znížená",J278,0)</f>
        <v>0</v>
      </c>
      <c r="BG278" s="191">
        <f>IF(N278="zákl. prenesená",J278,0)</f>
        <v>0</v>
      </c>
      <c r="BH278" s="191">
        <f>IF(N278="zníž. prenesená",J278,0)</f>
        <v>0</v>
      </c>
      <c r="BI278" s="191">
        <f>IF(N278="nulová",J278,0)</f>
        <v>0</v>
      </c>
      <c r="BJ278" s="15" t="s">
        <v>151</v>
      </c>
      <c r="BK278" s="191">
        <f>ROUND(I278*H278,2)</f>
        <v>0</v>
      </c>
      <c r="BL278" s="15" t="s">
        <v>144</v>
      </c>
      <c r="BM278" s="190" t="s">
        <v>1252</v>
      </c>
    </row>
    <row r="279" s="2" customFormat="1" ht="16.5" customHeight="1">
      <c r="A279" s="34"/>
      <c r="B279" s="177"/>
      <c r="C279" s="192" t="s">
        <v>1253</v>
      </c>
      <c r="D279" s="192" t="s">
        <v>160</v>
      </c>
      <c r="E279" s="193" t="s">
        <v>1107</v>
      </c>
      <c r="F279" s="194" t="s">
        <v>1108</v>
      </c>
      <c r="G279" s="195" t="s">
        <v>234</v>
      </c>
      <c r="H279" s="196">
        <v>0.22</v>
      </c>
      <c r="I279" s="197"/>
      <c r="J279" s="198">
        <f>ROUND(I279*H279,2)</f>
        <v>0</v>
      </c>
      <c r="K279" s="199"/>
      <c r="L279" s="200"/>
      <c r="M279" s="201" t="s">
        <v>1</v>
      </c>
      <c r="N279" s="202" t="s">
        <v>40</v>
      </c>
      <c r="O279" s="78"/>
      <c r="P279" s="188">
        <f>O279*H279</f>
        <v>0</v>
      </c>
      <c r="Q279" s="188">
        <v>0.001</v>
      </c>
      <c r="R279" s="188">
        <f>Q279*H279</f>
        <v>0.00022000000000000001</v>
      </c>
      <c r="S279" s="188">
        <v>0</v>
      </c>
      <c r="T279" s="189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0" t="s">
        <v>163</v>
      </c>
      <c r="AT279" s="190" t="s">
        <v>160</v>
      </c>
      <c r="AU279" s="190" t="s">
        <v>151</v>
      </c>
      <c r="AY279" s="15" t="s">
        <v>143</v>
      </c>
      <c r="BE279" s="191">
        <f>IF(N279="základná",J279,0)</f>
        <v>0</v>
      </c>
      <c r="BF279" s="191">
        <f>IF(N279="znížená",J279,0)</f>
        <v>0</v>
      </c>
      <c r="BG279" s="191">
        <f>IF(N279="zákl. prenesená",J279,0)</f>
        <v>0</v>
      </c>
      <c r="BH279" s="191">
        <f>IF(N279="zníž. prenesená",J279,0)</f>
        <v>0</v>
      </c>
      <c r="BI279" s="191">
        <f>IF(N279="nulová",J279,0)</f>
        <v>0</v>
      </c>
      <c r="BJ279" s="15" t="s">
        <v>151</v>
      </c>
      <c r="BK279" s="191">
        <f>ROUND(I279*H279,2)</f>
        <v>0</v>
      </c>
      <c r="BL279" s="15" t="s">
        <v>144</v>
      </c>
      <c r="BM279" s="190" t="s">
        <v>1254</v>
      </c>
    </row>
    <row r="280" s="2" customFormat="1" ht="37.8" customHeight="1">
      <c r="A280" s="34"/>
      <c r="B280" s="177"/>
      <c r="C280" s="178" t="s">
        <v>1255</v>
      </c>
      <c r="D280" s="178" t="s">
        <v>147</v>
      </c>
      <c r="E280" s="179" t="s">
        <v>1044</v>
      </c>
      <c r="F280" s="180" t="s">
        <v>1045</v>
      </c>
      <c r="G280" s="181" t="s">
        <v>197</v>
      </c>
      <c r="H280" s="182">
        <v>100</v>
      </c>
      <c r="I280" s="183"/>
      <c r="J280" s="184">
        <f>ROUND(I280*H280,2)</f>
        <v>0</v>
      </c>
      <c r="K280" s="185"/>
      <c r="L280" s="35"/>
      <c r="M280" s="186" t="s">
        <v>1</v>
      </c>
      <c r="N280" s="187" t="s">
        <v>40</v>
      </c>
      <c r="O280" s="78"/>
      <c r="P280" s="188">
        <f>O280*H280</f>
        <v>0</v>
      </c>
      <c r="Q280" s="188">
        <v>0</v>
      </c>
      <c r="R280" s="188">
        <f>Q280*H280</f>
        <v>0</v>
      </c>
      <c r="S280" s="188">
        <v>0</v>
      </c>
      <c r="T280" s="189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0" t="s">
        <v>144</v>
      </c>
      <c r="AT280" s="190" t="s">
        <v>147</v>
      </c>
      <c r="AU280" s="190" t="s">
        <v>151</v>
      </c>
      <c r="AY280" s="15" t="s">
        <v>143</v>
      </c>
      <c r="BE280" s="191">
        <f>IF(N280="základná",J280,0)</f>
        <v>0</v>
      </c>
      <c r="BF280" s="191">
        <f>IF(N280="znížená",J280,0)</f>
        <v>0</v>
      </c>
      <c r="BG280" s="191">
        <f>IF(N280="zákl. prenesená",J280,0)</f>
        <v>0</v>
      </c>
      <c r="BH280" s="191">
        <f>IF(N280="zníž. prenesená",J280,0)</f>
        <v>0</v>
      </c>
      <c r="BI280" s="191">
        <f>IF(N280="nulová",J280,0)</f>
        <v>0</v>
      </c>
      <c r="BJ280" s="15" t="s">
        <v>151</v>
      </c>
      <c r="BK280" s="191">
        <f>ROUND(I280*H280,2)</f>
        <v>0</v>
      </c>
      <c r="BL280" s="15" t="s">
        <v>144</v>
      </c>
      <c r="BM280" s="190" t="s">
        <v>1256</v>
      </c>
    </row>
    <row r="281" s="2" customFormat="1" ht="33" customHeight="1">
      <c r="A281" s="34"/>
      <c r="B281" s="177"/>
      <c r="C281" s="178" t="s">
        <v>1257</v>
      </c>
      <c r="D281" s="178" t="s">
        <v>147</v>
      </c>
      <c r="E281" s="179" t="s">
        <v>1047</v>
      </c>
      <c r="F281" s="180" t="s">
        <v>1048</v>
      </c>
      <c r="G281" s="181" t="s">
        <v>197</v>
      </c>
      <c r="H281" s="182">
        <v>100</v>
      </c>
      <c r="I281" s="183"/>
      <c r="J281" s="184">
        <f>ROUND(I281*H281,2)</f>
        <v>0</v>
      </c>
      <c r="K281" s="185"/>
      <c r="L281" s="35"/>
      <c r="M281" s="186" t="s">
        <v>1</v>
      </c>
      <c r="N281" s="187" t="s">
        <v>40</v>
      </c>
      <c r="O281" s="78"/>
      <c r="P281" s="188">
        <f>O281*H281</f>
        <v>0</v>
      </c>
      <c r="Q281" s="188">
        <v>0</v>
      </c>
      <c r="R281" s="188">
        <f>Q281*H281</f>
        <v>0</v>
      </c>
      <c r="S281" s="188">
        <v>0</v>
      </c>
      <c r="T281" s="189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0" t="s">
        <v>144</v>
      </c>
      <c r="AT281" s="190" t="s">
        <v>147</v>
      </c>
      <c r="AU281" s="190" t="s">
        <v>151</v>
      </c>
      <c r="AY281" s="15" t="s">
        <v>143</v>
      </c>
      <c r="BE281" s="191">
        <f>IF(N281="základná",J281,0)</f>
        <v>0</v>
      </c>
      <c r="BF281" s="191">
        <f>IF(N281="znížená",J281,0)</f>
        <v>0</v>
      </c>
      <c r="BG281" s="191">
        <f>IF(N281="zákl. prenesená",J281,0)</f>
        <v>0</v>
      </c>
      <c r="BH281" s="191">
        <f>IF(N281="zníž. prenesená",J281,0)</f>
        <v>0</v>
      </c>
      <c r="BI281" s="191">
        <f>IF(N281="nulová",J281,0)</f>
        <v>0</v>
      </c>
      <c r="BJ281" s="15" t="s">
        <v>151</v>
      </c>
      <c r="BK281" s="191">
        <f>ROUND(I281*H281,2)</f>
        <v>0</v>
      </c>
      <c r="BL281" s="15" t="s">
        <v>144</v>
      </c>
      <c r="BM281" s="190" t="s">
        <v>1258</v>
      </c>
    </row>
    <row r="282" s="2" customFormat="1" ht="21.75" customHeight="1">
      <c r="A282" s="34"/>
      <c r="B282" s="177"/>
      <c r="C282" s="192" t="s">
        <v>1259</v>
      </c>
      <c r="D282" s="192" t="s">
        <v>160</v>
      </c>
      <c r="E282" s="193" t="s">
        <v>1260</v>
      </c>
      <c r="F282" s="194" t="s">
        <v>1261</v>
      </c>
      <c r="G282" s="195" t="s">
        <v>197</v>
      </c>
      <c r="H282" s="196">
        <v>3</v>
      </c>
      <c r="I282" s="197"/>
      <c r="J282" s="198">
        <f>ROUND(I282*H282,2)</f>
        <v>0</v>
      </c>
      <c r="K282" s="199"/>
      <c r="L282" s="200"/>
      <c r="M282" s="201" t="s">
        <v>1</v>
      </c>
      <c r="N282" s="202" t="s">
        <v>40</v>
      </c>
      <c r="O282" s="78"/>
      <c r="P282" s="188">
        <f>O282*H282</f>
        <v>0</v>
      </c>
      <c r="Q282" s="188">
        <v>0</v>
      </c>
      <c r="R282" s="188">
        <f>Q282*H282</f>
        <v>0</v>
      </c>
      <c r="S282" s="188">
        <v>0</v>
      </c>
      <c r="T282" s="189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0" t="s">
        <v>163</v>
      </c>
      <c r="AT282" s="190" t="s">
        <v>160</v>
      </c>
      <c r="AU282" s="190" t="s">
        <v>151</v>
      </c>
      <c r="AY282" s="15" t="s">
        <v>143</v>
      </c>
      <c r="BE282" s="191">
        <f>IF(N282="základná",J282,0)</f>
        <v>0</v>
      </c>
      <c r="BF282" s="191">
        <f>IF(N282="znížená",J282,0)</f>
        <v>0</v>
      </c>
      <c r="BG282" s="191">
        <f>IF(N282="zákl. prenesená",J282,0)</f>
        <v>0</v>
      </c>
      <c r="BH282" s="191">
        <f>IF(N282="zníž. prenesená",J282,0)</f>
        <v>0</v>
      </c>
      <c r="BI282" s="191">
        <f>IF(N282="nulová",J282,0)</f>
        <v>0</v>
      </c>
      <c r="BJ282" s="15" t="s">
        <v>151</v>
      </c>
      <c r="BK282" s="191">
        <f>ROUND(I282*H282,2)</f>
        <v>0</v>
      </c>
      <c r="BL282" s="15" t="s">
        <v>144</v>
      </c>
      <c r="BM282" s="190" t="s">
        <v>1262</v>
      </c>
    </row>
    <row r="283" s="2" customFormat="1" ht="16.5" customHeight="1">
      <c r="A283" s="34"/>
      <c r="B283" s="177"/>
      <c r="C283" s="192" t="s">
        <v>1263</v>
      </c>
      <c r="D283" s="192" t="s">
        <v>160</v>
      </c>
      <c r="E283" s="193" t="s">
        <v>1264</v>
      </c>
      <c r="F283" s="194" t="s">
        <v>1265</v>
      </c>
      <c r="G283" s="195" t="s">
        <v>197</v>
      </c>
      <c r="H283" s="196">
        <v>8</v>
      </c>
      <c r="I283" s="197"/>
      <c r="J283" s="198">
        <f>ROUND(I283*H283,2)</f>
        <v>0</v>
      </c>
      <c r="K283" s="199"/>
      <c r="L283" s="200"/>
      <c r="M283" s="201" t="s">
        <v>1</v>
      </c>
      <c r="N283" s="202" t="s">
        <v>40</v>
      </c>
      <c r="O283" s="78"/>
      <c r="P283" s="188">
        <f>O283*H283</f>
        <v>0</v>
      </c>
      <c r="Q283" s="188">
        <v>0</v>
      </c>
      <c r="R283" s="188">
        <f>Q283*H283</f>
        <v>0</v>
      </c>
      <c r="S283" s="188">
        <v>0</v>
      </c>
      <c r="T283" s="189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0" t="s">
        <v>163</v>
      </c>
      <c r="AT283" s="190" t="s">
        <v>160</v>
      </c>
      <c r="AU283" s="190" t="s">
        <v>151</v>
      </c>
      <c r="AY283" s="15" t="s">
        <v>143</v>
      </c>
      <c r="BE283" s="191">
        <f>IF(N283="základná",J283,0)</f>
        <v>0</v>
      </c>
      <c r="BF283" s="191">
        <f>IF(N283="znížená",J283,0)</f>
        <v>0</v>
      </c>
      <c r="BG283" s="191">
        <f>IF(N283="zákl. prenesená",J283,0)</f>
        <v>0</v>
      </c>
      <c r="BH283" s="191">
        <f>IF(N283="zníž. prenesená",J283,0)</f>
        <v>0</v>
      </c>
      <c r="BI283" s="191">
        <f>IF(N283="nulová",J283,0)</f>
        <v>0</v>
      </c>
      <c r="BJ283" s="15" t="s">
        <v>151</v>
      </c>
      <c r="BK283" s="191">
        <f>ROUND(I283*H283,2)</f>
        <v>0</v>
      </c>
      <c r="BL283" s="15" t="s">
        <v>144</v>
      </c>
      <c r="BM283" s="190" t="s">
        <v>1266</v>
      </c>
    </row>
    <row r="284" s="2" customFormat="1" ht="16.5" customHeight="1">
      <c r="A284" s="34"/>
      <c r="B284" s="177"/>
      <c r="C284" s="192" t="s">
        <v>1267</v>
      </c>
      <c r="D284" s="192" t="s">
        <v>160</v>
      </c>
      <c r="E284" s="193" t="s">
        <v>1114</v>
      </c>
      <c r="F284" s="194" t="s">
        <v>1115</v>
      </c>
      <c r="G284" s="195" t="s">
        <v>197</v>
      </c>
      <c r="H284" s="196">
        <v>30</v>
      </c>
      <c r="I284" s="197"/>
      <c r="J284" s="198">
        <f>ROUND(I284*H284,2)</f>
        <v>0</v>
      </c>
      <c r="K284" s="199"/>
      <c r="L284" s="200"/>
      <c r="M284" s="201" t="s">
        <v>1</v>
      </c>
      <c r="N284" s="202" t="s">
        <v>40</v>
      </c>
      <c r="O284" s="78"/>
      <c r="P284" s="188">
        <f>O284*H284</f>
        <v>0</v>
      </c>
      <c r="Q284" s="188">
        <v>0</v>
      </c>
      <c r="R284" s="188">
        <f>Q284*H284</f>
        <v>0</v>
      </c>
      <c r="S284" s="188">
        <v>0</v>
      </c>
      <c r="T284" s="189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0" t="s">
        <v>163</v>
      </c>
      <c r="AT284" s="190" t="s">
        <v>160</v>
      </c>
      <c r="AU284" s="190" t="s">
        <v>151</v>
      </c>
      <c r="AY284" s="15" t="s">
        <v>143</v>
      </c>
      <c r="BE284" s="191">
        <f>IF(N284="základná",J284,0)</f>
        <v>0</v>
      </c>
      <c r="BF284" s="191">
        <f>IF(N284="znížená",J284,0)</f>
        <v>0</v>
      </c>
      <c r="BG284" s="191">
        <f>IF(N284="zákl. prenesená",J284,0)</f>
        <v>0</v>
      </c>
      <c r="BH284" s="191">
        <f>IF(N284="zníž. prenesená",J284,0)</f>
        <v>0</v>
      </c>
      <c r="BI284" s="191">
        <f>IF(N284="nulová",J284,0)</f>
        <v>0</v>
      </c>
      <c r="BJ284" s="15" t="s">
        <v>151</v>
      </c>
      <c r="BK284" s="191">
        <f>ROUND(I284*H284,2)</f>
        <v>0</v>
      </c>
      <c r="BL284" s="15" t="s">
        <v>144</v>
      </c>
      <c r="BM284" s="190" t="s">
        <v>1268</v>
      </c>
    </row>
    <row r="285" s="2" customFormat="1" ht="16.5" customHeight="1">
      <c r="A285" s="34"/>
      <c r="B285" s="177"/>
      <c r="C285" s="192" t="s">
        <v>1269</v>
      </c>
      <c r="D285" s="192" t="s">
        <v>160</v>
      </c>
      <c r="E285" s="193" t="s">
        <v>1116</v>
      </c>
      <c r="F285" s="194" t="s">
        <v>1117</v>
      </c>
      <c r="G285" s="195" t="s">
        <v>197</v>
      </c>
      <c r="H285" s="196">
        <v>20</v>
      </c>
      <c r="I285" s="197"/>
      <c r="J285" s="198">
        <f>ROUND(I285*H285,2)</f>
        <v>0</v>
      </c>
      <c r="K285" s="199"/>
      <c r="L285" s="200"/>
      <c r="M285" s="201" t="s">
        <v>1</v>
      </c>
      <c r="N285" s="202" t="s">
        <v>40</v>
      </c>
      <c r="O285" s="78"/>
      <c r="P285" s="188">
        <f>O285*H285</f>
        <v>0</v>
      </c>
      <c r="Q285" s="188">
        <v>0</v>
      </c>
      <c r="R285" s="188">
        <f>Q285*H285</f>
        <v>0</v>
      </c>
      <c r="S285" s="188">
        <v>0</v>
      </c>
      <c r="T285" s="189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0" t="s">
        <v>163</v>
      </c>
      <c r="AT285" s="190" t="s">
        <v>160</v>
      </c>
      <c r="AU285" s="190" t="s">
        <v>151</v>
      </c>
      <c r="AY285" s="15" t="s">
        <v>143</v>
      </c>
      <c r="BE285" s="191">
        <f>IF(N285="základná",J285,0)</f>
        <v>0</v>
      </c>
      <c r="BF285" s="191">
        <f>IF(N285="znížená",J285,0)</f>
        <v>0</v>
      </c>
      <c r="BG285" s="191">
        <f>IF(N285="zákl. prenesená",J285,0)</f>
        <v>0</v>
      </c>
      <c r="BH285" s="191">
        <f>IF(N285="zníž. prenesená",J285,0)</f>
        <v>0</v>
      </c>
      <c r="BI285" s="191">
        <f>IF(N285="nulová",J285,0)</f>
        <v>0</v>
      </c>
      <c r="BJ285" s="15" t="s">
        <v>151</v>
      </c>
      <c r="BK285" s="191">
        <f>ROUND(I285*H285,2)</f>
        <v>0</v>
      </c>
      <c r="BL285" s="15" t="s">
        <v>144</v>
      </c>
      <c r="BM285" s="190" t="s">
        <v>1270</v>
      </c>
    </row>
    <row r="286" s="2" customFormat="1" ht="16.5" customHeight="1">
      <c r="A286" s="34"/>
      <c r="B286" s="177"/>
      <c r="C286" s="192" t="s">
        <v>1271</v>
      </c>
      <c r="D286" s="192" t="s">
        <v>160</v>
      </c>
      <c r="E286" s="193" t="s">
        <v>1272</v>
      </c>
      <c r="F286" s="194" t="s">
        <v>1273</v>
      </c>
      <c r="G286" s="195" t="s">
        <v>197</v>
      </c>
      <c r="H286" s="196">
        <v>30</v>
      </c>
      <c r="I286" s="197"/>
      <c r="J286" s="198">
        <f>ROUND(I286*H286,2)</f>
        <v>0</v>
      </c>
      <c r="K286" s="199"/>
      <c r="L286" s="200"/>
      <c r="M286" s="201" t="s">
        <v>1</v>
      </c>
      <c r="N286" s="202" t="s">
        <v>40</v>
      </c>
      <c r="O286" s="78"/>
      <c r="P286" s="188">
        <f>O286*H286</f>
        <v>0</v>
      </c>
      <c r="Q286" s="188">
        <v>0</v>
      </c>
      <c r="R286" s="188">
        <f>Q286*H286</f>
        <v>0</v>
      </c>
      <c r="S286" s="188">
        <v>0</v>
      </c>
      <c r="T286" s="189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0" t="s">
        <v>163</v>
      </c>
      <c r="AT286" s="190" t="s">
        <v>160</v>
      </c>
      <c r="AU286" s="190" t="s">
        <v>151</v>
      </c>
      <c r="AY286" s="15" t="s">
        <v>143</v>
      </c>
      <c r="BE286" s="191">
        <f>IF(N286="základná",J286,0)</f>
        <v>0</v>
      </c>
      <c r="BF286" s="191">
        <f>IF(N286="znížená",J286,0)</f>
        <v>0</v>
      </c>
      <c r="BG286" s="191">
        <f>IF(N286="zákl. prenesená",J286,0)</f>
        <v>0</v>
      </c>
      <c r="BH286" s="191">
        <f>IF(N286="zníž. prenesená",J286,0)</f>
        <v>0</v>
      </c>
      <c r="BI286" s="191">
        <f>IF(N286="nulová",J286,0)</f>
        <v>0</v>
      </c>
      <c r="BJ286" s="15" t="s">
        <v>151</v>
      </c>
      <c r="BK286" s="191">
        <f>ROUND(I286*H286,2)</f>
        <v>0</v>
      </c>
      <c r="BL286" s="15" t="s">
        <v>144</v>
      </c>
      <c r="BM286" s="190" t="s">
        <v>1274</v>
      </c>
    </row>
    <row r="287" s="2" customFormat="1" ht="24.15" customHeight="1">
      <c r="A287" s="34"/>
      <c r="B287" s="177"/>
      <c r="C287" s="192" t="s">
        <v>74</v>
      </c>
      <c r="D287" s="192" t="s">
        <v>160</v>
      </c>
      <c r="E287" s="193" t="s">
        <v>1275</v>
      </c>
      <c r="F287" s="194" t="s">
        <v>1276</v>
      </c>
      <c r="G287" s="195" t="s">
        <v>197</v>
      </c>
      <c r="H287" s="196">
        <v>3</v>
      </c>
      <c r="I287" s="197"/>
      <c r="J287" s="198">
        <f>ROUND(I287*H287,2)</f>
        <v>0</v>
      </c>
      <c r="K287" s="199"/>
      <c r="L287" s="200"/>
      <c r="M287" s="201" t="s">
        <v>1</v>
      </c>
      <c r="N287" s="202" t="s">
        <v>40</v>
      </c>
      <c r="O287" s="78"/>
      <c r="P287" s="188">
        <f>O287*H287</f>
        <v>0</v>
      </c>
      <c r="Q287" s="188">
        <v>0</v>
      </c>
      <c r="R287" s="188">
        <f>Q287*H287</f>
        <v>0</v>
      </c>
      <c r="S287" s="188">
        <v>0</v>
      </c>
      <c r="T287" s="189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0" t="s">
        <v>163</v>
      </c>
      <c r="AT287" s="190" t="s">
        <v>160</v>
      </c>
      <c r="AU287" s="190" t="s">
        <v>151</v>
      </c>
      <c r="AY287" s="15" t="s">
        <v>143</v>
      </c>
      <c r="BE287" s="191">
        <f>IF(N287="základná",J287,0)</f>
        <v>0</v>
      </c>
      <c r="BF287" s="191">
        <f>IF(N287="znížená",J287,0)</f>
        <v>0</v>
      </c>
      <c r="BG287" s="191">
        <f>IF(N287="zákl. prenesená",J287,0)</f>
        <v>0</v>
      </c>
      <c r="BH287" s="191">
        <f>IF(N287="zníž. prenesená",J287,0)</f>
        <v>0</v>
      </c>
      <c r="BI287" s="191">
        <f>IF(N287="nulová",J287,0)</f>
        <v>0</v>
      </c>
      <c r="BJ287" s="15" t="s">
        <v>151</v>
      </c>
      <c r="BK287" s="191">
        <f>ROUND(I287*H287,2)</f>
        <v>0</v>
      </c>
      <c r="BL287" s="15" t="s">
        <v>144</v>
      </c>
      <c r="BM287" s="190" t="s">
        <v>1277</v>
      </c>
    </row>
    <row r="288" s="2" customFormat="1" ht="24.15" customHeight="1">
      <c r="A288" s="34"/>
      <c r="B288" s="177"/>
      <c r="C288" s="192" t="s">
        <v>74</v>
      </c>
      <c r="D288" s="192" t="s">
        <v>160</v>
      </c>
      <c r="E288" s="193" t="s">
        <v>1278</v>
      </c>
      <c r="F288" s="194" t="s">
        <v>1279</v>
      </c>
      <c r="G288" s="195" t="s">
        <v>197</v>
      </c>
      <c r="H288" s="196">
        <v>3</v>
      </c>
      <c r="I288" s="197"/>
      <c r="J288" s="198">
        <f>ROUND(I288*H288,2)</f>
        <v>0</v>
      </c>
      <c r="K288" s="199"/>
      <c r="L288" s="200"/>
      <c r="M288" s="201" t="s">
        <v>1</v>
      </c>
      <c r="N288" s="202" t="s">
        <v>40</v>
      </c>
      <c r="O288" s="78"/>
      <c r="P288" s="188">
        <f>O288*H288</f>
        <v>0</v>
      </c>
      <c r="Q288" s="188">
        <v>0</v>
      </c>
      <c r="R288" s="188">
        <f>Q288*H288</f>
        <v>0</v>
      </c>
      <c r="S288" s="188">
        <v>0</v>
      </c>
      <c r="T288" s="189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0" t="s">
        <v>163</v>
      </c>
      <c r="AT288" s="190" t="s">
        <v>160</v>
      </c>
      <c r="AU288" s="190" t="s">
        <v>151</v>
      </c>
      <c r="AY288" s="15" t="s">
        <v>143</v>
      </c>
      <c r="BE288" s="191">
        <f>IF(N288="základná",J288,0)</f>
        <v>0</v>
      </c>
      <c r="BF288" s="191">
        <f>IF(N288="znížená",J288,0)</f>
        <v>0</v>
      </c>
      <c r="BG288" s="191">
        <f>IF(N288="zákl. prenesená",J288,0)</f>
        <v>0</v>
      </c>
      <c r="BH288" s="191">
        <f>IF(N288="zníž. prenesená",J288,0)</f>
        <v>0</v>
      </c>
      <c r="BI288" s="191">
        <f>IF(N288="nulová",J288,0)</f>
        <v>0</v>
      </c>
      <c r="BJ288" s="15" t="s">
        <v>151</v>
      </c>
      <c r="BK288" s="191">
        <f>ROUND(I288*H288,2)</f>
        <v>0</v>
      </c>
      <c r="BL288" s="15" t="s">
        <v>144</v>
      </c>
      <c r="BM288" s="190" t="s">
        <v>444</v>
      </c>
    </row>
    <row r="289" s="2" customFormat="1" ht="24.15" customHeight="1">
      <c r="A289" s="34"/>
      <c r="B289" s="177"/>
      <c r="C289" s="192" t="s">
        <v>74</v>
      </c>
      <c r="D289" s="192" t="s">
        <v>160</v>
      </c>
      <c r="E289" s="193" t="s">
        <v>1280</v>
      </c>
      <c r="F289" s="194" t="s">
        <v>1281</v>
      </c>
      <c r="G289" s="195" t="s">
        <v>197</v>
      </c>
      <c r="H289" s="196">
        <v>3</v>
      </c>
      <c r="I289" s="197"/>
      <c r="J289" s="198">
        <f>ROUND(I289*H289,2)</f>
        <v>0</v>
      </c>
      <c r="K289" s="199"/>
      <c r="L289" s="200"/>
      <c r="M289" s="201" t="s">
        <v>1</v>
      </c>
      <c r="N289" s="202" t="s">
        <v>40</v>
      </c>
      <c r="O289" s="78"/>
      <c r="P289" s="188">
        <f>O289*H289</f>
        <v>0</v>
      </c>
      <c r="Q289" s="188">
        <v>0</v>
      </c>
      <c r="R289" s="188">
        <f>Q289*H289</f>
        <v>0</v>
      </c>
      <c r="S289" s="188">
        <v>0</v>
      </c>
      <c r="T289" s="189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0" t="s">
        <v>163</v>
      </c>
      <c r="AT289" s="190" t="s">
        <v>160</v>
      </c>
      <c r="AU289" s="190" t="s">
        <v>151</v>
      </c>
      <c r="AY289" s="15" t="s">
        <v>143</v>
      </c>
      <c r="BE289" s="191">
        <f>IF(N289="základná",J289,0)</f>
        <v>0</v>
      </c>
      <c r="BF289" s="191">
        <f>IF(N289="znížená",J289,0)</f>
        <v>0</v>
      </c>
      <c r="BG289" s="191">
        <f>IF(N289="zákl. prenesená",J289,0)</f>
        <v>0</v>
      </c>
      <c r="BH289" s="191">
        <f>IF(N289="zníž. prenesená",J289,0)</f>
        <v>0</v>
      </c>
      <c r="BI289" s="191">
        <f>IF(N289="nulová",J289,0)</f>
        <v>0</v>
      </c>
      <c r="BJ289" s="15" t="s">
        <v>151</v>
      </c>
      <c r="BK289" s="191">
        <f>ROUND(I289*H289,2)</f>
        <v>0</v>
      </c>
      <c r="BL289" s="15" t="s">
        <v>144</v>
      </c>
      <c r="BM289" s="190" t="s">
        <v>1282</v>
      </c>
    </row>
    <row r="290" s="2" customFormat="1" ht="49.92" customHeight="1">
      <c r="A290" s="34"/>
      <c r="B290" s="35"/>
      <c r="C290" s="34"/>
      <c r="D290" s="34"/>
      <c r="E290" s="167" t="s">
        <v>363</v>
      </c>
      <c r="F290" s="167" t="s">
        <v>364</v>
      </c>
      <c r="G290" s="34"/>
      <c r="H290" s="34"/>
      <c r="I290" s="34"/>
      <c r="J290" s="153">
        <f>BK290</f>
        <v>0</v>
      </c>
      <c r="K290" s="34"/>
      <c r="L290" s="35"/>
      <c r="M290" s="203"/>
      <c r="N290" s="204"/>
      <c r="O290" s="78"/>
      <c r="P290" s="78"/>
      <c r="Q290" s="78"/>
      <c r="R290" s="78"/>
      <c r="S290" s="78"/>
      <c r="T290" s="79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T290" s="15" t="s">
        <v>73</v>
      </c>
      <c r="AU290" s="15" t="s">
        <v>74</v>
      </c>
      <c r="AY290" s="15" t="s">
        <v>365</v>
      </c>
      <c r="BK290" s="191">
        <f>SUM(BK291:BK295)</f>
        <v>0</v>
      </c>
    </row>
    <row r="291" s="2" customFormat="1" ht="16.32" customHeight="1">
      <c r="A291" s="34"/>
      <c r="B291" s="35"/>
      <c r="C291" s="205" t="s">
        <v>1</v>
      </c>
      <c r="D291" s="205" t="s">
        <v>147</v>
      </c>
      <c r="E291" s="206" t="s">
        <v>1</v>
      </c>
      <c r="F291" s="207" t="s">
        <v>1</v>
      </c>
      <c r="G291" s="208" t="s">
        <v>1</v>
      </c>
      <c r="H291" s="209"/>
      <c r="I291" s="210"/>
      <c r="J291" s="211">
        <f>BK291</f>
        <v>0</v>
      </c>
      <c r="K291" s="212"/>
      <c r="L291" s="35"/>
      <c r="M291" s="213" t="s">
        <v>1</v>
      </c>
      <c r="N291" s="214" t="s">
        <v>40</v>
      </c>
      <c r="O291" s="78"/>
      <c r="P291" s="78"/>
      <c r="Q291" s="78"/>
      <c r="R291" s="78"/>
      <c r="S291" s="78"/>
      <c r="T291" s="79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T291" s="15" t="s">
        <v>365</v>
      </c>
      <c r="AU291" s="15" t="s">
        <v>82</v>
      </c>
      <c r="AY291" s="15" t="s">
        <v>365</v>
      </c>
      <c r="BE291" s="191">
        <f>IF(N291="základná",J291,0)</f>
        <v>0</v>
      </c>
      <c r="BF291" s="191">
        <f>IF(N291="znížená",J291,0)</f>
        <v>0</v>
      </c>
      <c r="BG291" s="191">
        <f>IF(N291="zákl. prenesená",J291,0)</f>
        <v>0</v>
      </c>
      <c r="BH291" s="191">
        <f>IF(N291="zníž. prenesená",J291,0)</f>
        <v>0</v>
      </c>
      <c r="BI291" s="191">
        <f>IF(N291="nulová",J291,0)</f>
        <v>0</v>
      </c>
      <c r="BJ291" s="15" t="s">
        <v>151</v>
      </c>
      <c r="BK291" s="191">
        <f>I291*H291</f>
        <v>0</v>
      </c>
    </row>
    <row r="292" s="2" customFormat="1" ht="16.32" customHeight="1">
      <c r="A292" s="34"/>
      <c r="B292" s="35"/>
      <c r="C292" s="205" t="s">
        <v>1</v>
      </c>
      <c r="D292" s="205" t="s">
        <v>147</v>
      </c>
      <c r="E292" s="206" t="s">
        <v>1</v>
      </c>
      <c r="F292" s="207" t="s">
        <v>1</v>
      </c>
      <c r="G292" s="208" t="s">
        <v>1</v>
      </c>
      <c r="H292" s="209"/>
      <c r="I292" s="210"/>
      <c r="J292" s="211">
        <f>BK292</f>
        <v>0</v>
      </c>
      <c r="K292" s="212"/>
      <c r="L292" s="35"/>
      <c r="M292" s="213" t="s">
        <v>1</v>
      </c>
      <c r="N292" s="214" t="s">
        <v>40</v>
      </c>
      <c r="O292" s="78"/>
      <c r="P292" s="78"/>
      <c r="Q292" s="78"/>
      <c r="R292" s="78"/>
      <c r="S292" s="78"/>
      <c r="T292" s="79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T292" s="15" t="s">
        <v>365</v>
      </c>
      <c r="AU292" s="15" t="s">
        <v>82</v>
      </c>
      <c r="AY292" s="15" t="s">
        <v>365</v>
      </c>
      <c r="BE292" s="191">
        <f>IF(N292="základná",J292,0)</f>
        <v>0</v>
      </c>
      <c r="BF292" s="191">
        <f>IF(N292="znížená",J292,0)</f>
        <v>0</v>
      </c>
      <c r="BG292" s="191">
        <f>IF(N292="zákl. prenesená",J292,0)</f>
        <v>0</v>
      </c>
      <c r="BH292" s="191">
        <f>IF(N292="zníž. prenesená",J292,0)</f>
        <v>0</v>
      </c>
      <c r="BI292" s="191">
        <f>IF(N292="nulová",J292,0)</f>
        <v>0</v>
      </c>
      <c r="BJ292" s="15" t="s">
        <v>151</v>
      </c>
      <c r="BK292" s="191">
        <f>I292*H292</f>
        <v>0</v>
      </c>
    </row>
    <row r="293" s="2" customFormat="1" ht="16.32" customHeight="1">
      <c r="A293" s="34"/>
      <c r="B293" s="35"/>
      <c r="C293" s="205" t="s">
        <v>1</v>
      </c>
      <c r="D293" s="205" t="s">
        <v>147</v>
      </c>
      <c r="E293" s="206" t="s">
        <v>1</v>
      </c>
      <c r="F293" s="207" t="s">
        <v>1</v>
      </c>
      <c r="G293" s="208" t="s">
        <v>1</v>
      </c>
      <c r="H293" s="209"/>
      <c r="I293" s="210"/>
      <c r="J293" s="211">
        <f>BK293</f>
        <v>0</v>
      </c>
      <c r="K293" s="212"/>
      <c r="L293" s="35"/>
      <c r="M293" s="213" t="s">
        <v>1</v>
      </c>
      <c r="N293" s="214" t="s">
        <v>40</v>
      </c>
      <c r="O293" s="78"/>
      <c r="P293" s="78"/>
      <c r="Q293" s="78"/>
      <c r="R293" s="78"/>
      <c r="S293" s="78"/>
      <c r="T293" s="79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5" t="s">
        <v>365</v>
      </c>
      <c r="AU293" s="15" t="s">
        <v>82</v>
      </c>
      <c r="AY293" s="15" t="s">
        <v>365</v>
      </c>
      <c r="BE293" s="191">
        <f>IF(N293="základná",J293,0)</f>
        <v>0</v>
      </c>
      <c r="BF293" s="191">
        <f>IF(N293="znížená",J293,0)</f>
        <v>0</v>
      </c>
      <c r="BG293" s="191">
        <f>IF(N293="zákl. prenesená",J293,0)</f>
        <v>0</v>
      </c>
      <c r="BH293" s="191">
        <f>IF(N293="zníž. prenesená",J293,0)</f>
        <v>0</v>
      </c>
      <c r="BI293" s="191">
        <f>IF(N293="nulová",J293,0)</f>
        <v>0</v>
      </c>
      <c r="BJ293" s="15" t="s">
        <v>151</v>
      </c>
      <c r="BK293" s="191">
        <f>I293*H293</f>
        <v>0</v>
      </c>
    </row>
    <row r="294" s="2" customFormat="1" ht="16.32" customHeight="1">
      <c r="A294" s="34"/>
      <c r="B294" s="35"/>
      <c r="C294" s="205" t="s">
        <v>1</v>
      </c>
      <c r="D294" s="205" t="s">
        <v>147</v>
      </c>
      <c r="E294" s="206" t="s">
        <v>1</v>
      </c>
      <c r="F294" s="207" t="s">
        <v>1</v>
      </c>
      <c r="G294" s="208" t="s">
        <v>1</v>
      </c>
      <c r="H294" s="209"/>
      <c r="I294" s="210"/>
      <c r="J294" s="211">
        <f>BK294</f>
        <v>0</v>
      </c>
      <c r="K294" s="212"/>
      <c r="L294" s="35"/>
      <c r="M294" s="213" t="s">
        <v>1</v>
      </c>
      <c r="N294" s="214" t="s">
        <v>40</v>
      </c>
      <c r="O294" s="78"/>
      <c r="P294" s="78"/>
      <c r="Q294" s="78"/>
      <c r="R294" s="78"/>
      <c r="S294" s="78"/>
      <c r="T294" s="79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T294" s="15" t="s">
        <v>365</v>
      </c>
      <c r="AU294" s="15" t="s">
        <v>82</v>
      </c>
      <c r="AY294" s="15" t="s">
        <v>365</v>
      </c>
      <c r="BE294" s="191">
        <f>IF(N294="základná",J294,0)</f>
        <v>0</v>
      </c>
      <c r="BF294" s="191">
        <f>IF(N294="znížená",J294,0)</f>
        <v>0</v>
      </c>
      <c r="BG294" s="191">
        <f>IF(N294="zákl. prenesená",J294,0)</f>
        <v>0</v>
      </c>
      <c r="BH294" s="191">
        <f>IF(N294="zníž. prenesená",J294,0)</f>
        <v>0</v>
      </c>
      <c r="BI294" s="191">
        <f>IF(N294="nulová",J294,0)</f>
        <v>0</v>
      </c>
      <c r="BJ294" s="15" t="s">
        <v>151</v>
      </c>
      <c r="BK294" s="191">
        <f>I294*H294</f>
        <v>0</v>
      </c>
    </row>
    <row r="295" s="2" customFormat="1" ht="16.32" customHeight="1">
      <c r="A295" s="34"/>
      <c r="B295" s="35"/>
      <c r="C295" s="205" t="s">
        <v>1</v>
      </c>
      <c r="D295" s="205" t="s">
        <v>147</v>
      </c>
      <c r="E295" s="206" t="s">
        <v>1</v>
      </c>
      <c r="F295" s="207" t="s">
        <v>1</v>
      </c>
      <c r="G295" s="208" t="s">
        <v>1</v>
      </c>
      <c r="H295" s="209"/>
      <c r="I295" s="210"/>
      <c r="J295" s="211">
        <f>BK295</f>
        <v>0</v>
      </c>
      <c r="K295" s="212"/>
      <c r="L295" s="35"/>
      <c r="M295" s="213" t="s">
        <v>1</v>
      </c>
      <c r="N295" s="214" t="s">
        <v>40</v>
      </c>
      <c r="O295" s="215"/>
      <c r="P295" s="215"/>
      <c r="Q295" s="215"/>
      <c r="R295" s="215"/>
      <c r="S295" s="215"/>
      <c r="T295" s="216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5" t="s">
        <v>365</v>
      </c>
      <c r="AU295" s="15" t="s">
        <v>82</v>
      </c>
      <c r="AY295" s="15" t="s">
        <v>365</v>
      </c>
      <c r="BE295" s="191">
        <f>IF(N295="základná",J295,0)</f>
        <v>0</v>
      </c>
      <c r="BF295" s="191">
        <f>IF(N295="znížená",J295,0)</f>
        <v>0</v>
      </c>
      <c r="BG295" s="191">
        <f>IF(N295="zákl. prenesená",J295,0)</f>
        <v>0</v>
      </c>
      <c r="BH295" s="191">
        <f>IF(N295="zníž. prenesená",J295,0)</f>
        <v>0</v>
      </c>
      <c r="BI295" s="191">
        <f>IF(N295="nulová",J295,0)</f>
        <v>0</v>
      </c>
      <c r="BJ295" s="15" t="s">
        <v>151</v>
      </c>
      <c r="BK295" s="191">
        <f>I295*H295</f>
        <v>0</v>
      </c>
    </row>
    <row r="296" s="2" customFormat="1" ht="6.96" customHeight="1">
      <c r="A296" s="34"/>
      <c r="B296" s="61"/>
      <c r="C296" s="62"/>
      <c r="D296" s="62"/>
      <c r="E296" s="62"/>
      <c r="F296" s="62"/>
      <c r="G296" s="62"/>
      <c r="H296" s="62"/>
      <c r="I296" s="62"/>
      <c r="J296" s="62"/>
      <c r="K296" s="62"/>
      <c r="L296" s="35"/>
      <c r="M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</row>
  </sheetData>
  <autoFilter ref="C130:K29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dataValidations count="2">
    <dataValidation type="list" allowBlank="1" showInputMessage="1" showErrorMessage="1" error="Povolené sú hodnoty K, M." sqref="D291:D296">
      <formula1>"K, M"</formula1>
    </dataValidation>
    <dataValidation type="list" allowBlank="1" showInputMessage="1" showErrorMessage="1" error="Povolené sú hodnoty základná, znížená, nulová." sqref="N291:N29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Matúš Hornok (HICO, s.r.o.)</dc:creator>
  <cp:lastModifiedBy>Matúš Hornok (HICO, s.r.o.)</cp:lastModifiedBy>
  <dcterms:created xsi:type="dcterms:W3CDTF">2021-10-22T15:33:30Z</dcterms:created>
  <dcterms:modified xsi:type="dcterms:W3CDTF">2021-10-22T15:33:38Z</dcterms:modified>
</cp:coreProperties>
</file>